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zivatel\Desktop\Děkanát Šternberk\Farnosti děkanátu (24)\Štěpánov\Kostel (sv.Vavřinec)\střecha\2025\"/>
    </mc:Choice>
  </mc:AlternateContent>
  <xr:revisionPtr revIDLastSave="0" documentId="8_{C0EAE099-E353-49EF-AB90-3FF5FB2AA1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SO 01-IV - Oprava krovu a..." sheetId="2" r:id="rId2"/>
    <sheet name="SO 01-V - Oprava krovu a ..." sheetId="3" r:id="rId3"/>
    <sheet name="Seznam figur" sheetId="4" r:id="rId4"/>
  </sheets>
  <definedNames>
    <definedName name="_xlnm._FilterDatabase" localSheetId="1" hidden="1">'SO 01-IV - Oprava krovu a...'!$C$131:$K$871</definedName>
    <definedName name="_xlnm._FilterDatabase" localSheetId="2" hidden="1">'SO 01-V - Oprava krovu a ...'!$C$131:$K$884</definedName>
    <definedName name="_xlnm.Print_Titles" localSheetId="0">'Rekapitulace stavby'!$92:$92</definedName>
    <definedName name="_xlnm.Print_Titles" localSheetId="3">'Seznam figur'!$9:$9</definedName>
    <definedName name="_xlnm.Print_Titles" localSheetId="1">'SO 01-IV - Oprava krovu a...'!$131:$131</definedName>
    <definedName name="_xlnm.Print_Titles" localSheetId="2">'SO 01-V - Oprava krovu a ...'!$131:$131</definedName>
    <definedName name="_xlnm.Print_Area" localSheetId="0">'Rekapitulace stavby'!$D$4:$AO$76,'Rekapitulace stavby'!$C$82:$AQ$97</definedName>
    <definedName name="_xlnm.Print_Area" localSheetId="3">'Seznam figur'!$C$4:$G$100</definedName>
    <definedName name="_xlnm.Print_Area" localSheetId="1">'SO 01-IV - Oprava krovu a...'!$C$4:$J$76,'SO 01-IV - Oprava krovu a...'!$C$82:$J$113,'SO 01-IV - Oprava krovu a...'!$C$119:$K$871</definedName>
    <definedName name="_xlnm.Print_Area" localSheetId="2">'SO 01-V - Oprava krovu a ...'!$C$4:$J$76,'SO 01-V - Oprava krovu a ...'!$C$82:$J$113,'SO 01-V - Oprava krovu a ...'!$C$119:$K$884</definedName>
  </definedNames>
  <calcPr calcId="191029"/>
</workbook>
</file>

<file path=xl/calcChain.xml><?xml version="1.0" encoding="utf-8"?>
<calcChain xmlns="http://schemas.openxmlformats.org/spreadsheetml/2006/main">
  <c r="D7" i="4" l="1"/>
  <c r="J37" i="3"/>
  <c r="J36" i="3"/>
  <c r="AY96" i="1"/>
  <c r="J35" i="3"/>
  <c r="AX96" i="1"/>
  <c r="BI882" i="3"/>
  <c r="BH882" i="3"/>
  <c r="BG882" i="3"/>
  <c r="BF882" i="3"/>
  <c r="T882" i="3"/>
  <c r="T881" i="3"/>
  <c r="R882" i="3"/>
  <c r="R881" i="3"/>
  <c r="P882" i="3"/>
  <c r="P881" i="3"/>
  <c r="BI876" i="3"/>
  <c r="BH876" i="3"/>
  <c r="BG876" i="3"/>
  <c r="BF876" i="3"/>
  <c r="T876" i="3"/>
  <c r="T870" i="3"/>
  <c r="R876" i="3"/>
  <c r="R870" i="3"/>
  <c r="P876" i="3"/>
  <c r="P870" i="3"/>
  <c r="BI871" i="3"/>
  <c r="BH871" i="3"/>
  <c r="BG871" i="3"/>
  <c r="BF871" i="3"/>
  <c r="T871" i="3"/>
  <c r="R871" i="3"/>
  <c r="P871" i="3"/>
  <c r="BI865" i="3"/>
  <c r="BH865" i="3"/>
  <c r="BG865" i="3"/>
  <c r="BF865" i="3"/>
  <c r="T865" i="3"/>
  <c r="T864" i="3" s="1"/>
  <c r="R865" i="3"/>
  <c r="R864" i="3" s="1"/>
  <c r="P865" i="3"/>
  <c r="P864" i="3" s="1"/>
  <c r="BI858" i="3"/>
  <c r="BH858" i="3"/>
  <c r="BG858" i="3"/>
  <c r="BF858" i="3"/>
  <c r="T858" i="3"/>
  <c r="T857" i="3" s="1"/>
  <c r="T856" i="3" s="1"/>
  <c r="R858" i="3"/>
  <c r="R857" i="3"/>
  <c r="P858" i="3"/>
  <c r="P857" i="3" s="1"/>
  <c r="BI843" i="3"/>
  <c r="BH843" i="3"/>
  <c r="BG843" i="3"/>
  <c r="BF843" i="3"/>
  <c r="T843" i="3"/>
  <c r="R843" i="3"/>
  <c r="P843" i="3"/>
  <c r="BI830" i="3"/>
  <c r="BH830" i="3"/>
  <c r="BG830" i="3"/>
  <c r="BF830" i="3"/>
  <c r="T830" i="3"/>
  <c r="R830" i="3"/>
  <c r="P830" i="3"/>
  <c r="BI737" i="3"/>
  <c r="BH737" i="3"/>
  <c r="BG737" i="3"/>
  <c r="BF737" i="3"/>
  <c r="T737" i="3"/>
  <c r="R737" i="3"/>
  <c r="P737" i="3"/>
  <c r="BI644" i="3"/>
  <c r="BH644" i="3"/>
  <c r="BG644" i="3"/>
  <c r="BF644" i="3"/>
  <c r="T644" i="3"/>
  <c r="R644" i="3"/>
  <c r="P644" i="3"/>
  <c r="BI640" i="3"/>
  <c r="BH640" i="3"/>
  <c r="BG640" i="3"/>
  <c r="BF640" i="3"/>
  <c r="T640" i="3"/>
  <c r="R640" i="3"/>
  <c r="P640" i="3"/>
  <c r="BI638" i="3"/>
  <c r="BH638" i="3"/>
  <c r="BG638" i="3"/>
  <c r="BF638" i="3"/>
  <c r="T638" i="3"/>
  <c r="R638" i="3"/>
  <c r="P638" i="3"/>
  <c r="BI632" i="3"/>
  <c r="BH632" i="3"/>
  <c r="BG632" i="3"/>
  <c r="BF632" i="3"/>
  <c r="T632" i="3"/>
  <c r="R632" i="3"/>
  <c r="P632" i="3"/>
  <c r="BI628" i="3"/>
  <c r="BH628" i="3"/>
  <c r="BG628" i="3"/>
  <c r="BF628" i="3"/>
  <c r="T628" i="3"/>
  <c r="R628" i="3"/>
  <c r="P628" i="3"/>
  <c r="BI623" i="3"/>
  <c r="BH623" i="3"/>
  <c r="BG623" i="3"/>
  <c r="BF623" i="3"/>
  <c r="T623" i="3"/>
  <c r="R623" i="3"/>
  <c r="P623" i="3"/>
  <c r="BI618" i="3"/>
  <c r="BH618" i="3"/>
  <c r="BG618" i="3"/>
  <c r="BF618" i="3"/>
  <c r="T618" i="3"/>
  <c r="R618" i="3"/>
  <c r="P618" i="3"/>
  <c r="BI612" i="3"/>
  <c r="BH612" i="3"/>
  <c r="BG612" i="3"/>
  <c r="BF612" i="3"/>
  <c r="T612" i="3"/>
  <c r="R612" i="3"/>
  <c r="P612" i="3"/>
  <c r="BI606" i="3"/>
  <c r="BH606" i="3"/>
  <c r="BG606" i="3"/>
  <c r="BF606" i="3"/>
  <c r="T606" i="3"/>
  <c r="R606" i="3"/>
  <c r="P606" i="3"/>
  <c r="BI603" i="3"/>
  <c r="BH603" i="3"/>
  <c r="BG603" i="3"/>
  <c r="BF603" i="3"/>
  <c r="T603" i="3"/>
  <c r="R603" i="3"/>
  <c r="P603" i="3"/>
  <c r="BI599" i="3"/>
  <c r="BH599" i="3"/>
  <c r="BG599" i="3"/>
  <c r="BF599" i="3"/>
  <c r="T599" i="3"/>
  <c r="R599" i="3"/>
  <c r="P599" i="3"/>
  <c r="BI596" i="3"/>
  <c r="BH596" i="3"/>
  <c r="BG596" i="3"/>
  <c r="BF596" i="3"/>
  <c r="T596" i="3"/>
  <c r="R596" i="3"/>
  <c r="P596" i="3"/>
  <c r="BI591" i="3"/>
  <c r="BH591" i="3"/>
  <c r="BG591" i="3"/>
  <c r="BF591" i="3"/>
  <c r="T591" i="3"/>
  <c r="R591" i="3"/>
  <c r="P591" i="3"/>
  <c r="BI587" i="3"/>
  <c r="BH587" i="3"/>
  <c r="BG587" i="3"/>
  <c r="BF587" i="3"/>
  <c r="T587" i="3"/>
  <c r="R587" i="3"/>
  <c r="P587" i="3"/>
  <c r="BI583" i="3"/>
  <c r="BH583" i="3"/>
  <c r="BG583" i="3"/>
  <c r="BF583" i="3"/>
  <c r="T583" i="3"/>
  <c r="R583" i="3"/>
  <c r="P583" i="3"/>
  <c r="BI576" i="3"/>
  <c r="BH576" i="3"/>
  <c r="BG576" i="3"/>
  <c r="BF576" i="3"/>
  <c r="T576" i="3"/>
  <c r="R576" i="3"/>
  <c r="P576" i="3"/>
  <c r="BI569" i="3"/>
  <c r="BH569" i="3"/>
  <c r="BG569" i="3"/>
  <c r="BF569" i="3"/>
  <c r="T569" i="3"/>
  <c r="R569" i="3"/>
  <c r="P569" i="3"/>
  <c r="BI565" i="3"/>
  <c r="BH565" i="3"/>
  <c r="BG565" i="3"/>
  <c r="BF565" i="3"/>
  <c r="T565" i="3"/>
  <c r="R565" i="3"/>
  <c r="P565" i="3"/>
  <c r="BI553" i="3"/>
  <c r="BH553" i="3"/>
  <c r="BG553" i="3"/>
  <c r="BF553" i="3"/>
  <c r="T553" i="3"/>
  <c r="R553" i="3"/>
  <c r="P553" i="3"/>
  <c r="BI541" i="3"/>
  <c r="BH541" i="3"/>
  <c r="BG541" i="3"/>
  <c r="BF541" i="3"/>
  <c r="T541" i="3"/>
  <c r="R541" i="3"/>
  <c r="P541" i="3"/>
  <c r="BI531" i="3"/>
  <c r="BH531" i="3"/>
  <c r="BG531" i="3"/>
  <c r="BF531" i="3"/>
  <c r="T531" i="3"/>
  <c r="R531" i="3"/>
  <c r="P531" i="3"/>
  <c r="BI524" i="3"/>
  <c r="BH524" i="3"/>
  <c r="BG524" i="3"/>
  <c r="BF524" i="3"/>
  <c r="T524" i="3"/>
  <c r="R524" i="3"/>
  <c r="P524" i="3"/>
  <c r="BI515" i="3"/>
  <c r="BH515" i="3"/>
  <c r="BG515" i="3"/>
  <c r="BF515" i="3"/>
  <c r="T515" i="3"/>
  <c r="R515" i="3"/>
  <c r="P515" i="3"/>
  <c r="BI498" i="3"/>
  <c r="BH498" i="3"/>
  <c r="BG498" i="3"/>
  <c r="BF498" i="3"/>
  <c r="T498" i="3"/>
  <c r="R498" i="3"/>
  <c r="P498" i="3"/>
  <c r="BI491" i="3"/>
  <c r="BH491" i="3"/>
  <c r="BG491" i="3"/>
  <c r="BF491" i="3"/>
  <c r="T491" i="3"/>
  <c r="R491" i="3"/>
  <c r="P491" i="3"/>
  <c r="BI485" i="3"/>
  <c r="BH485" i="3"/>
  <c r="BG485" i="3"/>
  <c r="BF485" i="3"/>
  <c r="T485" i="3"/>
  <c r="R485" i="3"/>
  <c r="P485" i="3"/>
  <c r="BI471" i="3"/>
  <c r="BH471" i="3"/>
  <c r="BG471" i="3"/>
  <c r="BF471" i="3"/>
  <c r="T471" i="3"/>
  <c r="R471" i="3"/>
  <c r="P471" i="3"/>
  <c r="BI464" i="3"/>
  <c r="BH464" i="3"/>
  <c r="BG464" i="3"/>
  <c r="BF464" i="3"/>
  <c r="T464" i="3"/>
  <c r="R464" i="3"/>
  <c r="P464" i="3"/>
  <c r="BI457" i="3"/>
  <c r="BH457" i="3"/>
  <c r="BG457" i="3"/>
  <c r="BF457" i="3"/>
  <c r="T457" i="3"/>
  <c r="R457" i="3"/>
  <c r="P457" i="3"/>
  <c r="BI449" i="3"/>
  <c r="BH449" i="3"/>
  <c r="BG449" i="3"/>
  <c r="BF449" i="3"/>
  <c r="T449" i="3"/>
  <c r="R449" i="3"/>
  <c r="P449" i="3"/>
  <c r="BI439" i="3"/>
  <c r="BH439" i="3"/>
  <c r="BG439" i="3"/>
  <c r="BF439" i="3"/>
  <c r="T439" i="3"/>
  <c r="R439" i="3"/>
  <c r="P439" i="3"/>
  <c r="BI434" i="3"/>
  <c r="BH434" i="3"/>
  <c r="BG434" i="3"/>
  <c r="BF434" i="3"/>
  <c r="T434" i="3"/>
  <c r="R434" i="3"/>
  <c r="P434" i="3"/>
  <c r="BI426" i="3"/>
  <c r="BH426" i="3"/>
  <c r="BG426" i="3"/>
  <c r="BF426" i="3"/>
  <c r="T426" i="3"/>
  <c r="R426" i="3"/>
  <c r="P426" i="3"/>
  <c r="BI423" i="3"/>
  <c r="BH423" i="3"/>
  <c r="BG423" i="3"/>
  <c r="BF423" i="3"/>
  <c r="T423" i="3"/>
  <c r="R423" i="3"/>
  <c r="P423" i="3"/>
  <c r="BI417" i="3"/>
  <c r="BH417" i="3"/>
  <c r="BG417" i="3"/>
  <c r="BF417" i="3"/>
  <c r="T417" i="3"/>
  <c r="R417" i="3"/>
  <c r="P417" i="3"/>
  <c r="BI401" i="3"/>
  <c r="BH401" i="3"/>
  <c r="BG401" i="3"/>
  <c r="BF401" i="3"/>
  <c r="T401" i="3"/>
  <c r="R401" i="3"/>
  <c r="P401" i="3"/>
  <c r="BI381" i="3"/>
  <c r="BH381" i="3"/>
  <c r="BG381" i="3"/>
  <c r="BF381" i="3"/>
  <c r="T381" i="3"/>
  <c r="R381" i="3"/>
  <c r="P381" i="3"/>
  <c r="BI373" i="3"/>
  <c r="BH373" i="3"/>
  <c r="BG373" i="3"/>
  <c r="BF373" i="3"/>
  <c r="T373" i="3"/>
  <c r="R373" i="3"/>
  <c r="P373" i="3"/>
  <c r="BI365" i="3"/>
  <c r="BH365" i="3"/>
  <c r="BG365" i="3"/>
  <c r="BF365" i="3"/>
  <c r="T365" i="3"/>
  <c r="R365" i="3"/>
  <c r="P365" i="3"/>
  <c r="BI356" i="3"/>
  <c r="BH356" i="3"/>
  <c r="BG356" i="3"/>
  <c r="BF356" i="3"/>
  <c r="T356" i="3"/>
  <c r="R356" i="3"/>
  <c r="P356" i="3"/>
  <c r="BI344" i="3"/>
  <c r="BH344" i="3"/>
  <c r="BG344" i="3"/>
  <c r="BF344" i="3"/>
  <c r="T344" i="3"/>
  <c r="R344" i="3"/>
  <c r="P344" i="3"/>
  <c r="BI335" i="3"/>
  <c r="BH335" i="3"/>
  <c r="BG335" i="3"/>
  <c r="BF335" i="3"/>
  <c r="T335" i="3"/>
  <c r="R335" i="3"/>
  <c r="P335" i="3"/>
  <c r="BI328" i="3"/>
  <c r="BH328" i="3"/>
  <c r="BG328" i="3"/>
  <c r="BF328" i="3"/>
  <c r="T328" i="3"/>
  <c r="R328" i="3"/>
  <c r="P328" i="3"/>
  <c r="BI319" i="3"/>
  <c r="BH319" i="3"/>
  <c r="BG319" i="3"/>
  <c r="BF319" i="3"/>
  <c r="T319" i="3"/>
  <c r="R319" i="3"/>
  <c r="P319" i="3"/>
  <c r="BI307" i="3"/>
  <c r="BH307" i="3"/>
  <c r="BG307" i="3"/>
  <c r="BF307" i="3"/>
  <c r="T307" i="3"/>
  <c r="R307" i="3"/>
  <c r="P307" i="3"/>
  <c r="BI299" i="3"/>
  <c r="BH299" i="3"/>
  <c r="BG299" i="3"/>
  <c r="BF299" i="3"/>
  <c r="T299" i="3"/>
  <c r="R299" i="3"/>
  <c r="P299" i="3"/>
  <c r="BI288" i="3"/>
  <c r="BH288" i="3"/>
  <c r="BG288" i="3"/>
  <c r="BF288" i="3"/>
  <c r="T288" i="3"/>
  <c r="R288" i="3"/>
  <c r="P288" i="3"/>
  <c r="BI284" i="3"/>
  <c r="BH284" i="3"/>
  <c r="BG284" i="3"/>
  <c r="BF284" i="3"/>
  <c r="T284" i="3"/>
  <c r="R284" i="3"/>
  <c r="P284" i="3"/>
  <c r="BI278" i="3"/>
  <c r="BH278" i="3"/>
  <c r="BG278" i="3"/>
  <c r="BF278" i="3"/>
  <c r="T278" i="3"/>
  <c r="R278" i="3"/>
  <c r="P278" i="3"/>
  <c r="BI272" i="3"/>
  <c r="BH272" i="3"/>
  <c r="BG272" i="3"/>
  <c r="BF272" i="3"/>
  <c r="T272" i="3"/>
  <c r="R272" i="3"/>
  <c r="P272" i="3"/>
  <c r="BI266" i="3"/>
  <c r="BH266" i="3"/>
  <c r="BG266" i="3"/>
  <c r="BF266" i="3"/>
  <c r="T266" i="3"/>
  <c r="R266" i="3"/>
  <c r="P266" i="3"/>
  <c r="BI259" i="3"/>
  <c r="BH259" i="3"/>
  <c r="BG259" i="3"/>
  <c r="BF259" i="3"/>
  <c r="T259" i="3"/>
  <c r="R259" i="3"/>
  <c r="P259" i="3"/>
  <c r="BI252" i="3"/>
  <c r="BH252" i="3"/>
  <c r="BG252" i="3"/>
  <c r="BF252" i="3"/>
  <c r="T252" i="3"/>
  <c r="R252" i="3"/>
  <c r="P252" i="3"/>
  <c r="BI246" i="3"/>
  <c r="BH246" i="3"/>
  <c r="BG246" i="3"/>
  <c r="BF246" i="3"/>
  <c r="T246" i="3"/>
  <c r="R246" i="3"/>
  <c r="P246" i="3"/>
  <c r="BI239" i="3"/>
  <c r="BH239" i="3"/>
  <c r="BG239" i="3"/>
  <c r="BF239" i="3"/>
  <c r="T239" i="3"/>
  <c r="R239" i="3"/>
  <c r="P239" i="3"/>
  <c r="BI232" i="3"/>
  <c r="BH232" i="3"/>
  <c r="BG232" i="3"/>
  <c r="BF232" i="3"/>
  <c r="T232" i="3"/>
  <c r="R232" i="3"/>
  <c r="P232" i="3"/>
  <c r="BI225" i="3"/>
  <c r="BH225" i="3"/>
  <c r="BG225" i="3"/>
  <c r="BF225" i="3"/>
  <c r="T225" i="3"/>
  <c r="R225" i="3"/>
  <c r="P225" i="3"/>
  <c r="BI219" i="3"/>
  <c r="BH219" i="3"/>
  <c r="BG219" i="3"/>
  <c r="BF219" i="3"/>
  <c r="T219" i="3"/>
  <c r="R219" i="3"/>
  <c r="P219" i="3"/>
  <c r="BI214" i="3"/>
  <c r="BH214" i="3"/>
  <c r="BG214" i="3"/>
  <c r="BF214" i="3"/>
  <c r="T214" i="3"/>
  <c r="T213" i="3" s="1"/>
  <c r="R214" i="3"/>
  <c r="R213" i="3" s="1"/>
  <c r="P214" i="3"/>
  <c r="P213" i="3" s="1"/>
  <c r="BI210" i="3"/>
  <c r="BH210" i="3"/>
  <c r="BG210" i="3"/>
  <c r="BF210" i="3"/>
  <c r="T210" i="3"/>
  <c r="R210" i="3"/>
  <c r="P210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1" i="3"/>
  <c r="BH191" i="3"/>
  <c r="BG191" i="3"/>
  <c r="BF191" i="3"/>
  <c r="T191" i="3"/>
  <c r="T190" i="3" s="1"/>
  <c r="R191" i="3"/>
  <c r="R190" i="3" s="1"/>
  <c r="P191" i="3"/>
  <c r="P190" i="3" s="1"/>
  <c r="BI180" i="3"/>
  <c r="BH180" i="3"/>
  <c r="BG180" i="3"/>
  <c r="BF180" i="3"/>
  <c r="T180" i="3"/>
  <c r="T179" i="3" s="1"/>
  <c r="R180" i="3"/>
  <c r="R179" i="3" s="1"/>
  <c r="P180" i="3"/>
  <c r="P179" i="3" s="1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6" i="3"/>
  <c r="BH166" i="3"/>
  <c r="BG166" i="3"/>
  <c r="BF166" i="3"/>
  <c r="T166" i="3"/>
  <c r="R166" i="3"/>
  <c r="P166" i="3"/>
  <c r="BI161" i="3"/>
  <c r="BH161" i="3"/>
  <c r="BG161" i="3"/>
  <c r="BF161" i="3"/>
  <c r="T161" i="3"/>
  <c r="R161" i="3"/>
  <c r="P161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5" i="3"/>
  <c r="BH145" i="3"/>
  <c r="BG145" i="3"/>
  <c r="BF145" i="3"/>
  <c r="T145" i="3"/>
  <c r="R145" i="3"/>
  <c r="P145" i="3"/>
  <c r="BI140" i="3"/>
  <c r="BH140" i="3"/>
  <c r="BG140" i="3"/>
  <c r="BF140" i="3"/>
  <c r="T140" i="3"/>
  <c r="R140" i="3"/>
  <c r="P140" i="3"/>
  <c r="BI135" i="3"/>
  <c r="BH135" i="3"/>
  <c r="BG135" i="3"/>
  <c r="BF135" i="3"/>
  <c r="T135" i="3"/>
  <c r="R135" i="3"/>
  <c r="P135" i="3"/>
  <c r="J129" i="3"/>
  <c r="J128" i="3"/>
  <c r="F128" i="3"/>
  <c r="F126" i="3"/>
  <c r="E124" i="3"/>
  <c r="J92" i="3"/>
  <c r="J91" i="3"/>
  <c r="F91" i="3"/>
  <c r="F89" i="3"/>
  <c r="E87" i="3"/>
  <c r="J18" i="3"/>
  <c r="E18" i="3"/>
  <c r="F129" i="3" s="1"/>
  <c r="J17" i="3"/>
  <c r="J12" i="3"/>
  <c r="J126" i="3"/>
  <c r="E7" i="3"/>
  <c r="E85" i="3"/>
  <c r="J37" i="2"/>
  <c r="J36" i="2"/>
  <c r="AY95" i="1" s="1"/>
  <c r="J35" i="2"/>
  <c r="AX95" i="1" s="1"/>
  <c r="BI869" i="2"/>
  <c r="BH869" i="2"/>
  <c r="BG869" i="2"/>
  <c r="BF869" i="2"/>
  <c r="T869" i="2"/>
  <c r="T868" i="2" s="1"/>
  <c r="R869" i="2"/>
  <c r="R868" i="2" s="1"/>
  <c r="P869" i="2"/>
  <c r="P868" i="2" s="1"/>
  <c r="BI863" i="2"/>
  <c r="BH863" i="2"/>
  <c r="BG863" i="2"/>
  <c r="BF863" i="2"/>
  <c r="T863" i="2"/>
  <c r="R863" i="2"/>
  <c r="P863" i="2"/>
  <c r="BI858" i="2"/>
  <c r="BH858" i="2"/>
  <c r="BG858" i="2"/>
  <c r="BF858" i="2"/>
  <c r="T858" i="2"/>
  <c r="R858" i="2"/>
  <c r="P858" i="2"/>
  <c r="BI852" i="2"/>
  <c r="BH852" i="2"/>
  <c r="BG852" i="2"/>
  <c r="BF852" i="2"/>
  <c r="T852" i="2"/>
  <c r="T851" i="2" s="1"/>
  <c r="R852" i="2"/>
  <c r="R851" i="2" s="1"/>
  <c r="P852" i="2"/>
  <c r="P851" i="2" s="1"/>
  <c r="BI845" i="2"/>
  <c r="BH845" i="2"/>
  <c r="BG845" i="2"/>
  <c r="BF845" i="2"/>
  <c r="T845" i="2"/>
  <c r="T844" i="2" s="1"/>
  <c r="R845" i="2"/>
  <c r="R844" i="2" s="1"/>
  <c r="P845" i="2"/>
  <c r="P844" i="2" s="1"/>
  <c r="BI830" i="2"/>
  <c r="BH830" i="2"/>
  <c r="BG830" i="2"/>
  <c r="BF830" i="2"/>
  <c r="T830" i="2"/>
  <c r="R830" i="2"/>
  <c r="P830" i="2"/>
  <c r="BI817" i="2"/>
  <c r="BH817" i="2"/>
  <c r="BG817" i="2"/>
  <c r="BF817" i="2"/>
  <c r="T817" i="2"/>
  <c r="R817" i="2"/>
  <c r="P817" i="2"/>
  <c r="BI724" i="2"/>
  <c r="BH724" i="2"/>
  <c r="BG724" i="2"/>
  <c r="BF724" i="2"/>
  <c r="T724" i="2"/>
  <c r="R724" i="2"/>
  <c r="P724" i="2"/>
  <c r="BI631" i="2"/>
  <c r="BH631" i="2"/>
  <c r="BG631" i="2"/>
  <c r="BF631" i="2"/>
  <c r="T631" i="2"/>
  <c r="R631" i="2"/>
  <c r="P631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19" i="2"/>
  <c r="BH619" i="2"/>
  <c r="BG619" i="2"/>
  <c r="BF619" i="2"/>
  <c r="T619" i="2"/>
  <c r="R619" i="2"/>
  <c r="P619" i="2"/>
  <c r="BI615" i="2"/>
  <c r="BH615" i="2"/>
  <c r="BG615" i="2"/>
  <c r="BF615" i="2"/>
  <c r="T615" i="2"/>
  <c r="R615" i="2"/>
  <c r="P615" i="2"/>
  <c r="BI610" i="2"/>
  <c r="BH610" i="2"/>
  <c r="BG610" i="2"/>
  <c r="BF610" i="2"/>
  <c r="T610" i="2"/>
  <c r="R610" i="2"/>
  <c r="P610" i="2"/>
  <c r="BI605" i="2"/>
  <c r="BH605" i="2"/>
  <c r="BG605" i="2"/>
  <c r="BF605" i="2"/>
  <c r="T605" i="2"/>
  <c r="R605" i="2"/>
  <c r="P605" i="2"/>
  <c r="BI599" i="2"/>
  <c r="BH599" i="2"/>
  <c r="BG599" i="2"/>
  <c r="BF599" i="2"/>
  <c r="T599" i="2"/>
  <c r="R599" i="2"/>
  <c r="P599" i="2"/>
  <c r="BI593" i="2"/>
  <c r="BH593" i="2"/>
  <c r="BG593" i="2"/>
  <c r="BF593" i="2"/>
  <c r="T593" i="2"/>
  <c r="R593" i="2"/>
  <c r="P593" i="2"/>
  <c r="BI589" i="2"/>
  <c r="BH589" i="2"/>
  <c r="BG589" i="2"/>
  <c r="BF589" i="2"/>
  <c r="T589" i="2"/>
  <c r="R589" i="2"/>
  <c r="P589" i="2"/>
  <c r="BI583" i="2"/>
  <c r="BH583" i="2"/>
  <c r="BG583" i="2"/>
  <c r="BF583" i="2"/>
  <c r="T583" i="2"/>
  <c r="R583" i="2"/>
  <c r="P583" i="2"/>
  <c r="BI580" i="2"/>
  <c r="BH580" i="2"/>
  <c r="BG580" i="2"/>
  <c r="BF580" i="2"/>
  <c r="T580" i="2"/>
  <c r="R580" i="2"/>
  <c r="P580" i="2"/>
  <c r="BI576" i="2"/>
  <c r="BH576" i="2"/>
  <c r="BG576" i="2"/>
  <c r="BF576" i="2"/>
  <c r="T576" i="2"/>
  <c r="R576" i="2"/>
  <c r="P576" i="2"/>
  <c r="BI573" i="2"/>
  <c r="BH573" i="2"/>
  <c r="BG573" i="2"/>
  <c r="BF573" i="2"/>
  <c r="T573" i="2"/>
  <c r="R573" i="2"/>
  <c r="P573" i="2"/>
  <c r="BI568" i="2"/>
  <c r="BH568" i="2"/>
  <c r="BG568" i="2"/>
  <c r="BF568" i="2"/>
  <c r="T568" i="2"/>
  <c r="R568" i="2"/>
  <c r="P568" i="2"/>
  <c r="BI564" i="2"/>
  <c r="BH564" i="2"/>
  <c r="BG564" i="2"/>
  <c r="BF564" i="2"/>
  <c r="T564" i="2"/>
  <c r="R564" i="2"/>
  <c r="P564" i="2"/>
  <c r="BI560" i="2"/>
  <c r="BH560" i="2"/>
  <c r="BG560" i="2"/>
  <c r="BF560" i="2"/>
  <c r="T560" i="2"/>
  <c r="R560" i="2"/>
  <c r="P560" i="2"/>
  <c r="BI553" i="2"/>
  <c r="BH553" i="2"/>
  <c r="BG553" i="2"/>
  <c r="BF553" i="2"/>
  <c r="T553" i="2"/>
  <c r="R553" i="2"/>
  <c r="P553" i="2"/>
  <c r="BI546" i="2"/>
  <c r="BH546" i="2"/>
  <c r="BG546" i="2"/>
  <c r="BF546" i="2"/>
  <c r="T546" i="2"/>
  <c r="R546" i="2"/>
  <c r="P546" i="2"/>
  <c r="BI542" i="2"/>
  <c r="BH542" i="2"/>
  <c r="BG542" i="2"/>
  <c r="BF542" i="2"/>
  <c r="T542" i="2"/>
  <c r="R542" i="2"/>
  <c r="P542" i="2"/>
  <c r="BI530" i="2"/>
  <c r="BH530" i="2"/>
  <c r="BG530" i="2"/>
  <c r="BF530" i="2"/>
  <c r="T530" i="2"/>
  <c r="R530" i="2"/>
  <c r="P530" i="2"/>
  <c r="BI518" i="2"/>
  <c r="BH518" i="2"/>
  <c r="BG518" i="2"/>
  <c r="BF518" i="2"/>
  <c r="T518" i="2"/>
  <c r="R518" i="2"/>
  <c r="P518" i="2"/>
  <c r="BI508" i="2"/>
  <c r="BH508" i="2"/>
  <c r="BG508" i="2"/>
  <c r="BF508" i="2"/>
  <c r="T508" i="2"/>
  <c r="R508" i="2"/>
  <c r="P508" i="2"/>
  <c r="BI501" i="2"/>
  <c r="BH501" i="2"/>
  <c r="BG501" i="2"/>
  <c r="BF501" i="2"/>
  <c r="T501" i="2"/>
  <c r="R501" i="2"/>
  <c r="P501" i="2"/>
  <c r="BI486" i="2"/>
  <c r="BH486" i="2"/>
  <c r="BG486" i="2"/>
  <c r="BF486" i="2"/>
  <c r="T486" i="2"/>
  <c r="R486" i="2"/>
  <c r="P486" i="2"/>
  <c r="BI479" i="2"/>
  <c r="BH479" i="2"/>
  <c r="BG479" i="2"/>
  <c r="BF479" i="2"/>
  <c r="T479" i="2"/>
  <c r="R479" i="2"/>
  <c r="P479" i="2"/>
  <c r="BI465" i="2"/>
  <c r="BH465" i="2"/>
  <c r="BG465" i="2"/>
  <c r="BF465" i="2"/>
  <c r="T465" i="2"/>
  <c r="R465" i="2"/>
  <c r="P465" i="2"/>
  <c r="BI458" i="2"/>
  <c r="BH458" i="2"/>
  <c r="BG458" i="2"/>
  <c r="BF458" i="2"/>
  <c r="T458" i="2"/>
  <c r="R458" i="2"/>
  <c r="P458" i="2"/>
  <c r="BI451" i="2"/>
  <c r="BH451" i="2"/>
  <c r="BG451" i="2"/>
  <c r="BF451" i="2"/>
  <c r="T451" i="2"/>
  <c r="R451" i="2"/>
  <c r="P451" i="2"/>
  <c r="BI443" i="2"/>
  <c r="BH443" i="2"/>
  <c r="BG443" i="2"/>
  <c r="BF443" i="2"/>
  <c r="T443" i="2"/>
  <c r="R443" i="2"/>
  <c r="P443" i="2"/>
  <c r="BI433" i="2"/>
  <c r="BH433" i="2"/>
  <c r="BG433" i="2"/>
  <c r="BF433" i="2"/>
  <c r="T433" i="2"/>
  <c r="R433" i="2"/>
  <c r="P433" i="2"/>
  <c r="BI428" i="2"/>
  <c r="BH428" i="2"/>
  <c r="BG428" i="2"/>
  <c r="BF428" i="2"/>
  <c r="T428" i="2"/>
  <c r="R428" i="2"/>
  <c r="P428" i="2"/>
  <c r="BI420" i="2"/>
  <c r="BH420" i="2"/>
  <c r="BG420" i="2"/>
  <c r="BF420" i="2"/>
  <c r="T420" i="2"/>
  <c r="R420" i="2"/>
  <c r="P420" i="2"/>
  <c r="BI417" i="2"/>
  <c r="BH417" i="2"/>
  <c r="BG417" i="2"/>
  <c r="BF417" i="2"/>
  <c r="T417" i="2"/>
  <c r="R417" i="2"/>
  <c r="P417" i="2"/>
  <c r="BI411" i="2"/>
  <c r="BH411" i="2"/>
  <c r="BG411" i="2"/>
  <c r="BF411" i="2"/>
  <c r="T411" i="2"/>
  <c r="R411" i="2"/>
  <c r="P411" i="2"/>
  <c r="BI398" i="2"/>
  <c r="BH398" i="2"/>
  <c r="BG398" i="2"/>
  <c r="BF398" i="2"/>
  <c r="T398" i="2"/>
  <c r="R398" i="2"/>
  <c r="P398" i="2"/>
  <c r="BI378" i="2"/>
  <c r="BH378" i="2"/>
  <c r="BG378" i="2"/>
  <c r="BF378" i="2"/>
  <c r="T378" i="2"/>
  <c r="R378" i="2"/>
  <c r="P378" i="2"/>
  <c r="BI370" i="2"/>
  <c r="BH370" i="2"/>
  <c r="BG370" i="2"/>
  <c r="BF370" i="2"/>
  <c r="T370" i="2"/>
  <c r="R370" i="2"/>
  <c r="P370" i="2"/>
  <c r="BI361" i="2"/>
  <c r="BH361" i="2"/>
  <c r="BG361" i="2"/>
  <c r="BF361" i="2"/>
  <c r="T361" i="2"/>
  <c r="R361" i="2"/>
  <c r="P361" i="2"/>
  <c r="BI351" i="2"/>
  <c r="BH351" i="2"/>
  <c r="BG351" i="2"/>
  <c r="BF351" i="2"/>
  <c r="T351" i="2"/>
  <c r="R351" i="2"/>
  <c r="P351" i="2"/>
  <c r="BI342" i="2"/>
  <c r="BH342" i="2"/>
  <c r="BG342" i="2"/>
  <c r="BF342" i="2"/>
  <c r="T342" i="2"/>
  <c r="R342" i="2"/>
  <c r="P342" i="2"/>
  <c r="BI335" i="2"/>
  <c r="BH335" i="2"/>
  <c r="BG335" i="2"/>
  <c r="BF335" i="2"/>
  <c r="T335" i="2"/>
  <c r="R335" i="2"/>
  <c r="P335" i="2"/>
  <c r="BI327" i="2"/>
  <c r="BH327" i="2"/>
  <c r="BG327" i="2"/>
  <c r="BF327" i="2"/>
  <c r="T327" i="2"/>
  <c r="R327" i="2"/>
  <c r="P327" i="2"/>
  <c r="BI314" i="2"/>
  <c r="BH314" i="2"/>
  <c r="BG314" i="2"/>
  <c r="BF314" i="2"/>
  <c r="T314" i="2"/>
  <c r="R314" i="2"/>
  <c r="P314" i="2"/>
  <c r="BI306" i="2"/>
  <c r="BH306" i="2"/>
  <c r="BG306" i="2"/>
  <c r="BF306" i="2"/>
  <c r="T306" i="2"/>
  <c r="R306" i="2"/>
  <c r="P306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5" i="2"/>
  <c r="BH285" i="2"/>
  <c r="BG285" i="2"/>
  <c r="BF285" i="2"/>
  <c r="T285" i="2"/>
  <c r="R285" i="2"/>
  <c r="P285" i="2"/>
  <c r="BI279" i="2"/>
  <c r="BH279" i="2"/>
  <c r="BG279" i="2"/>
  <c r="BF279" i="2"/>
  <c r="T279" i="2"/>
  <c r="R279" i="2"/>
  <c r="P279" i="2"/>
  <c r="BI273" i="2"/>
  <c r="BH273" i="2"/>
  <c r="BG273" i="2"/>
  <c r="BF273" i="2"/>
  <c r="T273" i="2"/>
  <c r="R273" i="2"/>
  <c r="P273" i="2"/>
  <c r="BI266" i="2"/>
  <c r="BH266" i="2"/>
  <c r="BG266" i="2"/>
  <c r="BF266" i="2"/>
  <c r="T266" i="2"/>
  <c r="R266" i="2"/>
  <c r="P266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46" i="2"/>
  <c r="BH246" i="2"/>
  <c r="BG246" i="2"/>
  <c r="BF246" i="2"/>
  <c r="T246" i="2"/>
  <c r="R246" i="2"/>
  <c r="P246" i="2"/>
  <c r="BI239" i="2"/>
  <c r="BH239" i="2"/>
  <c r="BG239" i="2"/>
  <c r="BF239" i="2"/>
  <c r="T239" i="2"/>
  <c r="R239" i="2"/>
  <c r="P239" i="2"/>
  <c r="BI232" i="2"/>
  <c r="BH232" i="2"/>
  <c r="BG232" i="2"/>
  <c r="BF232" i="2"/>
  <c r="T232" i="2"/>
  <c r="R232" i="2"/>
  <c r="P232" i="2"/>
  <c r="BI226" i="2"/>
  <c r="BH226" i="2"/>
  <c r="BG226" i="2"/>
  <c r="BF226" i="2"/>
  <c r="T226" i="2"/>
  <c r="R226" i="2"/>
  <c r="P226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T213" i="2"/>
  <c r="R214" i="2"/>
  <c r="R213" i="2"/>
  <c r="P214" i="2"/>
  <c r="P213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1" i="2"/>
  <c r="BH191" i="2"/>
  <c r="BG191" i="2"/>
  <c r="BF191" i="2"/>
  <c r="T191" i="2"/>
  <c r="T190" i="2"/>
  <c r="R191" i="2"/>
  <c r="R190" i="2"/>
  <c r="P191" i="2"/>
  <c r="P190" i="2"/>
  <c r="BI180" i="2"/>
  <c r="BH180" i="2"/>
  <c r="BG180" i="2"/>
  <c r="BF180" i="2"/>
  <c r="T180" i="2"/>
  <c r="T179" i="2"/>
  <c r="R180" i="2"/>
  <c r="R179" i="2"/>
  <c r="P180" i="2"/>
  <c r="P179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J129" i="2"/>
  <c r="J128" i="2"/>
  <c r="F128" i="2"/>
  <c r="F126" i="2"/>
  <c r="E124" i="2"/>
  <c r="J92" i="2"/>
  <c r="J91" i="2"/>
  <c r="F91" i="2"/>
  <c r="F89" i="2"/>
  <c r="E87" i="2"/>
  <c r="J18" i="2"/>
  <c r="E18" i="2"/>
  <c r="F129" i="2"/>
  <c r="J17" i="2"/>
  <c r="J12" i="2"/>
  <c r="J126" i="2" s="1"/>
  <c r="E7" i="2"/>
  <c r="E122" i="2" s="1"/>
  <c r="L90" i="1"/>
  <c r="AM90" i="1"/>
  <c r="AM89" i="1"/>
  <c r="L89" i="1"/>
  <c r="AM87" i="1"/>
  <c r="L87" i="1"/>
  <c r="L85" i="1"/>
  <c r="L84" i="1"/>
  <c r="J361" i="2"/>
  <c r="J428" i="2"/>
  <c r="AS94" i="1"/>
  <c r="BK589" i="2"/>
  <c r="J852" i="2"/>
  <c r="BK573" i="2"/>
  <c r="J869" i="2"/>
  <c r="BK518" i="2"/>
  <c r="BK428" i="2"/>
  <c r="J259" i="2"/>
  <c r="J191" i="2"/>
  <c r="J817" i="2"/>
  <c r="J858" i="2"/>
  <c r="BK171" i="2"/>
  <c r="BK491" i="3"/>
  <c r="BK373" i="3"/>
  <c r="BK299" i="3"/>
  <c r="BK166" i="3"/>
  <c r="BK278" i="3"/>
  <c r="J439" i="3"/>
  <c r="J288" i="3"/>
  <c r="J135" i="3"/>
  <c r="BK214" i="3"/>
  <c r="J612" i="3"/>
  <c r="J180" i="3"/>
  <c r="J644" i="3"/>
  <c r="BK232" i="3"/>
  <c r="J232" i="3"/>
  <c r="J464" i="3"/>
  <c r="J166" i="3"/>
  <c r="J411" i="2"/>
  <c r="BK599" i="2"/>
  <c r="BK214" i="2"/>
  <c r="BK351" i="2"/>
  <c r="J593" i="2"/>
  <c r="BK530" i="2"/>
  <c r="J151" i="2"/>
  <c r="J273" i="2"/>
  <c r="BK508" i="2"/>
  <c r="J161" i="2"/>
  <c r="BK226" i="2"/>
  <c r="J458" i="2"/>
  <c r="J370" i="2"/>
  <c r="BK203" i="2"/>
  <c r="J135" i="2"/>
  <c r="J631" i="2"/>
  <c r="J465" i="2"/>
  <c r="BK210" i="2"/>
  <c r="J640" i="3"/>
  <c r="J434" i="3"/>
  <c r="J328" i="3"/>
  <c r="J151" i="3"/>
  <c r="BK737" i="3"/>
  <c r="J356" i="3"/>
  <c r="BK259" i="3"/>
  <c r="J140" i="3"/>
  <c r="BK180" i="3"/>
  <c r="J596" i="3"/>
  <c r="J171" i="3"/>
  <c r="J259" i="3"/>
  <c r="J606" i="3"/>
  <c r="J401" i="3"/>
  <c r="J876" i="3"/>
  <c r="BK623" i="3"/>
  <c r="J284" i="3"/>
  <c r="BK593" i="2"/>
  <c r="BK615" i="2"/>
  <c r="J210" i="2"/>
  <c r="J573" i="2"/>
  <c r="J351" i="2"/>
  <c r="BK568" i="2"/>
  <c r="J166" i="2"/>
  <c r="J576" i="2"/>
  <c r="BK175" i="2"/>
  <c r="J378" i="2"/>
  <c r="BK420" i="2"/>
  <c r="J279" i="2"/>
  <c r="J200" i="2"/>
  <c r="BK869" i="2"/>
  <c r="J615" i="2"/>
  <c r="J335" i="2"/>
  <c r="BK161" i="2"/>
  <c r="J737" i="3"/>
  <c r="BK319" i="3"/>
  <c r="J599" i="3"/>
  <c r="BK259" i="2"/>
  <c r="J627" i="2"/>
  <c r="J266" i="2"/>
  <c r="J145" i="2"/>
  <c r="BK464" i="3"/>
  <c r="BK356" i="3"/>
  <c r="J239" i="3"/>
  <c r="BK161" i="3"/>
  <c r="BK583" i="3"/>
  <c r="BK515" i="3"/>
  <c r="BK434" i="3"/>
  <c r="J319" i="3"/>
  <c r="BK239" i="3"/>
  <c r="J569" i="3"/>
  <c r="BK644" i="3"/>
  <c r="BK565" i="3"/>
  <c r="BK206" i="3"/>
  <c r="J252" i="3"/>
  <c r="J858" i="3"/>
  <c r="BK830" i="3"/>
  <c r="BK612" i="3"/>
  <c r="BK498" i="3"/>
  <c r="BK307" i="3"/>
  <c r="BK203" i="3"/>
  <c r="BK587" i="3"/>
  <c r="J306" i="2"/>
  <c r="BK166" i="2"/>
  <c r="BK471" i="3"/>
  <c r="J365" i="3"/>
  <c r="BK865" i="3"/>
  <c r="BK843" i="3"/>
  <c r="BK191" i="3"/>
  <c r="J253" i="2"/>
  <c r="J171" i="2"/>
  <c r="BK576" i="2"/>
  <c r="J433" i="2"/>
  <c r="J530" i="2"/>
  <c r="BK631" i="2"/>
  <c r="J295" i="2"/>
  <c r="BK817" i="2"/>
  <c r="BK479" i="2"/>
  <c r="BK411" i="2"/>
  <c r="J226" i="2"/>
  <c r="J140" i="2"/>
  <c r="BK852" i="2"/>
  <c r="BK605" i="2"/>
  <c r="J443" i="2"/>
  <c r="J214" i="2"/>
  <c r="J498" i="3"/>
  <c r="BK401" i="3"/>
  <c r="BK871" i="3"/>
  <c r="J871" i="3"/>
  <c r="BK381" i="3"/>
  <c r="J589" i="2"/>
  <c r="BK564" i="2"/>
  <c r="BK200" i="2"/>
  <c r="BK580" i="2"/>
  <c r="BK451" i="2"/>
  <c r="BK140" i="2"/>
  <c r="J610" i="2"/>
  <c r="BK279" i="2"/>
  <c r="J724" i="2"/>
  <c r="BK465" i="2"/>
  <c r="BK266" i="2"/>
  <c r="BK151" i="2"/>
  <c r="BK845" i="2"/>
  <c r="J599" i="2"/>
  <c r="BK239" i="2"/>
  <c r="BK632" i="3"/>
  <c r="BK246" i="3"/>
  <c r="J161" i="3"/>
  <c r="J191" i="3"/>
  <c r="J457" i="3"/>
  <c r="BK327" i="2"/>
  <c r="J314" i="2"/>
  <c r="BK314" i="2"/>
  <c r="J501" i="2"/>
  <c r="J518" i="2"/>
  <c r="J266" i="3"/>
  <c r="BK140" i="3"/>
  <c r="J524" i="3"/>
  <c r="BK365" i="3"/>
  <c r="J175" i="3"/>
  <c r="BK524" i="3"/>
  <c r="J623" i="3"/>
  <c r="BK541" i="3"/>
  <c r="J882" i="3"/>
  <c r="BK423" i="3"/>
  <c r="BK328" i="3"/>
  <c r="J830" i="3"/>
  <c r="J219" i="3"/>
  <c r="J546" i="2"/>
  <c r="J291" i="2"/>
  <c r="BK610" i="2"/>
  <c r="J479" i="2"/>
  <c r="BK417" i="2"/>
  <c r="J580" i="2"/>
  <c r="BK273" i="2"/>
  <c r="BK433" i="2"/>
  <c r="J239" i="2"/>
  <c r="BK145" i="2"/>
  <c r="J625" i="2"/>
  <c r="BK458" i="2"/>
  <c r="BK180" i="2"/>
  <c r="J531" i="3"/>
  <c r="BK417" i="3"/>
  <c r="J307" i="3"/>
  <c r="BK175" i="3"/>
  <c r="J587" i="3"/>
  <c r="J471" i="3"/>
  <c r="BK344" i="3"/>
  <c r="J272" i="3"/>
  <c r="BK145" i="3"/>
  <c r="J591" i="3"/>
  <c r="BK640" i="3"/>
  <c r="BK599" i="3"/>
  <c r="BK485" i="3"/>
  <c r="BK426" i="3"/>
  <c r="J865" i="3"/>
  <c r="BK439" i="3"/>
  <c r="BK171" i="3"/>
  <c r="BK858" i="3"/>
  <c r="BK553" i="3"/>
  <c r="BK200" i="3"/>
  <c r="BK619" i="2"/>
  <c r="J605" i="2"/>
  <c r="J542" i="2"/>
  <c r="BK291" i="2"/>
  <c r="J560" i="2"/>
  <c r="BK295" i="2"/>
  <c r="BK627" i="2"/>
  <c r="J568" i="2"/>
  <c r="J486" i="2"/>
  <c r="BK361" i="2"/>
  <c r="BK370" i="2"/>
  <c r="BK206" i="2"/>
  <c r="J583" i="2"/>
  <c r="BK560" i="2"/>
  <c r="BK246" i="2"/>
  <c r="J845" i="2"/>
  <c r="BK219" i="2"/>
  <c r="J451" i="2"/>
  <c r="BK378" i="2"/>
  <c r="J327" i="2"/>
  <c r="J206" i="2"/>
  <c r="J180" i="2"/>
  <c r="BK858" i="2"/>
  <c r="BK724" i="2"/>
  <c r="J830" i="2"/>
  <c r="J420" i="2"/>
  <c r="J232" i="2"/>
  <c r="BK191" i="2"/>
  <c r="J515" i="3"/>
  <c r="J426" i="3"/>
  <c r="J335" i="3"/>
  <c r="BK288" i="3"/>
  <c r="J203" i="3"/>
  <c r="BK156" i="3"/>
  <c r="BK606" i="3"/>
  <c r="J541" i="3"/>
  <c r="J491" i="3"/>
  <c r="J423" i="3"/>
  <c r="J299" i="3"/>
  <c r="J214" i="3"/>
  <c r="J206" i="3"/>
  <c r="BK596" i="3"/>
  <c r="BK284" i="3"/>
  <c r="J843" i="3"/>
  <c r="BK628" i="3"/>
  <c r="BK569" i="3"/>
  <c r="BK210" i="3"/>
  <c r="BK882" i="3"/>
  <c r="J417" i="3"/>
  <c r="BK135" i="3"/>
  <c r="J553" i="3"/>
  <c r="BK398" i="2"/>
  <c r="BK486" i="2"/>
  <c r="J219" i="2"/>
  <c r="BK542" i="2"/>
  <c r="BK156" i="2"/>
  <c r="J210" i="3"/>
  <c r="J618" i="3"/>
  <c r="J565" i="3"/>
  <c r="BK449" i="3"/>
  <c r="BK335" i="3"/>
  <c r="BK252" i="3"/>
  <c r="BK603" i="3"/>
  <c r="J200" i="3"/>
  <c r="BK618" i="3"/>
  <c r="J381" i="3"/>
  <c r="J145" i="3"/>
  <c r="BK876" i="3"/>
  <c r="BK151" i="3"/>
  <c r="BK272" i="3"/>
  <c r="J603" i="3"/>
  <c r="BK553" i="2"/>
  <c r="J246" i="2"/>
  <c r="BK501" i="2"/>
  <c r="J285" i="2"/>
  <c r="J417" i="2"/>
  <c r="BK285" i="2"/>
  <c r="J619" i="2"/>
  <c r="J553" i="2"/>
  <c r="J342" i="2"/>
  <c r="BK546" i="2"/>
  <c r="BK335" i="2"/>
  <c r="BK625" i="2"/>
  <c r="J564" i="2"/>
  <c r="BK253" i="2"/>
  <c r="J863" i="2"/>
  <c r="BK135" i="2"/>
  <c r="BK443" i="2"/>
  <c r="J398" i="2"/>
  <c r="BK306" i="2"/>
  <c r="BK232" i="2"/>
  <c r="J175" i="2"/>
  <c r="BK863" i="2"/>
  <c r="BK830" i="2"/>
  <c r="BK583" i="2"/>
  <c r="J508" i="2"/>
  <c r="BK342" i="2"/>
  <c r="J203" i="2"/>
  <c r="J156" i="2"/>
  <c r="J638" i="3"/>
  <c r="J449" i="3"/>
  <c r="J344" i="3"/>
  <c r="J225" i="3"/>
  <c r="BK638" i="3"/>
  <c r="BK576" i="3"/>
  <c r="BK531" i="3"/>
  <c r="J485" i="3"/>
  <c r="J373" i="3"/>
  <c r="J278" i="3"/>
  <c r="BK219" i="3"/>
  <c r="J628" i="3"/>
  <c r="J583" i="3"/>
  <c r="J632" i="3"/>
  <c r="J576" i="3"/>
  <c r="BK225" i="3"/>
  <c r="J156" i="3"/>
  <c r="BK457" i="3"/>
  <c r="J246" i="3"/>
  <c r="BK591" i="3"/>
  <c r="BK266" i="3"/>
  <c r="P856" i="3" l="1"/>
  <c r="R856" i="3"/>
  <c r="P134" i="2"/>
  <c r="R199" i="2"/>
  <c r="R133" i="2" s="1"/>
  <c r="P545" i="2"/>
  <c r="BK287" i="3"/>
  <c r="J287" i="3" s="1"/>
  <c r="J105" i="3" s="1"/>
  <c r="P218" i="2"/>
  <c r="T545" i="2"/>
  <c r="BK199" i="3"/>
  <c r="J199" i="3"/>
  <c r="J101" i="3" s="1"/>
  <c r="R643" i="3"/>
  <c r="R134" i="2"/>
  <c r="T199" i="2"/>
  <c r="P630" i="2"/>
  <c r="T287" i="3"/>
  <c r="BK630" i="2"/>
  <c r="J630" i="2" s="1"/>
  <c r="J107" i="2" s="1"/>
  <c r="P287" i="3"/>
  <c r="T134" i="2"/>
  <c r="T294" i="2"/>
  <c r="BK218" i="3"/>
  <c r="BK568" i="3"/>
  <c r="J568" i="3"/>
  <c r="J106" i="3" s="1"/>
  <c r="BK294" i="2"/>
  <c r="J294" i="2" s="1"/>
  <c r="J105" i="2" s="1"/>
  <c r="T134" i="3"/>
  <c r="R218" i="3"/>
  <c r="P568" i="3"/>
  <c r="BK134" i="2"/>
  <c r="J134" i="2" s="1"/>
  <c r="J98" i="2" s="1"/>
  <c r="T630" i="2"/>
  <c r="P857" i="2"/>
  <c r="P843" i="2" s="1"/>
  <c r="R134" i="3"/>
  <c r="P199" i="3"/>
  <c r="T643" i="3"/>
  <c r="BK218" i="2"/>
  <c r="R218" i="2"/>
  <c r="R545" i="2"/>
  <c r="R857" i="2"/>
  <c r="R843" i="2" s="1"/>
  <c r="R199" i="3"/>
  <c r="P643" i="3"/>
  <c r="BK199" i="2"/>
  <c r="J199" i="2" s="1"/>
  <c r="J101" i="2" s="1"/>
  <c r="R294" i="2"/>
  <c r="R287" i="3"/>
  <c r="R630" i="2"/>
  <c r="BK857" i="2"/>
  <c r="J857" i="2" s="1"/>
  <c r="J111" i="2" s="1"/>
  <c r="T199" i="3"/>
  <c r="BK643" i="3"/>
  <c r="J643" i="3" s="1"/>
  <c r="J107" i="3" s="1"/>
  <c r="P199" i="2"/>
  <c r="P294" i="2"/>
  <c r="P134" i="3"/>
  <c r="P133" i="3"/>
  <c r="P132" i="3" s="1"/>
  <c r="AU96" i="1" s="1"/>
  <c r="P218" i="3"/>
  <c r="P217" i="3"/>
  <c r="R568" i="3"/>
  <c r="T218" i="2"/>
  <c r="T217" i="2" s="1"/>
  <c r="BK545" i="2"/>
  <c r="J545" i="2" s="1"/>
  <c r="J106" i="2" s="1"/>
  <c r="T857" i="2"/>
  <c r="T843" i="2"/>
  <c r="BK134" i="3"/>
  <c r="J134" i="3"/>
  <c r="J98" i="3" s="1"/>
  <c r="T218" i="3"/>
  <c r="T568" i="3"/>
  <c r="BK213" i="2"/>
  <c r="J213" i="2" s="1"/>
  <c r="J102" i="2" s="1"/>
  <c r="BK851" i="2"/>
  <c r="J851" i="2"/>
  <c r="J110" i="2" s="1"/>
  <c r="BK870" i="3"/>
  <c r="J870" i="3" s="1"/>
  <c r="J111" i="3" s="1"/>
  <c r="BK868" i="2"/>
  <c r="J868" i="2"/>
  <c r="J112" i="2" s="1"/>
  <c r="BK190" i="2"/>
  <c r="J190" i="2" s="1"/>
  <c r="J100" i="2" s="1"/>
  <c r="BK179" i="2"/>
  <c r="J179" i="2"/>
  <c r="J99" i="2" s="1"/>
  <c r="BK179" i="3"/>
  <c r="J179" i="3" s="1"/>
  <c r="J99" i="3" s="1"/>
  <c r="BK190" i="3"/>
  <c r="J190" i="3"/>
  <c r="J100" i="3" s="1"/>
  <c r="BK213" i="3"/>
  <c r="J213" i="3" s="1"/>
  <c r="J102" i="3" s="1"/>
  <c r="BK881" i="3"/>
  <c r="J881" i="3"/>
  <c r="J112" i="3" s="1"/>
  <c r="BK864" i="3"/>
  <c r="J864" i="3" s="1"/>
  <c r="J110" i="3" s="1"/>
  <c r="BK844" i="2"/>
  <c r="BK843" i="2"/>
  <c r="J843" i="2" s="1"/>
  <c r="J108" i="2" s="1"/>
  <c r="BK857" i="3"/>
  <c r="J857" i="3"/>
  <c r="J109" i="3" s="1"/>
  <c r="BE175" i="3"/>
  <c r="BE225" i="3"/>
  <c r="BE335" i="3"/>
  <c r="BE356" i="3"/>
  <c r="BE417" i="3"/>
  <c r="BE471" i="3"/>
  <c r="BE491" i="3"/>
  <c r="BE569" i="3"/>
  <c r="BE583" i="3"/>
  <c r="BE640" i="3"/>
  <c r="J218" i="2"/>
  <c r="J104" i="2" s="1"/>
  <c r="BE210" i="3"/>
  <c r="BE365" i="3"/>
  <c r="F92" i="3"/>
  <c r="BE135" i="3"/>
  <c r="BE151" i="3"/>
  <c r="BE166" i="3"/>
  <c r="BE284" i="3"/>
  <c r="BE344" i="3"/>
  <c r="BE457" i="3"/>
  <c r="BE485" i="3"/>
  <c r="BE623" i="3"/>
  <c r="BE632" i="3"/>
  <c r="BE638" i="3"/>
  <c r="BE737" i="3"/>
  <c r="BE843" i="3"/>
  <c r="BE865" i="3"/>
  <c r="BE871" i="3"/>
  <c r="BE876" i="3"/>
  <c r="BE882" i="3"/>
  <c r="J844" i="2"/>
  <c r="J109" i="2"/>
  <c r="J89" i="3"/>
  <c r="BE272" i="3"/>
  <c r="BE464" i="3"/>
  <c r="BE541" i="3"/>
  <c r="BE565" i="3"/>
  <c r="BE603" i="3"/>
  <c r="BE858" i="3"/>
  <c r="BE140" i="3"/>
  <c r="BE171" i="3"/>
  <c r="BE180" i="3"/>
  <c r="BE373" i="3"/>
  <c r="BE145" i="3"/>
  <c r="BE200" i="3"/>
  <c r="BE252" i="3"/>
  <c r="BE299" i="3"/>
  <c r="BE401" i="3"/>
  <c r="BE423" i="3"/>
  <c r="BE587" i="3"/>
  <c r="BE612" i="3"/>
  <c r="BE618" i="3"/>
  <c r="BE830" i="3"/>
  <c r="BE219" i="3"/>
  <c r="BE246" i="3"/>
  <c r="BE266" i="3"/>
  <c r="BE288" i="3"/>
  <c r="BE426" i="3"/>
  <c r="BE239" i="3"/>
  <c r="E122" i="3"/>
  <c r="BE156" i="3"/>
  <c r="BE161" i="3"/>
  <c r="BE203" i="3"/>
  <c r="BE206" i="3"/>
  <c r="BE232" i="3"/>
  <c r="BE307" i="3"/>
  <c r="BE328" i="3"/>
  <c r="BE439" i="3"/>
  <c r="BE498" i="3"/>
  <c r="BE531" i="3"/>
  <c r="BE576" i="3"/>
  <c r="BE596" i="3"/>
  <c r="BE599" i="3"/>
  <c r="BE606" i="3"/>
  <c r="BE553" i="3"/>
  <c r="BE591" i="3"/>
  <c r="BE628" i="3"/>
  <c r="BE191" i="3"/>
  <c r="BE214" i="3"/>
  <c r="BE259" i="3"/>
  <c r="BE278" i="3"/>
  <c r="BE319" i="3"/>
  <c r="BE381" i="3"/>
  <c r="BE434" i="3"/>
  <c r="BE449" i="3"/>
  <c r="BE515" i="3"/>
  <c r="BE524" i="3"/>
  <c r="BE644" i="3"/>
  <c r="J89" i="2"/>
  <c r="F92" i="2"/>
  <c r="BE145" i="2"/>
  <c r="BE151" i="2"/>
  <c r="BE200" i="2"/>
  <c r="BE273" i="2"/>
  <c r="BE433" i="2"/>
  <c r="BE465" i="2"/>
  <c r="BE518" i="2"/>
  <c r="BE589" i="2"/>
  <c r="BE599" i="2"/>
  <c r="BE619" i="2"/>
  <c r="BE724" i="2"/>
  <c r="BE817" i="2"/>
  <c r="BE852" i="2"/>
  <c r="BE863" i="2"/>
  <c r="E85" i="2"/>
  <c r="BE314" i="2"/>
  <c r="BE398" i="2"/>
  <c r="BE479" i="2"/>
  <c r="BE508" i="2"/>
  <c r="BE161" i="2"/>
  <c r="BE191" i="2"/>
  <c r="BE206" i="2"/>
  <c r="BE246" i="2"/>
  <c r="BE259" i="2"/>
  <c r="BE411" i="2"/>
  <c r="BE542" i="2"/>
  <c r="BE560" i="2"/>
  <c r="BE568" i="2"/>
  <c r="BE631" i="2"/>
  <c r="BE858" i="2"/>
  <c r="BE203" i="2"/>
  <c r="BE214" i="2"/>
  <c r="BE285" i="2"/>
  <c r="BE306" i="2"/>
  <c r="BE327" i="2"/>
  <c r="BE351" i="2"/>
  <c r="BE420" i="2"/>
  <c r="BE443" i="2"/>
  <c r="BE615" i="2"/>
  <c r="BE627" i="2"/>
  <c r="BE830" i="2"/>
  <c r="BE845" i="2"/>
  <c r="BE869" i="2"/>
  <c r="BE156" i="2"/>
  <c r="BE180" i="2"/>
  <c r="BE210" i="2"/>
  <c r="BE226" i="2"/>
  <c r="BE295" i="2"/>
  <c r="BE342" i="2"/>
  <c r="BE378" i="2"/>
  <c r="BE573" i="2"/>
  <c r="BE580" i="2"/>
  <c r="BE610" i="2"/>
  <c r="BE253" i="2"/>
  <c r="BE291" i="2"/>
  <c r="BE501" i="2"/>
  <c r="BE546" i="2"/>
  <c r="BE564" i="2"/>
  <c r="BE583" i="2"/>
  <c r="BE625" i="2"/>
  <c r="BE135" i="2"/>
  <c r="BE175" i="2"/>
  <c r="BE166" i="2"/>
  <c r="BE266" i="2"/>
  <c r="BE451" i="2"/>
  <c r="BE486" i="2"/>
  <c r="BE530" i="2"/>
  <c r="BE593" i="2"/>
  <c r="BE605" i="2"/>
  <c r="BE219" i="2"/>
  <c r="BE239" i="2"/>
  <c r="BE361" i="2"/>
  <c r="BE458" i="2"/>
  <c r="BE553" i="2"/>
  <c r="BE140" i="2"/>
  <c r="BE171" i="2"/>
  <c r="BE232" i="2"/>
  <c r="BE279" i="2"/>
  <c r="BE335" i="2"/>
  <c r="BE370" i="2"/>
  <c r="BE417" i="2"/>
  <c r="BE428" i="2"/>
  <c r="BE576" i="2"/>
  <c r="F35" i="2"/>
  <c r="BB95" i="1"/>
  <c r="F34" i="3"/>
  <c r="BA96" i="1"/>
  <c r="F36" i="2"/>
  <c r="BC95" i="1"/>
  <c r="F35" i="3"/>
  <c r="BB96" i="1"/>
  <c r="F37" i="2"/>
  <c r="BD95" i="1"/>
  <c r="J34" i="3"/>
  <c r="AW96" i="1" s="1"/>
  <c r="F36" i="3"/>
  <c r="BC96" i="1"/>
  <c r="F34" i="2"/>
  <c r="BA95" i="1"/>
  <c r="F37" i="3"/>
  <c r="BD96" i="1" s="1"/>
  <c r="J34" i="2"/>
  <c r="AW95" i="1"/>
  <c r="BK133" i="2" l="1"/>
  <c r="J133" i="2" s="1"/>
  <c r="J97" i="2" s="1"/>
  <c r="R217" i="2"/>
  <c r="R132" i="2" s="1"/>
  <c r="BK217" i="3"/>
  <c r="J217" i="3" s="1"/>
  <c r="J103" i="3" s="1"/>
  <c r="T133" i="2"/>
  <c r="T132" i="2"/>
  <c r="BK217" i="2"/>
  <c r="J217" i="2"/>
  <c r="J103" i="2" s="1"/>
  <c r="R217" i="3"/>
  <c r="P217" i="2"/>
  <c r="R133" i="3"/>
  <c r="R132" i="3" s="1"/>
  <c r="T133" i="3"/>
  <c r="T132" i="3" s="1"/>
  <c r="T217" i="3"/>
  <c r="P133" i="2"/>
  <c r="P132" i="2"/>
  <c r="AU95" i="1"/>
  <c r="J218" i="3"/>
  <c r="J104" i="3" s="1"/>
  <c r="BK856" i="3"/>
  <c r="J856" i="3" s="1"/>
  <c r="J108" i="3" s="1"/>
  <c r="BK133" i="3"/>
  <c r="BK132" i="2"/>
  <c r="J132" i="2"/>
  <c r="J96" i="2"/>
  <c r="BB94" i="1"/>
  <c r="W31" i="1" s="1"/>
  <c r="AU94" i="1"/>
  <c r="BD94" i="1"/>
  <c r="W33" i="1"/>
  <c r="BA94" i="1"/>
  <c r="AW94" i="1"/>
  <c r="AK30" i="1" s="1"/>
  <c r="BC94" i="1"/>
  <c r="W32" i="1" s="1"/>
  <c r="J33" i="2"/>
  <c r="AV95" i="1" s="1"/>
  <c r="AT95" i="1" s="1"/>
  <c r="F33" i="2"/>
  <c r="AZ95" i="1"/>
  <c r="F33" i="3"/>
  <c r="AZ96" i="1"/>
  <c r="J33" i="3"/>
  <c r="AV96" i="1" s="1"/>
  <c r="AT96" i="1" s="1"/>
  <c r="BK132" i="3" l="1"/>
  <c r="J132" i="3" s="1"/>
  <c r="J96" i="3" s="1"/>
  <c r="J133" i="3"/>
  <c r="J97" i="3"/>
  <c r="J30" i="3"/>
  <c r="AG96" i="1" s="1"/>
  <c r="AY94" i="1"/>
  <c r="W30" i="1"/>
  <c r="AZ94" i="1"/>
  <c r="AV94" i="1"/>
  <c r="AK29" i="1"/>
  <c r="AX94" i="1"/>
  <c r="J30" i="2"/>
  <c r="AG95" i="1" s="1"/>
  <c r="AG94" i="1" s="1"/>
  <c r="AK26" i="1" s="1"/>
  <c r="J39" i="3" l="1"/>
  <c r="AK35" i="1"/>
  <c r="J39" i="2"/>
  <c r="AN95" i="1"/>
  <c r="AN96" i="1"/>
  <c r="AT94" i="1"/>
  <c r="W29" i="1"/>
  <c r="AN94" i="1" l="1"/>
</calcChain>
</file>

<file path=xl/sharedStrings.xml><?xml version="1.0" encoding="utf-8"?>
<sst xmlns="http://schemas.openxmlformats.org/spreadsheetml/2006/main" count="13923" uniqueCount="916">
  <si>
    <t>Export Komplet</t>
  </si>
  <si>
    <t/>
  </si>
  <si>
    <t>2.0</t>
  </si>
  <si>
    <t>False</t>
  </si>
  <si>
    <t>{5e3bf8b4-c939-43fb-b32f-a838d94ca388}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</si>
  <si>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</si>
  <si>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</si>
  <si>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</si>
  <si>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</si>
  <si>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</si>
  <si>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</si>
  <si>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</si>
  <si>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</si>
  <si>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</si>
  <si>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2410-06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</si>
  <si>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</si>
  <si>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</si>
  <si>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Římskokatolická farnost Štěpánov u Olomouce</t>
  </si>
  <si>
    <t>KSO:</t>
  </si>
  <si>
    <t>CC-CZ:</t>
  </si>
  <si>
    <t>Místo:</t>
  </si>
  <si>
    <t xml:space="preserve">Štěpánov </t>
  </si>
  <si>
    <t>Datum:</t>
  </si>
  <si>
    <t>4. 12. 2022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</si>
  <si>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</si>
  <si>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</si>
  <si>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</si>
  <si>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</si>
  <si>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</si>
  <si>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</si>
  <si>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</si>
  <si>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</si>
  <si>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</si>
  <si>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Veronika Čiklová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</si>
  <si>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</si>
  <si>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</si>
  <si>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</si>
  <si>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</si>
  <si>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</si>
  <si>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</si>
  <si>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</si>
  <si>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</si>
  <si>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</si>
  <si>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</si>
  <si>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</si>
  <si>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</si>
  <si>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</si>
  <si>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</si>
  <si>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</si>
  <si>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</si>
  <si>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</si>
  <si>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</si>
  <si>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</si>
  <si>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</si>
  <si>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</si>
  <si>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</si>
  <si>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</si>
  <si>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</si>
  <si>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</si>
  <si>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</si>
  <si>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</si>
  <si>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</si>
  <si>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</si>
  <si>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</si>
  <si>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</si>
  <si>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</si>
  <si>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</si>
  <si>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</si>
  <si>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</si>
  <si>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</si>
  <si>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</si>
  <si>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</si>
  <si>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</si>
  <si>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</si>
  <si>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</si>
  <si>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</si>
  <si>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</si>
  <si>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</si>
  <si>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</si>
  <si>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</si>
  <si>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</si>
  <si>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01-IV</t>
  </si>
  <si>
    <t>Oprava krovu a střešního pláště kostela sv. Vavřince ve Štěpánově - Etapa IV.</t>
  </si>
  <si>
    <t>STA</t>
  </si>
  <si>
    <t>1</t>
  </si>
  <si>
    <t>{eed3177b-4133-4570-926c-0d367fbb7157}</t>
  </si>
  <si>
    <t>2</t>
  </si>
  <si>
    <t>SO 01-V</t>
  </si>
  <si>
    <t>Oprava krovu a střešního pláště kostela sv. Vavřince ve Štěpánově - Etapa V.</t>
  </si>
  <si>
    <t>{d5233da9-595b-41e0-a5eb-da3a7a0d7141}</t>
  </si>
  <si>
    <t>HR</t>
  </si>
  <si>
    <t>Hřeben</t>
  </si>
  <si>
    <t>m</t>
  </si>
  <si>
    <t>8,76</t>
  </si>
  <si>
    <t>3</t>
  </si>
  <si>
    <t>KR</t>
  </si>
  <si>
    <t>Krytina</t>
  </si>
  <si>
    <t>m2</t>
  </si>
  <si>
    <t>196,61</t>
  </si>
  <si>
    <t>KRYCÍ LIST SOUPISU PRACÍ</t>
  </si>
  <si>
    <t>LES</t>
  </si>
  <si>
    <t>Lešení</t>
  </si>
  <si>
    <t>333,094</t>
  </si>
  <si>
    <t>OK</t>
  </si>
  <si>
    <t>Okap</t>
  </si>
  <si>
    <t>23,75</t>
  </si>
  <si>
    <t>NAR</t>
  </si>
  <si>
    <t>Nároží</t>
  </si>
  <si>
    <t>65,35</t>
  </si>
  <si>
    <t>Objekt:</t>
  </si>
  <si>
    <t>SO 01-IV - Oprava krovu a střešního pláště kostela sv. Vavřince ve Štěpánově - Etapa IV.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</si>
  <si>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</si>
  <si>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</si>
  <si>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</si>
  <si>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</si>
  <si>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</si>
  <si>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</si>
  <si>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</si>
  <si>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</si>
  <si>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</si>
  <si>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</si>
  <si>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</si>
  <si>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</si>
  <si>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</si>
  <si>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762 - Konstrukce tesařské</t>
  </si>
  <si>
    <t xml:space="preserve">    765 - Krytina skládaná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</si>
  <si>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</si>
  <si>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</si>
  <si>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</si>
  <si>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</si>
  <si>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</si>
  <si>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</si>
  <si>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</si>
  <si>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</si>
  <si>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</si>
  <si>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</si>
  <si>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</si>
  <si>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</si>
  <si>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</si>
  <si>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</si>
  <si>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</si>
  <si>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</si>
  <si>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</si>
  <si>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</si>
  <si>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</si>
  <si>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</si>
  <si>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</si>
  <si>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</si>
  <si>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</si>
  <si>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</si>
  <si>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</si>
  <si>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941111132</t>
  </si>
  <si>
    <t>Lešení řadové trubkové lehké pracovní s podlahami s provozním zatížením tř. 3 do 200 kg/m2 šířky tř. W12 od 1,2 do 1,5 m, výšky výšky přes 10 do 25 m montáž</t>
  </si>
  <si>
    <t>CS ÚRS 2024 02</t>
  </si>
  <si>
    <t>4</t>
  </si>
  <si>
    <t>1293221169</t>
  </si>
  <si>
    <t>PP</t>
  </si>
  <si>
    <t>Online PSC</t>
  </si>
  <si>
    <t>https://podminky.urs.cz/item/CS_URS_2024_02/941111132</t>
  </si>
  <si>
    <t>VV</t>
  </si>
  <si>
    <t xml:space="preserve">Pracovní lešenová konstrukce </t>
  </si>
  <si>
    <t>941111232</t>
  </si>
  <si>
    <t>Lešení řadové trubkové lehké pracovní s podlahami s provozním zatížením tř. 3 do 200 kg/m2 šířky tř. W12 od 1,2 do 1,5 m, výšky výšky přes 10 do 25 m příplatek k ceně za každý den použití</t>
  </si>
  <si>
    <t>1275670542</t>
  </si>
  <si>
    <t>https://podminky.urs.cz/item/CS_URS_2024_02/941111232</t>
  </si>
  <si>
    <t>LES*5*31</t>
  </si>
  <si>
    <t>941111312</t>
  </si>
  <si>
    <t>Odborná prohlídka lešení řadového trubkového lehkého pracovního s podlahami s provozním zatížením tř. 3 do 200 kg/m2 šířky tř. W06 až W12 od 0,6 m do 1,5 m výšky do 25 m, celkové plochy do 500 m2 zakrytého sítí</t>
  </si>
  <si>
    <t>kus</t>
  </si>
  <si>
    <t>-1098423214</t>
  </si>
  <si>
    <t>https://podminky.urs.cz/item/CS_URS_2024_02/941111312</t>
  </si>
  <si>
    <t>1+1</t>
  </si>
  <si>
    <t xml:space="preserve">Součet </t>
  </si>
  <si>
    <t>941111832</t>
  </si>
  <si>
    <t>Lešení řadové trubkové lehké pracovní s podlahami s provozním zatížením tř. 3 do 200 kg/m2 šířky tř. W12 od 1,2 do 1,5 m, výšky výšky přes 10 do 25 m demontáž</t>
  </si>
  <si>
    <t>845341303</t>
  </si>
  <si>
    <t>https://podminky.urs.cz/item/CS_URS_2024_02/941111832</t>
  </si>
  <si>
    <t>5</t>
  </si>
  <si>
    <t>944511111</t>
  </si>
  <si>
    <t>Síť ochranná zavěšená na konstrukci lešení z textilie z umělých vláken montáž</t>
  </si>
  <si>
    <t>-1121276915</t>
  </si>
  <si>
    <t>https://podminky.urs.cz/item/CS_URS_2024_02/944511111</t>
  </si>
  <si>
    <t>6</t>
  </si>
  <si>
    <t>944511211</t>
  </si>
  <si>
    <t>Síť ochranná zavěšená na konstrukci lešení z textilie z umělých vláken příplatek k ceně za každý den použití</t>
  </si>
  <si>
    <t>1095871728</t>
  </si>
  <si>
    <t>https://podminky.urs.cz/item/CS_URS_2024_02/944511211</t>
  </si>
  <si>
    <t>7</t>
  </si>
  <si>
    <t>944511811</t>
  </si>
  <si>
    <t>Síť ochranná zavěšená na konstrukci lešení z textilie z umělých vláken demontáž</t>
  </si>
  <si>
    <t>-793489574</t>
  </si>
  <si>
    <t>https://podminky.urs.cz/item/CS_URS_2024_02/944511811</t>
  </si>
  <si>
    <t>8</t>
  </si>
  <si>
    <t>993111111</t>
  </si>
  <si>
    <t>Dovoz a odvoz lešení včetně naložení a složení řadového, na vzdálenost do 10 km</t>
  </si>
  <si>
    <t>1393680495</t>
  </si>
  <si>
    <t>https://podminky.urs.cz/item/CS_URS_2024_02/993111111</t>
  </si>
  <si>
    <t>993111119</t>
  </si>
  <si>
    <t>Dovoz a odvoz lešení včetně naložení a složení řadového, na vzdálenost Příplatek k ceně za každých dalších i započatých 10 km přes 10 km</t>
  </si>
  <si>
    <t>-179025352</t>
  </si>
  <si>
    <t>https://podminky.urs.cz/item/CS_URS_2024_02/993111119</t>
  </si>
  <si>
    <t>LES*2</t>
  </si>
  <si>
    <t>95</t>
  </si>
  <si>
    <t>Různé dokončovací konstrukce a práce pozemních staveb</t>
  </si>
  <si>
    <t>10</t>
  </si>
  <si>
    <t>952901111</t>
  </si>
  <si>
    <t>Vyčištění budov nebo objektů před předáním do užívání budov bytové nebo občanské výstavby, světlé výšky podlaží do 4 m</t>
  </si>
  <si>
    <t>-1880776566</t>
  </si>
  <si>
    <t>https://podminky.urs.cz/item/CS_URS_2024_02/952901111</t>
  </si>
  <si>
    <t xml:space="preserve">Odstranění nečistot vniklých při provádění sanačních stavebních </t>
  </si>
  <si>
    <t>činnostech z pracovních a dopravních ploch podkroví objektu</t>
  </si>
  <si>
    <t xml:space="preserve">do suti. Celková plocha dle metodiky:  </t>
  </si>
  <si>
    <t xml:space="preserve">(3,3*3,1*2+0,7*(21,0+2,5+9,9+2,0+2,7)*2+(0,8+1,1+0,9)*79,0+(20,3*11,8+10,3*8,4)*1,15+1,3*8,4)/3 </t>
  </si>
  <si>
    <t xml:space="preserve">(6,8*7,8)/3 </t>
  </si>
  <si>
    <t xml:space="preserve">(8,0*5,8-0,9*2,0)/3 </t>
  </si>
  <si>
    <t>96</t>
  </si>
  <si>
    <t>Bourání konstrukcí</t>
  </si>
  <si>
    <t>11</t>
  </si>
  <si>
    <t>975073111</t>
  </si>
  <si>
    <t>Jednostranné podchycení střešních vazníků dřevěnou výztuhou v. podchycení do 3,5 m a při zatížení hmotností do 1000 kg/m</t>
  </si>
  <si>
    <t>1015653275</t>
  </si>
  <si>
    <t>https://podminky.urs.cz/item/CS_URS_2024_02/975073111</t>
  </si>
  <si>
    <t xml:space="preserve">Statické zabezpečení krovní vazby při tesařských výřezech </t>
  </si>
  <si>
    <t xml:space="preserve">a doplnění jednotlivých prvků podchycením. Celkem délka </t>
  </si>
  <si>
    <t>pro podchycení - odhad:</t>
  </si>
  <si>
    <t>50</t>
  </si>
  <si>
    <t>997</t>
  </si>
  <si>
    <t>Přesun sutě</t>
  </si>
  <si>
    <t>997013157</t>
  </si>
  <si>
    <t>Vnitrostaveništní doprava suti a vybouraných hmot vodorovně do 50 m s naložením s omezením mechanizace pro budovy a haly výšky přes 21 do 24 m</t>
  </si>
  <si>
    <t>t</t>
  </si>
  <si>
    <t>-454271120</t>
  </si>
  <si>
    <t>https://podminky.urs.cz/item/CS_URS_2024_02/997013157</t>
  </si>
  <si>
    <t>13</t>
  </si>
  <si>
    <t>997013501</t>
  </si>
  <si>
    <t>Odvoz suti a vybouraných hmot na skládku nebo meziskládku se složením, na vzdálenost do 1 km</t>
  </si>
  <si>
    <t>2141206281</t>
  </si>
  <si>
    <t>https://podminky.urs.cz/item/CS_URS_2024_02/997013501</t>
  </si>
  <si>
    <t>14</t>
  </si>
  <si>
    <t>997013509</t>
  </si>
  <si>
    <t>Odvoz suti a vybouraných hmot na skládku nebo meziskládku se složením, na vzdálenost Příplatek k ceně za každý další započatý 1 km přes 1 km</t>
  </si>
  <si>
    <t>1716670575</t>
  </si>
  <si>
    <t>https://podminky.urs.cz/item/CS_URS_2024_02/997013509</t>
  </si>
  <si>
    <t>19,795*19 "Přepočtené koeficientem množství</t>
  </si>
  <si>
    <t>15</t>
  </si>
  <si>
    <t>997013631</t>
  </si>
  <si>
    <t>Poplatek za uložení stavebního odpadu na skládce (skládkovné) směsného stavebního a demoličního zatříděného do Katalogu odpadů pod kódem 17 09 04</t>
  </si>
  <si>
    <t>1852752045</t>
  </si>
  <si>
    <t>https://podminky.urs.cz/item/CS_URS_2024_02/997013631</t>
  </si>
  <si>
    <t>998</t>
  </si>
  <si>
    <t>Přesun hmot</t>
  </si>
  <si>
    <t>16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</si>
  <si>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</si>
  <si>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</si>
  <si>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-1867773103</t>
  </si>
  <si>
    <t>https://podminky.urs.cz/item/CS_URS_2024_02/998011003</t>
  </si>
  <si>
    <t>PSV</t>
  </si>
  <si>
    <t>Práce a dodávky PSV</t>
  </si>
  <si>
    <t>764</t>
  </si>
  <si>
    <t>Konstrukce klempířské</t>
  </si>
  <si>
    <t>17</t>
  </si>
  <si>
    <t>764001861</t>
  </si>
  <si>
    <t>Demontáž klempířských konstrukcí oplechování hřebene z hřebenáčů do suti</t>
  </si>
  <si>
    <t>-1212498966</t>
  </si>
  <si>
    <t>https://podminky.urs.cz/item/CS_URS_2024_02/764001861</t>
  </si>
  <si>
    <t xml:space="preserve">Odstranění původních klempířských prvků střechy objektu </t>
  </si>
  <si>
    <t>do suti. Celková délka plechového krytí hřebene na lodi kostela:</t>
  </si>
  <si>
    <t>Součet</t>
  </si>
  <si>
    <t>18</t>
  </si>
  <si>
    <t>764001891</t>
  </si>
  <si>
    <t>Demontáž klempířských konstrukcí oplechování úžlabí do suti</t>
  </si>
  <si>
    <t>162664040</t>
  </si>
  <si>
    <t>https://podminky.urs.cz/item/CS_URS_2024_02/764001891</t>
  </si>
  <si>
    <t>Dle projektové dokumentace a technické zprávy</t>
  </si>
  <si>
    <t>12,9</t>
  </si>
  <si>
    <t>19</t>
  </si>
  <si>
    <t>764002812</t>
  </si>
  <si>
    <t>Demontáž klempířských konstrukcí okapového plechu do suti, v krytině skládané</t>
  </si>
  <si>
    <t>617459213</t>
  </si>
  <si>
    <t>https://podminky.urs.cz/item/CS_URS_2024_02/764002812</t>
  </si>
  <si>
    <t xml:space="preserve">do suti. </t>
  </si>
  <si>
    <t>20</t>
  </si>
  <si>
    <t>764002821</t>
  </si>
  <si>
    <t>Demontáž klempířských konstrukcí střešního výlezu do suti</t>
  </si>
  <si>
    <t>-2041395899</t>
  </si>
  <si>
    <t>https://podminky.urs.cz/item/CS_URS_2024_02/764002821</t>
  </si>
  <si>
    <t>do suti. Celkový počet oken sakristie kostela:</t>
  </si>
  <si>
    <t>764004801</t>
  </si>
  <si>
    <t>Demontáž klempířských konstrukcí žlabu podokapního do suti</t>
  </si>
  <si>
    <t>-159564527</t>
  </si>
  <si>
    <t>https://podminky.urs.cz/item/CS_URS_2024_02/764004801</t>
  </si>
  <si>
    <t>22</t>
  </si>
  <si>
    <t>764231472</t>
  </si>
  <si>
    <t>Oplechování střešních prvků z měděného plechu úžlabí rš 1000 mm</t>
  </si>
  <si>
    <t>2011840623</t>
  </si>
  <si>
    <t>https://podminky.urs.cz/item/CS_URS_2024_02/764231472</t>
  </si>
  <si>
    <t>23</t>
  </si>
  <si>
    <t>764233452</t>
  </si>
  <si>
    <t>Oplechování střešních prvků z měděného plechu střešní výlez rozměru 600 x 600 mm, střechy s krytinou skládanou nebo plechovou</t>
  </si>
  <si>
    <t>1833637657</t>
  </si>
  <si>
    <t>https://podminky.urs.cz/item/CS_URS_2024_02/764233452</t>
  </si>
  <si>
    <t>K6</t>
  </si>
  <si>
    <t>24</t>
  </si>
  <si>
    <t>764538424</t>
  </si>
  <si>
    <t>Svod z měděného plechu včetně objímek, kolen a odskoků kruhový, průměru 150 mm</t>
  </si>
  <si>
    <t>824085267</t>
  </si>
  <si>
    <t>https://podminky.urs.cz/item/CS_URS_2024_02/764538424</t>
  </si>
  <si>
    <t>K4</t>
  </si>
  <si>
    <t>2*13,99</t>
  </si>
  <si>
    <t>25</t>
  </si>
  <si>
    <t>R76453144</t>
  </si>
  <si>
    <t>Žlab podokapní z měděného plechu kotlík oválný (trychtýřový), rš žlabu/průměr svodu 500/150 mm</t>
  </si>
  <si>
    <t>R - položka</t>
  </si>
  <si>
    <t>-2122559503</t>
  </si>
  <si>
    <t>K1</t>
  </si>
  <si>
    <t>26</t>
  </si>
  <si>
    <t>R76400283</t>
  </si>
  <si>
    <t>Demontáž klempířských konstrukcí sněhového zachytávače do suti</t>
  </si>
  <si>
    <t>1318152145</t>
  </si>
  <si>
    <t>sněhový zachytávač</t>
  </si>
  <si>
    <t>27</t>
  </si>
  <si>
    <t>R764531405</t>
  </si>
  <si>
    <t>Žlab podokapní z měděného plechu včetně háků a čel půlkruhový rš 500 mm</t>
  </si>
  <si>
    <t>-936745734</t>
  </si>
  <si>
    <t>28</t>
  </si>
  <si>
    <t>998764104</t>
  </si>
  <si>
    <t>Přesun hmot pro konstrukce klempířské stanovený z hmotnosti přesunovaného materiálu vodorovná dopravní vzdálenost do 50 m základní v objektech výšky přes 24 do 36 m</t>
  </si>
  <si>
    <t>-1890632630</t>
  </si>
  <si>
    <t>https://podminky.urs.cz/item/CS_URS_2024_02/998764104</t>
  </si>
  <si>
    <t>762</t>
  </si>
  <si>
    <t>Konstrukce tesařské</t>
  </si>
  <si>
    <t>29</t>
  </si>
  <si>
    <t>762085112</t>
  </si>
  <si>
    <t>Montáž ocelových spojovacích prostředků (materiál ve specifikaci) svorníků nebo šroubů délky přes 150 do 300 mm</t>
  </si>
  <si>
    <t>905173592</t>
  </si>
  <si>
    <t>https://podminky.urs.cz/item/CS_URS_2024_02/762085112</t>
  </si>
  <si>
    <t xml:space="preserve">Osazení ocelových svorníků do tesařských spojů sanovaných </t>
  </si>
  <si>
    <t xml:space="preserve">prvků krovní vazby. Celkový počet: </t>
  </si>
  <si>
    <t>(6+2*2+2*4+3*2+6+3*(2+3)+6*3+3*2+6+3*2+9*2+4*6+3+6+2*2+6+4+6+3+6+3*3+2*2+6+2*2+3+2*2+6+3+4*2*2+6+2*2)*0,15</t>
  </si>
  <si>
    <t xml:space="preserve">Osazení ocelových ozubených podložek do svorníkových </t>
  </si>
  <si>
    <t>spojů sanovaných prvků krovní vazby. Celkový počet:</t>
  </si>
  <si>
    <t>(6+2*2+2*4+3*2+6+3*(2+3)+6*3+3*2+6+3*2+9*2+4*6+3+6+2*2+6+4+6+3+6+3*3+2*2+6+2*2+3+2*2+6+3+4*2*2+6+2*2 )*0,15</t>
  </si>
  <si>
    <t>odhad etapa IV.= 15% z celkového množství</t>
  </si>
  <si>
    <t>30</t>
  </si>
  <si>
    <t>762222141</t>
  </si>
  <si>
    <t>Montáž zábradlí osové vzdálenosti sloupků do 1500 mm rovného</t>
  </si>
  <si>
    <t>-1959698145</t>
  </si>
  <si>
    <t>https://podminky.urs.cz/item/CS_URS_2024_02/762222141</t>
  </si>
  <si>
    <t>Montáž dřevěných prvků bezpečnostního zábradlí pochůzných</t>
  </si>
  <si>
    <t>lávek a schodišť v podkroví kostelní lodi z SM profilů 60/40mm.</t>
  </si>
  <si>
    <t xml:space="preserve">Celková délka zábradlí: </t>
  </si>
  <si>
    <t>31</t>
  </si>
  <si>
    <t>762331941</t>
  </si>
  <si>
    <t>Vyřezání části střešní vazby vázané konstrukce krovů průřezové plochy řeziva přes 288 do 450 cm2, délky vyřezané části krovového prvku do 3 m</t>
  </si>
  <si>
    <t>537645233</t>
  </si>
  <si>
    <t>https://podminky.urs.cz/item/CS_URS_2024_02/762331941</t>
  </si>
  <si>
    <t>Technologické výřezy (pro zpětné použití) dřevěných prvků krovu</t>
  </si>
  <si>
    <t>které brání sanaci bioticky napadených částí. Odhad</t>
  </si>
  <si>
    <t>Tesařské výřezy dožilých, bioticky napadených dřevěných</t>
  </si>
  <si>
    <t xml:space="preserve">prvků krovní vazby do suti. Celková délka (ve výkresové </t>
  </si>
  <si>
    <t>"P2"2*2</t>
  </si>
  <si>
    <t>"H2"2*3</t>
  </si>
  <si>
    <t>"R3"3</t>
  </si>
  <si>
    <t>"Vě2m"2</t>
  </si>
  <si>
    <t>32</t>
  </si>
  <si>
    <t>762331942</t>
  </si>
  <si>
    <t>Vyřezání části střešní vazby vázané konstrukce krovů průřezové plochy řeziva přes 288 do 450 cm2, délky vyřezané části krovového prvku přes 3 do 5 m</t>
  </si>
  <si>
    <t>-133570838</t>
  </si>
  <si>
    <t>https://podminky.urs.cz/item/CS_URS_2024_02/762331942</t>
  </si>
  <si>
    <t>"Ná"4*9</t>
  </si>
  <si>
    <t>"P4"4*2</t>
  </si>
  <si>
    <t>33</t>
  </si>
  <si>
    <t>762331943</t>
  </si>
  <si>
    <t>Vyřezání části střešní vazby vázané konstrukce krovů průřezové plochy řeziva přes 288 do 450 cm2, délky vyřezané části krovového prvku přes 5 do 8 m</t>
  </si>
  <si>
    <t>817077884</t>
  </si>
  <si>
    <t>https://podminky.urs.cz/item/CS_URS_2024_02/762331943</t>
  </si>
  <si>
    <t>části ozn. červeně):</t>
  </si>
  <si>
    <t>"DPrů"5,5</t>
  </si>
  <si>
    <t>34</t>
  </si>
  <si>
    <t>762331944</t>
  </si>
  <si>
    <t>Vyřezání části střešní vazby vázané konstrukce krovů průřezové plochy řeziva přes 288 do 450 cm2, délky vyřezané části krovového prvku přes 8 m</t>
  </si>
  <si>
    <t>1777472996</t>
  </si>
  <si>
    <t>https://podminky.urs.cz/item/CS_URS_2024_02/762331944</t>
  </si>
  <si>
    <t>"UK"2*11</t>
  </si>
  <si>
    <t>"NK11"11</t>
  </si>
  <si>
    <t>35</t>
  </si>
  <si>
    <t>762331951</t>
  </si>
  <si>
    <t>Vyřezání části střešní vazby vázané konstrukce krovů průřezové plochy řeziva přes 450 cm2, délky vyřezané části krovového prvku do 3 m</t>
  </si>
  <si>
    <t>-976182106</t>
  </si>
  <si>
    <t>https://podminky.urs.cz/item/CS_URS_2024_02/762331951</t>
  </si>
  <si>
    <t>"VT2"2</t>
  </si>
  <si>
    <t>"ŠS2"2</t>
  </si>
  <si>
    <t>"Krá"1,5</t>
  </si>
  <si>
    <t>36</t>
  </si>
  <si>
    <t>762331952</t>
  </si>
  <si>
    <t>Vyřezání části střešní vazby vázané konstrukce krovů průřezové plochy řeziva přes 450 cm2, délky vyřezané části krovového prvku přes 3 do 5 m</t>
  </si>
  <si>
    <t>-593351695</t>
  </si>
  <si>
    <t>https://podminky.urs.cz/item/CS_URS_2024_02/762331952</t>
  </si>
  <si>
    <t>"VT5"</t>
  </si>
  <si>
    <t>37</t>
  </si>
  <si>
    <t>762331953</t>
  </si>
  <si>
    <t>Vyřezání části střešní vazby vázané konstrukce krovů průřezové plochy řeziva přes 450 cm2, délky vyřezané části krovového prvku přes 5 do 8 m</t>
  </si>
  <si>
    <t>502231246</t>
  </si>
  <si>
    <t>https://podminky.urs.cz/item/CS_URS_2024_02/762331953</t>
  </si>
  <si>
    <t>"VT6"6*2</t>
  </si>
  <si>
    <t>38</t>
  </si>
  <si>
    <t>762332934</t>
  </si>
  <si>
    <t>Doplnění střešní vazby řezivem - montáž (materiál ve specifikaci) nehoblovaným, průřezové plochy přes 288 do 450 cm2</t>
  </si>
  <si>
    <t>440143419</t>
  </si>
  <si>
    <t>https://podminky.urs.cz/item/CS_URS_2024_02/762332934</t>
  </si>
  <si>
    <t>Doplnění dřevěných prvků krovní vazby po tesařských</t>
  </si>
  <si>
    <t xml:space="preserve">výřezech z nového hraněného řeziva - dodávka ve specifikaci </t>
  </si>
  <si>
    <t>i zpětné doplnění původních technologicky odstraněných prvků</t>
  </si>
  <si>
    <t xml:space="preserve">bránících sanaci napadených částí. Celková délka: </t>
  </si>
  <si>
    <t>39</t>
  </si>
  <si>
    <t>R762332936</t>
  </si>
  <si>
    <t>Doplnění střešní vazby řezivem - montáž (materiál ve specifikaci) nehoblovaným, průřezové plochy přes 600 cm2</t>
  </si>
  <si>
    <t>2090145057</t>
  </si>
  <si>
    <t>40</t>
  </si>
  <si>
    <t>762341210</t>
  </si>
  <si>
    <t>Montáž bednění střech rovných a šikmých sklonu do 60° s vyřezáním otvorů z prken hrubých na sraz tl. do 32 mm</t>
  </si>
  <si>
    <t>-618174152</t>
  </si>
  <si>
    <t>https://podminky.urs.cz/item/CS_URS_2024_02/762341210</t>
  </si>
  <si>
    <t>41</t>
  </si>
  <si>
    <t>M</t>
  </si>
  <si>
    <t>60515111</t>
  </si>
  <si>
    <t>řezivo jehličnaté boční prkno 20-30mm</t>
  </si>
  <si>
    <t>m3</t>
  </si>
  <si>
    <t>61861882</t>
  </si>
  <si>
    <t xml:space="preserve">KR*0,033 </t>
  </si>
  <si>
    <t>42</t>
  </si>
  <si>
    <t>762342214</t>
  </si>
  <si>
    <t>Montáž laťování střech jednoduchých sklonu do 60° při osové vzdálenosti latí přes 150 do 360 mm</t>
  </si>
  <si>
    <t>399061766</t>
  </si>
  <si>
    <t>https://podminky.urs.cz/item/CS_URS_2024_02/762342214</t>
  </si>
  <si>
    <t xml:space="preserve">Zalaťování střešních ploch objektu z dřevních SM profilů 60/40mm </t>
  </si>
  <si>
    <t xml:space="preserve">na husto. Dodávka latí </t>
  </si>
  <si>
    <t xml:space="preserve">ve specifikaci. Celková plocha pro závěsné latění krytiny: </t>
  </si>
  <si>
    <t>43</t>
  </si>
  <si>
    <t>762342811</t>
  </si>
  <si>
    <t>Demontáž bednění a laťování laťování střech sklonu do 60° se všemi nadstřešními konstrukcemi, z latí průřezové plochy do 25 cm2 při osové vzdálenosti do 0,22 m</t>
  </si>
  <si>
    <t>920742016</t>
  </si>
  <si>
    <t>https://podminky.urs.cz/item/CS_URS_2024_02/762342811</t>
  </si>
  <si>
    <t>44</t>
  </si>
  <si>
    <t>762361114</t>
  </si>
  <si>
    <t>Montáž spádových klínů pro rovné střechy s připojením na nosnou konstrukci z řeziva průřezové plochy do 120 cm2</t>
  </si>
  <si>
    <t>-2116839205</t>
  </si>
  <si>
    <t>https://podminky.urs.cz/item/CS_URS_2024_02/762361114</t>
  </si>
  <si>
    <t>Vyrovnání prolehlích střešních rovin objektu bočními příložkami</t>
  </si>
  <si>
    <t>krokví (po spádnici) z dřevních profilů 40/160 mm, předpoklad</t>
  </si>
  <si>
    <t>potřeby do 2/3 plochy střešního pláště. Dodávka řeziva</t>
  </si>
  <si>
    <t>ve specifikaci (viz. položky v závěru stavebního dílu).</t>
  </si>
  <si>
    <t>Celkem pro vyrovnání:</t>
  </si>
  <si>
    <t xml:space="preserve">"příložka vyrovnání 40/160mm -"(KR/3)*2 </t>
  </si>
  <si>
    <t>45</t>
  </si>
  <si>
    <t>762395000</t>
  </si>
  <si>
    <t>Spojovací prostředky krovů, bednění a laťování, nadstřešních konstrukcí svorníky, prkna, hřebíky, pásová ocel, vruty</t>
  </si>
  <si>
    <t>83691972</t>
  </si>
  <si>
    <t>https://podminky.urs.cz/item/CS_URS_2024_02/762395000</t>
  </si>
  <si>
    <t xml:space="preserve">Dodávka spojovacích prostředků při sanaci krovní vazby </t>
  </si>
  <si>
    <t xml:space="preserve">objektu (tj. hřebíky, vruty, kramle, pásovina atp.). </t>
  </si>
  <si>
    <t>Celková kubatura zabudovávaného řeziva:</t>
  </si>
  <si>
    <t>6,488+1,759+3,293+1,086+2,001+3,568</t>
  </si>
  <si>
    <t>46</t>
  </si>
  <si>
    <t>762521104</t>
  </si>
  <si>
    <t>Položení podlah nehoblovaných na sraz z prken hrubých</t>
  </si>
  <si>
    <t>596083159</t>
  </si>
  <si>
    <t>https://podminky.urs.cz/item/CS_URS_2024_02/762521104</t>
  </si>
  <si>
    <t xml:space="preserve">Zřízení pochůzné podlahy lávky podstřeší na lodi kostela z SM </t>
  </si>
  <si>
    <t>hrubých desek tl. 32mm uchycených na sraz. Celková plocha:</t>
  </si>
  <si>
    <t>1*(OK)</t>
  </si>
  <si>
    <t>47</t>
  </si>
  <si>
    <t>60515121</t>
  </si>
  <si>
    <t>řezivo jehličnaté boční prkno 40-60mm</t>
  </si>
  <si>
    <t>-1219308071</t>
  </si>
  <si>
    <t>dodávka hraněného řeziva tesařských kcí vč. 10% na prořez</t>
  </si>
  <si>
    <t>"příložky vyrovnání 40/160mm -"(KR/3)*2*0,04*0,16</t>
  </si>
  <si>
    <t>"podlaha lávky tl.32mm -"(OK*1)*0,032</t>
  </si>
  <si>
    <t>1,599*1,1 "Přepočtené koeficientem množství</t>
  </si>
  <si>
    <t>48</t>
  </si>
  <si>
    <t>60512140</t>
  </si>
  <si>
    <t>hranol stavební řezivo průřezu do 450cm2 do dl 6m</t>
  </si>
  <si>
    <t>2006434390</t>
  </si>
  <si>
    <t>"P2"2*2*(0,18*0,2)</t>
  </si>
  <si>
    <t>"H2"2*3*(0,18*0,2)</t>
  </si>
  <si>
    <t>"R3"3*(0,17*0,2)</t>
  </si>
  <si>
    <t>"Vě2m"2*(0,27*0,16)</t>
  </si>
  <si>
    <t>"Ná"4*9*(0,18*0,17)</t>
  </si>
  <si>
    <t>"P4"4*2*(0,24*0,18)</t>
  </si>
  <si>
    <t>"VT6"6*2*(0,26*0,32)</t>
  </si>
  <si>
    <t>2,994*1,1 "Přepočtené koeficientem množství</t>
  </si>
  <si>
    <t>49</t>
  </si>
  <si>
    <t>60512142</t>
  </si>
  <si>
    <t>hranol stavební řezivo průřezu do 450cm2 přes dl 8m</t>
  </si>
  <si>
    <t>-355219578</t>
  </si>
  <si>
    <t>"UK"2*11*(0,18*0,17)</t>
  </si>
  <si>
    <t>"NK11"11*(0,19*0,15)</t>
  </si>
  <si>
    <t>0,987*1,1 "Přepočtené koeficientem množství</t>
  </si>
  <si>
    <t>60512145</t>
  </si>
  <si>
    <t>hranol stavební řezivo průřezu nad 450cm2 do dl 6m</t>
  </si>
  <si>
    <t>1549395185</t>
  </si>
  <si>
    <t>"VT2"2*(0,26*0,32)</t>
  </si>
  <si>
    <t>"ŠS2"2*(0,35*0,18)</t>
  </si>
  <si>
    <t>"Krá"1,5*(0,25*0,3)</t>
  </si>
  <si>
    <t>5*(0,26*0,32)</t>
  </si>
  <si>
    <t>1,819*1,1 "Přepočtené koeficientem množství</t>
  </si>
  <si>
    <t>51</t>
  </si>
  <si>
    <t>60514114</t>
  </si>
  <si>
    <t>řezivo jehličnaté lať impregnovaná dl 4 m</t>
  </si>
  <si>
    <t>-1674917309</t>
  </si>
  <si>
    <t>"závěsné latění 40/60mm -"(KR/0,155)*0,04*0,06</t>
  </si>
  <si>
    <t>"prvky zábradlí 40/60mm -"(OK)*3,5*0,04*0,06</t>
  </si>
  <si>
    <t>3,244*1,1 "Přepočtené koeficientem množství</t>
  </si>
  <si>
    <t>52</t>
  </si>
  <si>
    <t>762713120</t>
  </si>
  <si>
    <t>Montáž prostorových vázaných konstrukcí z řeziva hraněného nebo polohraněného pomocí tesařských spojů průřezové plochy přes 120 do 224 cm2</t>
  </si>
  <si>
    <t>-1566607998</t>
  </si>
  <si>
    <t>https://podminky.urs.cz/item/CS_URS_2024_02/762713120</t>
  </si>
  <si>
    <t xml:space="preserve">Osazení nosných prvků kontrolních lávek v podstřeší objektu </t>
  </si>
  <si>
    <t>(2x ve výškové hladině vazných trámů - po obvodu kostelní lodi</t>
  </si>
  <si>
    <t>a 1x středem v úrovni rozpěr) z hraněného SM řeziva. Dodávka</t>
  </si>
  <si>
    <t>materiálu ve specifikaci. Celková délka prvků:</t>
  </si>
  <si>
    <t>"nosník lávky 120/120mm -"</t>
  </si>
  <si>
    <t>2*(OK)*2</t>
  </si>
  <si>
    <t>53</t>
  </si>
  <si>
    <t>R309002150</t>
  </si>
  <si>
    <t>tesařský svorník délky do 300mm</t>
  </si>
  <si>
    <t>790818624</t>
  </si>
  <si>
    <t xml:space="preserve">Dodávka kompletních tesařských svorníků (šroubovice, </t>
  </si>
  <si>
    <t xml:space="preserve">matky, podložky a zazubený hmoždík typu bulldog). </t>
  </si>
  <si>
    <t>odhad etapa VI.= 15% z celkového množství</t>
  </si>
  <si>
    <t>54</t>
  </si>
  <si>
    <t>54825509</t>
  </si>
  <si>
    <t>buldok 75x23x1,30mm oboustr.</t>
  </si>
  <si>
    <t>768799679</t>
  </si>
  <si>
    <t>55</t>
  </si>
  <si>
    <t>998762104</t>
  </si>
  <si>
    <t>Přesun hmot pro konstrukce tesařské stanovený z hmotnosti přesunovaného materiálu vodorovná dopravní vzdálenost do 50 m základní v objektech výšky přes 24 do 36 m</t>
  </si>
  <si>
    <t>440679893</t>
  </si>
  <si>
    <t>https://podminky.urs.cz/item/CS_URS_2024_02/998762104</t>
  </si>
  <si>
    <t>765</t>
  </si>
  <si>
    <t>Krytina skládaná</t>
  </si>
  <si>
    <t>56</t>
  </si>
  <si>
    <t>765111821</t>
  </si>
  <si>
    <t>Demontáž krytiny keramické hladké (bobrovky), sklonu do 30° na sucho do suti</t>
  </si>
  <si>
    <t>-232046010</t>
  </si>
  <si>
    <t>https://podminky.urs.cz/item/CS_URS_2024_02/765111821</t>
  </si>
  <si>
    <t xml:space="preserve">Odstranění dožilé skládané krytiny střešních ploch kostelní lodi </t>
  </si>
  <si>
    <t>z pálených tašek bobrovek v šupinovém kladu na sucho do suti.</t>
  </si>
  <si>
    <t>57</t>
  </si>
  <si>
    <t>765111831</t>
  </si>
  <si>
    <t>Demontáž krytiny keramické Příplatek k cenám za sklon přes 30° do suti</t>
  </si>
  <si>
    <t>487733884</t>
  </si>
  <si>
    <t>https://podminky.urs.cz/item/CS_URS_2024_02/765111831</t>
  </si>
  <si>
    <t>58</t>
  </si>
  <si>
    <t>765111865</t>
  </si>
  <si>
    <t>Demontáž krytiny keramické hřebenů a nároží, sklonu do 30° z hřebenáčů se zvětralou maltou do suti</t>
  </si>
  <si>
    <t>926498038</t>
  </si>
  <si>
    <t>https://podminky.urs.cz/item/CS_URS_2024_02/765111865</t>
  </si>
  <si>
    <t>HR+NAR</t>
  </si>
  <si>
    <t>59</t>
  </si>
  <si>
    <t>765111881</t>
  </si>
  <si>
    <t>-245372389</t>
  </si>
  <si>
    <t>https://podminky.urs.cz/item/CS_URS_2024_02/765111881</t>
  </si>
  <si>
    <t>60</t>
  </si>
  <si>
    <t>765161001</t>
  </si>
  <si>
    <t>Montáž krytiny z přírodní břidlice tl. do 6 mm sklonu do 30°, přibití měděnými hřeby jednoduché krytí z pravoúhlých formátů, počet kamenů do 20 ks/m2</t>
  </si>
  <si>
    <t>-1115202665</t>
  </si>
  <si>
    <t>https://podminky.urs.cz/item/CS_URS_2024_02/765161001</t>
  </si>
  <si>
    <t>Dle projektové dokumentace a technické zprávy.</t>
  </si>
  <si>
    <t>61</t>
  </si>
  <si>
    <t>58389012</t>
  </si>
  <si>
    <t>krytina břidlicová jednoduché krytí čtverec 300x300mm</t>
  </si>
  <si>
    <t>-228844835</t>
  </si>
  <si>
    <t>KR*20</t>
  </si>
  <si>
    <t>62</t>
  </si>
  <si>
    <t>765161311</t>
  </si>
  <si>
    <t>Montáž krytiny z přírodní břidlice tl. do 6 mm nárožní hrany jednoduché z kamenů (lemovací řadou), počet kamenů oboustranně do 10 ks/m</t>
  </si>
  <si>
    <t>-679467167</t>
  </si>
  <si>
    <t>https://podminky.urs.cz/item/CS_URS_2024_02/765161311</t>
  </si>
  <si>
    <t>63</t>
  </si>
  <si>
    <t>1354570894</t>
  </si>
  <si>
    <t>65,35*10,5 "Přepočtené koeficientem množství</t>
  </si>
  <si>
    <t>64</t>
  </si>
  <si>
    <t>765161331</t>
  </si>
  <si>
    <t>Montáž krytiny z přírodní břidlice tl. do 6 mm hřebene, jednoduché krytí (lemovací řadou), počet kamenů oboustranně do 10 ks/m</t>
  </si>
  <si>
    <t>-1668765800</t>
  </si>
  <si>
    <t>https://podminky.urs.cz/item/CS_URS_2024_02/765161331</t>
  </si>
  <si>
    <t>Osazení tvarovek lomů střešních rovin objektu (hřebene a nároží)</t>
  </si>
  <si>
    <t>65</t>
  </si>
  <si>
    <t>-130865125</t>
  </si>
  <si>
    <t>8,76*10,5 "Přepočtené koeficientem množství</t>
  </si>
  <si>
    <t>66</t>
  </si>
  <si>
    <t>765161341</t>
  </si>
  <si>
    <t>Montáž krytiny z přírodní břidlice tl. do 6 mm úžlabí přisekáním kamenů podél oplechování</t>
  </si>
  <si>
    <t>1710317686</t>
  </si>
  <si>
    <t>https://podminky.urs.cz/item/CS_URS_2024_02/765161341</t>
  </si>
  <si>
    <t>67</t>
  </si>
  <si>
    <t>765161365</t>
  </si>
  <si>
    <t>Montáž krytiny z přírodní břidlice tl. do 6 mm štítové hrany v místech střešních prostupů, plochy jednotlivě přes 0,25 do 0,5 m2</t>
  </si>
  <si>
    <t>573037013</t>
  </si>
  <si>
    <t>https://podminky.urs.cz/item/CS_URS_2024_02/765161365</t>
  </si>
  <si>
    <t>VÝLEZ</t>
  </si>
  <si>
    <t>68</t>
  </si>
  <si>
    <t>765161393</t>
  </si>
  <si>
    <t>Montáž krytiny z přírodní břidlice tl. do 6 mm Příplatek k cenám za sklon přes 30° na bednění</t>
  </si>
  <si>
    <t>1498427479</t>
  </si>
  <si>
    <t>https://podminky.urs.cz/item/CS_URS_2024_02/765161393</t>
  </si>
  <si>
    <t>69</t>
  </si>
  <si>
    <t>765193001</t>
  </si>
  <si>
    <t>Montáž podkladního pásu vyrovnávacího</t>
  </si>
  <si>
    <t>1292557467</t>
  </si>
  <si>
    <t>https://podminky.urs.cz/item/CS_URS_2024_02/765193001</t>
  </si>
  <si>
    <t>70</t>
  </si>
  <si>
    <t>62856011</t>
  </si>
  <si>
    <t>pás asfaltový natavitelný modifikovaný SBS s vložkou z hliníkové fólie s textilií a spalitelnou PE fólií nebo jemnozrnným minerálním posypem na horním povrchu tl 4,0mm</t>
  </si>
  <si>
    <t>-1680660780</t>
  </si>
  <si>
    <t>196,61*1,165 "Přepočtené koeficientem množství</t>
  </si>
  <si>
    <t>71</t>
  </si>
  <si>
    <t>R765115401</t>
  </si>
  <si>
    <t>Montáž protisněhového zachytávače</t>
  </si>
  <si>
    <t>764634401</t>
  </si>
  <si>
    <t>K10 - v potřebném rozsahu (střecha celkem 77 ks)</t>
  </si>
  <si>
    <t>72</t>
  </si>
  <si>
    <t>R9660885</t>
  </si>
  <si>
    <t>lopatkový sněhový zachytávač Cu</t>
  </si>
  <si>
    <t>1017459653</t>
  </si>
  <si>
    <t>73</t>
  </si>
  <si>
    <t>998765104</t>
  </si>
  <si>
    <t>Přesun hmot pro krytiny skládané stanovený z hmotnosti přesunovaného materiálu vodorovná dopravní vzdálenost do 50 m základní na objektech výšky přes 24 do 36 m</t>
  </si>
  <si>
    <t>1893920210</t>
  </si>
  <si>
    <t>https://podminky.urs.cz/item/CS_URS_2024_02/998765104</t>
  </si>
  <si>
    <t>783</t>
  </si>
  <si>
    <t>Dokončovací práce - nátěry</t>
  </si>
  <si>
    <t>74</t>
  </si>
  <si>
    <t>783201403</t>
  </si>
  <si>
    <t>Příprava podkladu tesařských konstrukcí před provedením nátěru oprášení</t>
  </si>
  <si>
    <t>195103243</t>
  </si>
  <si>
    <t>https://podminky.urs.cz/item/CS_URS_2024_02/783201403</t>
  </si>
  <si>
    <t xml:space="preserve">"loď -" </t>
  </si>
  <si>
    <t xml:space="preserve">"vazný trám 260/320mm -"243,7*(0,26+0,32)*2 </t>
  </si>
  <si>
    <t xml:space="preserve">"dolní vaznice 300/250mm -"69,6*(0,30+0,25)*2 </t>
  </si>
  <si>
    <t xml:space="preserve">"krátče 250/300mm -"16,0*(0,25+0,30)*2 </t>
  </si>
  <si>
    <t xml:space="preserve">"šikmý sloupek 180/350mm -"83,0*(0,18+0,35)*2 </t>
  </si>
  <si>
    <t xml:space="preserve">"věšadlo 270/320mm -"34,4*(0,27+0,32)*2 </t>
  </si>
  <si>
    <t xml:space="preserve">"výměna VT 200/300mm -"25,1*(0,20+0,30)*2 </t>
  </si>
  <si>
    <t xml:space="preserve">"sloupek 270/210mm -"5,3*(0,27+0,21)*2 </t>
  </si>
  <si>
    <t xml:space="preserve">"vaznice 180/260mm -"54,0*(0,18+0,26)*2 </t>
  </si>
  <si>
    <t xml:space="preserve">"vzpěra 200/250mm -"41,0*(0,20+0,25)*2 </t>
  </si>
  <si>
    <t xml:space="preserve">"pozednice 230/190mm -"112,4*(0,23*0,19)*2 </t>
  </si>
  <si>
    <t xml:space="preserve">"podélné ztužidlo 180/190mm -"46,1*(0,18+0,19)*2 </t>
  </si>
  <si>
    <t xml:space="preserve">"rozpěra 170/200mm -"202,7*(0,17+0,20)*2 </t>
  </si>
  <si>
    <t xml:space="preserve">"rozpěra PV 190/230mm -"72,6*(0,19+0,23)*2 </t>
  </si>
  <si>
    <t xml:space="preserve">"sloupek 190/140mm -"41,2*(0,19*0,14)*2 </t>
  </si>
  <si>
    <t xml:space="preserve">"krokev 180/170mm -"747,6*(0,18+0,17)*2 </t>
  </si>
  <si>
    <t xml:space="preserve">"hambalek 160/200mm -"103,2*(0,16+0,20)*2 </t>
  </si>
  <si>
    <t xml:space="preserve">"námětek 180/170mm -"176,0*(0,18+0,17)*2 </t>
  </si>
  <si>
    <t xml:space="preserve">"námětková krokev 180/170mm -"40,0*(0,18+0,17)*2 </t>
  </si>
  <si>
    <t xml:space="preserve">"horní vaznice 190/200mm -"55,1*(0,19+0,22)*2 </t>
  </si>
  <si>
    <t xml:space="preserve">"vzpěra 150/150mm -"100,4*(0,15+0,15)*2 </t>
  </si>
  <si>
    <t xml:space="preserve">"průvlak 180/180mm -"37,0*(0,18+0,18)*2 </t>
  </si>
  <si>
    <t xml:space="preserve">"pásek 150/180mm -"25,8*(0,15+0,18)*2 </t>
  </si>
  <si>
    <t xml:space="preserve">"zavětrování 160/160mm -"110,0*(0,16+0,16)*2 </t>
  </si>
  <si>
    <t xml:space="preserve">"pásek 190/170mm -"51,5*(0,19+0,17)*2 </t>
  </si>
  <si>
    <t xml:space="preserve">"vzpěra 190/170mm -"52,5*(0,19+0,17)*2 </t>
  </si>
  <si>
    <t xml:space="preserve">"věž -" </t>
  </si>
  <si>
    <t xml:space="preserve">"vazný trám 210/250mm -"51,0*(0,21+0,25)*2 </t>
  </si>
  <si>
    <t xml:space="preserve">"pozednice 220/160mm -"21,2*(0,22*0,16)*2 </t>
  </si>
  <si>
    <t xml:space="preserve">"šikmý sloupek 160/280mm -"20,0*(0,16+0,28)*2 </t>
  </si>
  <si>
    <t xml:space="preserve">"krokev 180/160mm -"150,8*(0,18+0,16)*2 </t>
  </si>
  <si>
    <t xml:space="preserve">"námětek 180/160mm -"36,0*(0,18+0,16)*2 </t>
  </si>
  <si>
    <t xml:space="preserve">"podélné ztužidlo 180/190mm -"17,6*(0,18+0,19)*2 </t>
  </si>
  <si>
    <t xml:space="preserve">"vaznice 160/250mm -"14,8*(0,16+0,25)*2 </t>
  </si>
  <si>
    <t xml:space="preserve">"mansard. vaznice 180/230mm -"26,0*(0,18+0,23)*2 </t>
  </si>
  <si>
    <t xml:space="preserve">"hambalek 150/150mm -"7,4*(0,15+0,15)*2 </t>
  </si>
  <si>
    <t xml:space="preserve">"rozpěra 170/200mm -"25,7*(0,17+0,20)*2 </t>
  </si>
  <si>
    <t xml:space="preserve">"rozpěra PV 190/230mm -"18,5*(0,19+0,23)*2 </t>
  </si>
  <si>
    <t xml:space="preserve">"ramenát 30/200mm -"48,0*(0,03+0,20)*2 </t>
  </si>
  <si>
    <t xml:space="preserve">"hrotnice 250/250mm -"6,5*(0,25+0,25)*2 </t>
  </si>
  <si>
    <t xml:space="preserve">"vzpěra 130/195mm -"9,6*(0,13+0,195)*2 </t>
  </si>
  <si>
    <t xml:space="preserve">"bednění -"120,3 </t>
  </si>
  <si>
    <t xml:space="preserve">Mezisoučet </t>
  </si>
  <si>
    <t xml:space="preserve">"sakristie -" </t>
  </si>
  <si>
    <t xml:space="preserve">"odhad plochy pův. prvků -"85,0 </t>
  </si>
  <si>
    <t xml:space="preserve">"nové prvky tesařských výměn a lávek:" </t>
  </si>
  <si>
    <t xml:space="preserve">"vzpěra 150/180mm -"2,5*(0,15+0,18)*2 </t>
  </si>
  <si>
    <t xml:space="preserve">"pásek 150/180mm -"1,5*(0,15+0,18)*2 </t>
  </si>
  <si>
    <t xml:space="preserve">"vzpěra horní 150/150mm -"2,0*(0,15+0,15)*2 </t>
  </si>
  <si>
    <t xml:space="preserve">"horní průvlak 150/150mm -"15,5*(0,15+0,15)*2 </t>
  </si>
  <si>
    <t xml:space="preserve">"zavětrování 160/160mm -"11,0*(0,16+0,16)*2 </t>
  </si>
  <si>
    <t xml:space="preserve">"úžlabní krokev 190/150mm -"20,0*(0,19+0,15)*2 </t>
  </si>
  <si>
    <t xml:space="preserve">"pozednice 240/180mm -"42,0*(0,24+0,18)*2 </t>
  </si>
  <si>
    <t xml:space="preserve">"pozednice 200/180mm -"10,0*(0,20+0,18)*2 </t>
  </si>
  <si>
    <t xml:space="preserve">"podélné ztužidlo 180/190mm -"17,5*(0,18+0,19)*2 </t>
  </si>
  <si>
    <t xml:space="preserve">"rozpěra 170/200mm -"49,5*(0,17+0,20)*2 </t>
  </si>
  <si>
    <t xml:space="preserve">"rozpěra 150/200mm -"12,0*(0,15+0,20)*2 </t>
  </si>
  <si>
    <t xml:space="preserve">"sloupek 190/180mm -"2,5*(0,19+0,18)*2 </t>
  </si>
  <si>
    <t xml:space="preserve">"sloupek 220/170mm -"5,0*(0,22+0,17)*2 </t>
  </si>
  <si>
    <t xml:space="preserve">"věšadlo nahoře 270/160mm -"28,0*(0,27+0,16)*2 </t>
  </si>
  <si>
    <t xml:space="preserve">"krokev 180/170mm -"183,0*(0,18+0,17)*2 </t>
  </si>
  <si>
    <t xml:space="preserve">"hambalek 160/200mm -"22,5*(0,16+0,20)*2 </t>
  </si>
  <si>
    <t xml:space="preserve">"námětek 180/170mm -"140,0*(0,18+0,17)*2 </t>
  </si>
  <si>
    <t xml:space="preserve">"námětková krokev 180/170mm -"10,0*(0,18+0,17)*2 </t>
  </si>
  <si>
    <t xml:space="preserve">"horní vaznice 190/200mm -"5,5*(0,19+0,22)*2 </t>
  </si>
  <si>
    <t xml:space="preserve">"dolní průvlak 180/180mm -"5,5*(0,18+0,18)*2 </t>
  </si>
  <si>
    <t xml:space="preserve">"úžlabní krokev 180/170mm -"44,0*(0,18+0,17)*2 </t>
  </si>
  <si>
    <t xml:space="preserve">"výměna VT 200/300mm -"11,5*(0,20+0,30)*2 </t>
  </si>
  <si>
    <t xml:space="preserve">"sloupek 270/210mm -"2,0*(0,27+0,21)*2 </t>
  </si>
  <si>
    <t xml:space="preserve">"vaznice 180/260mm -"16,0*(0,18+0,26)*2 </t>
  </si>
  <si>
    <t xml:space="preserve">"vzpěra 200/250mm -"6,5*(0,20+0,25)*2 </t>
  </si>
  <si>
    <t xml:space="preserve">"dolní vaznice 300/250mm -"13,5*(0,30+0,25)*2 </t>
  </si>
  <si>
    <t xml:space="preserve">"dolní vaznice 290/250mm -"4,0*(0,29+0,25)*2 </t>
  </si>
  <si>
    <t xml:space="preserve">"vazný trám 260/320mm -"102,0*(0,26+0,32)*2 </t>
  </si>
  <si>
    <t xml:space="preserve">"krátče 250/300mm -"14,0*(0,25+0,30)*2 </t>
  </si>
  <si>
    <t xml:space="preserve">"šikmý sloupek 180/350mm -"16,0*(0,18+0,35)*2 </t>
  </si>
  <si>
    <t xml:space="preserve">"věšadlo dole 270/320mm -"8,0*(0,27+0,32)*2 </t>
  </si>
  <si>
    <t xml:space="preserve">"příložky vyrovnání 40/160mm -"977,8/3*2*(0,04+0,16)*2 </t>
  </si>
  <si>
    <t xml:space="preserve">"závěsné latění 40/60mm -"(923,4+54,4*2)/0,155*(0,04+0,06)*2 </t>
  </si>
  <si>
    <t xml:space="preserve">"zábradlí lávky 40/60mm -"113,1*3,5*(0,04+0,06)*2 </t>
  </si>
  <si>
    <t xml:space="preserve">"podlaha lávky tl.32mm -"103,5*2,2 </t>
  </si>
  <si>
    <t xml:space="preserve">"stupně a podstupnice schodiště tl.32mm -"0,8*25*2*2*(0,032+0,25)*2 </t>
  </si>
  <si>
    <t xml:space="preserve">"schodnice 140/200mm -"4,8*2*2*(0,14+0,20)*2 </t>
  </si>
  <si>
    <t xml:space="preserve">"bednění tl. 24mm -"53,2*2,1 </t>
  </si>
  <si>
    <t>odhad etapa IV.= 15% z celkové plochy</t>
  </si>
  <si>
    <t>5174,036*0,15 "Přepočtené koeficientem množství</t>
  </si>
  <si>
    <t>75</t>
  </si>
  <si>
    <t>783213111</t>
  </si>
  <si>
    <t>Preventivní napouštěcí nátěr tesařských prvků proti dřevokazným houbám, hmyzu a plísním zabudovaných do konstrukce jednonásobný syntetický</t>
  </si>
  <si>
    <t>2142734969</t>
  </si>
  <si>
    <t>https://podminky.urs.cz/item/CS_URS_2024_02/783213111</t>
  </si>
  <si>
    <t>76</t>
  </si>
  <si>
    <t>783801403</t>
  </si>
  <si>
    <t>Příprava podkladu omítek před provedením nátěru oprášení</t>
  </si>
  <si>
    <t>-559316483</t>
  </si>
  <si>
    <t>https://podminky.urs.cz/item/CS_URS_2024_02/783801403</t>
  </si>
  <si>
    <t>Provlhčení cihelného zdiva chem. účinnou látkou (fungicid) v místě</t>
  </si>
  <si>
    <t xml:space="preserve">kontaktu s dřevěnými prvky krovní vazby (tj. kolem pozednic). </t>
  </si>
  <si>
    <t xml:space="preserve">Celková plocha pro ošetření zdiva: </t>
  </si>
  <si>
    <t xml:space="preserve">(0,8+1,1+0,9)*79,0 </t>
  </si>
  <si>
    <t xml:space="preserve">1,3*(7,8+4,2)*2 </t>
  </si>
  <si>
    <t xml:space="preserve">1,0*14,9 </t>
  </si>
  <si>
    <t>267,3*0,15 "Přepočtené koeficientem množství</t>
  </si>
  <si>
    <t>77</t>
  </si>
  <si>
    <t>783801573</t>
  </si>
  <si>
    <t>Očištění omítek biocidními prostředky napadených mikroorganismy s oplachem, nátěrem dvojnásobným, povrchů hladkých zdiva lícového</t>
  </si>
  <si>
    <t>2038399237</t>
  </si>
  <si>
    <t>https://podminky.urs.cz/item/CS_URS_2024_02/783801573</t>
  </si>
  <si>
    <t>VRN</t>
  </si>
  <si>
    <t>Vedlejší rozpočtové náklady</t>
  </si>
  <si>
    <t>VRN3</t>
  </si>
  <si>
    <t>Zařízení staveniště</t>
  </si>
  <si>
    <t>78</t>
  </si>
  <si>
    <t>030001000</t>
  </si>
  <si>
    <t>Kč</t>
  </si>
  <si>
    <t>1024</t>
  </si>
  <si>
    <t>-483142918</t>
  </si>
  <si>
    <t>https://podminky.urs.cz/item/CS_URS_2024_02/030001000</t>
  </si>
  <si>
    <t>zařízení staveniště</t>
  </si>
  <si>
    <t>VRN4</t>
  </si>
  <si>
    <t>Inženýrská činnost</t>
  </si>
  <si>
    <t>79</t>
  </si>
  <si>
    <t>045002000</t>
  </si>
  <si>
    <t>Kompletační a koordinační činnost</t>
  </si>
  <si>
    <t>-1414036531</t>
  </si>
  <si>
    <t>https://podminky.urs.cz/item/CS_URS_2024_02/045002000</t>
  </si>
  <si>
    <t>VRN6</t>
  </si>
  <si>
    <t>Územní vlivy</t>
  </si>
  <si>
    <t>80</t>
  </si>
  <si>
    <t>061002000</t>
  </si>
  <si>
    <t>Vliv klimatických podmínek</t>
  </si>
  <si>
    <t>-872822325</t>
  </si>
  <si>
    <t>https://podminky.urs.cz/item/CS_URS_2024_02/061002000</t>
  </si>
  <si>
    <t>provizorní zakrytí</t>
  </si>
  <si>
    <t>81</t>
  </si>
  <si>
    <t>063002000</t>
  </si>
  <si>
    <t>Práce na těžce přístupných místech</t>
  </si>
  <si>
    <t>1468096037</t>
  </si>
  <si>
    <t>https://podminky.urs.cz/item/CS_URS_2024_02/063002000</t>
  </si>
  <si>
    <t>práce ve výškách - příplatek</t>
  </si>
  <si>
    <t>VRN7</t>
  </si>
  <si>
    <t>Provozní vlivy</t>
  </si>
  <si>
    <t>82</t>
  </si>
  <si>
    <t>0790020-R</t>
  </si>
  <si>
    <t>Provizorní ochrana hrobových míst</t>
  </si>
  <si>
    <t>kpl</t>
  </si>
  <si>
    <t>-1590979425</t>
  </si>
  <si>
    <t>P</t>
  </si>
  <si>
    <t>Poznámka k položce:_x000D_
Provizorní ochrana hrobových míst</t>
  </si>
  <si>
    <t>153,02</t>
  </si>
  <si>
    <t>226,083</t>
  </si>
  <si>
    <t>SO 01-V - Oprava krovu a střešního pláště kostela sv. Vavřince ve Štěpánově - Etapa V.</t>
  </si>
  <si>
    <t>-82137256</t>
  </si>
  <si>
    <t>802055991</t>
  </si>
  <si>
    <t>1780122055</t>
  </si>
  <si>
    <t>-1536915275</t>
  </si>
  <si>
    <t>-116526009</t>
  </si>
  <si>
    <t>1799064877</t>
  </si>
  <si>
    <t>265366254</t>
  </si>
  <si>
    <t>459291256</t>
  </si>
  <si>
    <t>1105424349</t>
  </si>
  <si>
    <t>2106264390</t>
  </si>
  <si>
    <t>449271932</t>
  </si>
  <si>
    <t>508804686</t>
  </si>
  <si>
    <t>2018496899</t>
  </si>
  <si>
    <t>-1794517523</t>
  </si>
  <si>
    <t>17,027*19 "Přepočtené koeficientem množství</t>
  </si>
  <si>
    <t>1220234465</t>
  </si>
  <si>
    <t>-172011256</t>
  </si>
  <si>
    <t>840616980</t>
  </si>
  <si>
    <t>367872325</t>
  </si>
  <si>
    <t>-308003796</t>
  </si>
  <si>
    <t>-313952335</t>
  </si>
  <si>
    <t>-1267770835</t>
  </si>
  <si>
    <t>-285805518</t>
  </si>
  <si>
    <t>-1053113727</t>
  </si>
  <si>
    <t>1486958359</t>
  </si>
  <si>
    <t>-97447719</t>
  </si>
  <si>
    <t>-1568088100</t>
  </si>
  <si>
    <t>-1016326600</t>
  </si>
  <si>
    <t>1300146958</t>
  </si>
  <si>
    <t>odhad etapa V.= 15% z celkového množství</t>
  </si>
  <si>
    <t>230274361</t>
  </si>
  <si>
    <t>-814929408</t>
  </si>
  <si>
    <t>"P2"2*3</t>
  </si>
  <si>
    <t>"R2"2</t>
  </si>
  <si>
    <t>1063768664</t>
  </si>
  <si>
    <t>"Ná"4*6</t>
  </si>
  <si>
    <t>"K4"4*3</t>
  </si>
  <si>
    <t>-776511367</t>
  </si>
  <si>
    <t>"K7"7</t>
  </si>
  <si>
    <t>-416729359</t>
  </si>
  <si>
    <t>-879406532</t>
  </si>
  <si>
    <t>"DV2"2*2</t>
  </si>
  <si>
    <t>"S"2</t>
  </si>
  <si>
    <t>1258140558</t>
  </si>
  <si>
    <t>"V4"4*2</t>
  </si>
  <si>
    <t>"VT5"5</t>
  </si>
  <si>
    <t>793459774</t>
  </si>
  <si>
    <t>"VT6"6</t>
  </si>
  <si>
    <t>762331954</t>
  </si>
  <si>
    <t>Vyřezání části střešní vazby vázané konstrukce krovů průřezové plochy řeziva přes 450 cm2, délky vyřezané části krovového prvku přes 8 m</t>
  </si>
  <si>
    <t>-563955915</t>
  </si>
  <si>
    <t>https://podminky.urs.cz/item/CS_URS_2024_02/762331954</t>
  </si>
  <si>
    <t>"VT10"10</t>
  </si>
  <si>
    <t>-776958879</t>
  </si>
  <si>
    <t>179761408</t>
  </si>
  <si>
    <t>-1109760855</t>
  </si>
  <si>
    <t>1262145281</t>
  </si>
  <si>
    <t>-1132339919</t>
  </si>
  <si>
    <t>2771442</t>
  </si>
  <si>
    <t>-1689622153</t>
  </si>
  <si>
    <t>247613044</t>
  </si>
  <si>
    <t>1,554+3,24+0,214+1,086+2,639+0,832+2,826+5,05</t>
  </si>
  <si>
    <t>369275524</t>
  </si>
  <si>
    <t>1440841429</t>
  </si>
  <si>
    <t>1,413*1,1 "Přepočtené koeficientem množství</t>
  </si>
  <si>
    <t>828785588</t>
  </si>
  <si>
    <t>"P2"2*3*(0,18*0,2)</t>
  </si>
  <si>
    <t>"Ná"4*6*(0,18*0,17)</t>
  </si>
  <si>
    <t>"K4"4*3*(0,18*0,17)</t>
  </si>
  <si>
    <t>"R2"2*(0,17*0,2)</t>
  </si>
  <si>
    <t>2,945*1,1 "Přepočtené koeficientem množství</t>
  </si>
  <si>
    <t>60512141</t>
  </si>
  <si>
    <t>hranol stavební řezivo průřezu do 450cm2 dl 6-8m</t>
  </si>
  <si>
    <t>128</t>
  </si>
  <si>
    <t>-1001303754</t>
  </si>
  <si>
    <t>"K7"7*(0,18*0,17)</t>
  </si>
  <si>
    <t>184889818</t>
  </si>
  <si>
    <t>-537283096</t>
  </si>
  <si>
    <t>"VT5"5*(0,26*0,32)</t>
  </si>
  <si>
    <t>"VT4"4*2*(0,26*0,32)</t>
  </si>
  <si>
    <t>"VT6"6*(0,26*0,32)</t>
  </si>
  <si>
    <t>"S"2*(0,27*0,21)</t>
  </si>
  <si>
    <t>"DV2"2*2*(0,3*0,25)</t>
  </si>
  <si>
    <t>2,399*1,1 "Přepočtené koeficientem množství</t>
  </si>
  <si>
    <t>60512147</t>
  </si>
  <si>
    <t>hranol stavební řezivo průřezu nad 450cm2 přes dl 8m</t>
  </si>
  <si>
    <t>304472395</t>
  </si>
  <si>
    <t>"VT10"10*(0,26*0,32)</t>
  </si>
  <si>
    <t>333358879</t>
  </si>
  <si>
    <t>2,569*1,1 "Přepočtené koeficientem množství</t>
  </si>
  <si>
    <t>-1285630521</t>
  </si>
  <si>
    <t>-344119881</t>
  </si>
  <si>
    <t>90455163</t>
  </si>
  <si>
    <t>612372561</t>
  </si>
  <si>
    <t>1541983575</t>
  </si>
  <si>
    <t>1814294455</t>
  </si>
  <si>
    <t>540367183</t>
  </si>
  <si>
    <t>1065795871</t>
  </si>
  <si>
    <t>-1250993087</t>
  </si>
  <si>
    <t>-1742079194</t>
  </si>
  <si>
    <t>-279113771</t>
  </si>
  <si>
    <t>-1208204359</t>
  </si>
  <si>
    <t>-1692007297</t>
  </si>
  <si>
    <t>1322911001</t>
  </si>
  <si>
    <t>-1306704357</t>
  </si>
  <si>
    <t>-2006523479</t>
  </si>
  <si>
    <t>-1284212482</t>
  </si>
  <si>
    <t>153,02*1,165 "Přepočtené koeficientem množství</t>
  </si>
  <si>
    <t>686924758</t>
  </si>
  <si>
    <t>1403561810</t>
  </si>
  <si>
    <t>47419302</t>
  </si>
  <si>
    <t>1906910976</t>
  </si>
  <si>
    <t>odhad etapa V.= 15% z celkové plochy</t>
  </si>
  <si>
    <t>179878560</t>
  </si>
  <si>
    <t>-2103225054</t>
  </si>
  <si>
    <t>-13775441</t>
  </si>
  <si>
    <t>…</t>
  </si>
  <si>
    <t>425039291</t>
  </si>
  <si>
    <t>989658340</t>
  </si>
  <si>
    <t>947679257</t>
  </si>
  <si>
    <t>-305163061</t>
  </si>
  <si>
    <t>-37270027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</si>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</sst>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40" fillId="0" borderId="22" xfId="0" applyFont="1" applyBorder="1" applyAlignment="1" applyProtection="1">
      <alignment horizontal="center" vertical="center"/>
      <protection locked="0"/>
    </xf>
    <xf numFmtId="49" fontId="40" fillId="0" borderId="22" xfId="0" applyNumberFormat="1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167" fontId="40" fillId="0" borderId="22" xfId="0" applyNumberFormat="1" applyFont="1" applyBorder="1" applyAlignment="1" applyProtection="1">
      <alignment vertical="center"/>
      <protection locked="0"/>
    </xf>
    <xf numFmtId="4" fontId="40" fillId="3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2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997013501" TargetMode="External"/><Relationship Id="rId18" Type="http://schemas.openxmlformats.org/officeDocument/2006/relationships/hyperlink" Target="https://podminky.urs.cz/item/CS_URS_2024_02/764001891" TargetMode="External"/><Relationship Id="rId26" Type="http://schemas.openxmlformats.org/officeDocument/2006/relationships/hyperlink" Target="https://podminky.urs.cz/item/CS_URS_2024_02/762085112" TargetMode="External"/><Relationship Id="rId39" Type="http://schemas.openxmlformats.org/officeDocument/2006/relationships/hyperlink" Target="https://podminky.urs.cz/item/CS_URS_2024_02/762361114" TargetMode="External"/><Relationship Id="rId21" Type="http://schemas.openxmlformats.org/officeDocument/2006/relationships/hyperlink" Target="https://podminky.urs.cz/item/CS_URS_2024_02/764004801" TargetMode="External"/><Relationship Id="rId34" Type="http://schemas.openxmlformats.org/officeDocument/2006/relationships/hyperlink" Target="https://podminky.urs.cz/item/CS_URS_2024_02/762331953" TargetMode="External"/><Relationship Id="rId42" Type="http://schemas.openxmlformats.org/officeDocument/2006/relationships/hyperlink" Target="https://podminky.urs.cz/item/CS_URS_2024_02/762713120" TargetMode="External"/><Relationship Id="rId47" Type="http://schemas.openxmlformats.org/officeDocument/2006/relationships/hyperlink" Target="https://podminky.urs.cz/item/CS_URS_2024_02/765111881" TargetMode="External"/><Relationship Id="rId50" Type="http://schemas.openxmlformats.org/officeDocument/2006/relationships/hyperlink" Target="https://podminky.urs.cz/item/CS_URS_2024_02/765161331" TargetMode="External"/><Relationship Id="rId55" Type="http://schemas.openxmlformats.org/officeDocument/2006/relationships/hyperlink" Target="https://podminky.urs.cz/item/CS_URS_2024_02/998765104" TargetMode="External"/><Relationship Id="rId63" Type="http://schemas.openxmlformats.org/officeDocument/2006/relationships/hyperlink" Target="https://podminky.urs.cz/item/CS_URS_2024_02/063002000" TargetMode="External"/><Relationship Id="rId7" Type="http://schemas.openxmlformats.org/officeDocument/2006/relationships/hyperlink" Target="https://podminky.urs.cz/item/CS_URS_2024_02/944511811" TargetMode="External"/><Relationship Id="rId2" Type="http://schemas.openxmlformats.org/officeDocument/2006/relationships/hyperlink" Target="https://podminky.urs.cz/item/CS_URS_2024_02/941111232" TargetMode="External"/><Relationship Id="rId16" Type="http://schemas.openxmlformats.org/officeDocument/2006/relationships/hyperlink" Target="https://podminky.urs.cz/item/CS_URS_2024_02/998011003" TargetMode="External"/><Relationship Id="rId20" Type="http://schemas.openxmlformats.org/officeDocument/2006/relationships/hyperlink" Target="https://podminky.urs.cz/item/CS_URS_2024_02/764002821" TargetMode="External"/><Relationship Id="rId29" Type="http://schemas.openxmlformats.org/officeDocument/2006/relationships/hyperlink" Target="https://podminky.urs.cz/item/CS_URS_2024_02/762331942" TargetMode="External"/><Relationship Id="rId41" Type="http://schemas.openxmlformats.org/officeDocument/2006/relationships/hyperlink" Target="https://podminky.urs.cz/item/CS_URS_2024_02/762521104" TargetMode="External"/><Relationship Id="rId54" Type="http://schemas.openxmlformats.org/officeDocument/2006/relationships/hyperlink" Target="https://podminky.urs.cz/item/CS_URS_2024_02/765193001" TargetMode="External"/><Relationship Id="rId62" Type="http://schemas.openxmlformats.org/officeDocument/2006/relationships/hyperlink" Target="https://podminky.urs.cz/item/CS_URS_2024_02/061002000" TargetMode="External"/><Relationship Id="rId1" Type="http://schemas.openxmlformats.org/officeDocument/2006/relationships/hyperlink" Target="https://podminky.urs.cz/item/CS_URS_2024_02/941111132" TargetMode="External"/><Relationship Id="rId6" Type="http://schemas.openxmlformats.org/officeDocument/2006/relationships/hyperlink" Target="https://podminky.urs.cz/item/CS_URS_2024_02/944511211" TargetMode="External"/><Relationship Id="rId11" Type="http://schemas.openxmlformats.org/officeDocument/2006/relationships/hyperlink" Target="https://podminky.urs.cz/item/CS_URS_2024_02/975073111" TargetMode="External"/><Relationship Id="rId24" Type="http://schemas.openxmlformats.org/officeDocument/2006/relationships/hyperlink" Target="https://podminky.urs.cz/item/CS_URS_2024_02/764538424" TargetMode="External"/><Relationship Id="rId32" Type="http://schemas.openxmlformats.org/officeDocument/2006/relationships/hyperlink" Target="https://podminky.urs.cz/item/CS_URS_2024_02/762331951" TargetMode="External"/><Relationship Id="rId37" Type="http://schemas.openxmlformats.org/officeDocument/2006/relationships/hyperlink" Target="https://podminky.urs.cz/item/CS_URS_2024_02/762342214" TargetMode="External"/><Relationship Id="rId40" Type="http://schemas.openxmlformats.org/officeDocument/2006/relationships/hyperlink" Target="https://podminky.urs.cz/item/CS_URS_2024_02/762395000" TargetMode="External"/><Relationship Id="rId45" Type="http://schemas.openxmlformats.org/officeDocument/2006/relationships/hyperlink" Target="https://podminky.urs.cz/item/CS_URS_2024_02/765111831" TargetMode="External"/><Relationship Id="rId53" Type="http://schemas.openxmlformats.org/officeDocument/2006/relationships/hyperlink" Target="https://podminky.urs.cz/item/CS_URS_2024_02/765161393" TargetMode="External"/><Relationship Id="rId58" Type="http://schemas.openxmlformats.org/officeDocument/2006/relationships/hyperlink" Target="https://podminky.urs.cz/item/CS_URS_2024_02/783801403" TargetMode="External"/><Relationship Id="rId5" Type="http://schemas.openxmlformats.org/officeDocument/2006/relationships/hyperlink" Target="https://podminky.urs.cz/item/CS_URS_2024_02/944511111" TargetMode="External"/><Relationship Id="rId15" Type="http://schemas.openxmlformats.org/officeDocument/2006/relationships/hyperlink" Target="https://podminky.urs.cz/item/CS_URS_2024_02/997013631" TargetMode="External"/><Relationship Id="rId23" Type="http://schemas.openxmlformats.org/officeDocument/2006/relationships/hyperlink" Target="https://podminky.urs.cz/item/CS_URS_2024_02/764233452" TargetMode="External"/><Relationship Id="rId28" Type="http://schemas.openxmlformats.org/officeDocument/2006/relationships/hyperlink" Target="https://podminky.urs.cz/item/CS_URS_2024_02/762331941" TargetMode="External"/><Relationship Id="rId36" Type="http://schemas.openxmlformats.org/officeDocument/2006/relationships/hyperlink" Target="https://podminky.urs.cz/item/CS_URS_2024_02/762341210" TargetMode="External"/><Relationship Id="rId49" Type="http://schemas.openxmlformats.org/officeDocument/2006/relationships/hyperlink" Target="https://podminky.urs.cz/item/CS_URS_2024_02/765161311" TargetMode="External"/><Relationship Id="rId57" Type="http://schemas.openxmlformats.org/officeDocument/2006/relationships/hyperlink" Target="https://podminky.urs.cz/item/CS_URS_2024_02/783213111" TargetMode="External"/><Relationship Id="rId61" Type="http://schemas.openxmlformats.org/officeDocument/2006/relationships/hyperlink" Target="https://podminky.urs.cz/item/CS_URS_2024_02/045002000" TargetMode="External"/><Relationship Id="rId10" Type="http://schemas.openxmlformats.org/officeDocument/2006/relationships/hyperlink" Target="https://podminky.urs.cz/item/CS_URS_2024_02/952901111" TargetMode="External"/><Relationship Id="rId19" Type="http://schemas.openxmlformats.org/officeDocument/2006/relationships/hyperlink" Target="https://podminky.urs.cz/item/CS_URS_2024_02/764002812" TargetMode="External"/><Relationship Id="rId31" Type="http://schemas.openxmlformats.org/officeDocument/2006/relationships/hyperlink" Target="https://podminky.urs.cz/item/CS_URS_2024_02/762331944" TargetMode="External"/><Relationship Id="rId44" Type="http://schemas.openxmlformats.org/officeDocument/2006/relationships/hyperlink" Target="https://podminky.urs.cz/item/CS_URS_2024_02/765111821" TargetMode="External"/><Relationship Id="rId52" Type="http://schemas.openxmlformats.org/officeDocument/2006/relationships/hyperlink" Target="https://podminky.urs.cz/item/CS_URS_2024_02/765161365" TargetMode="External"/><Relationship Id="rId60" Type="http://schemas.openxmlformats.org/officeDocument/2006/relationships/hyperlink" Target="https://podminky.urs.cz/item/CS_URS_2024_02/030001000" TargetMode="External"/><Relationship Id="rId4" Type="http://schemas.openxmlformats.org/officeDocument/2006/relationships/hyperlink" Target="https://podminky.urs.cz/item/CS_URS_2024_02/941111832" TargetMode="External"/><Relationship Id="rId9" Type="http://schemas.openxmlformats.org/officeDocument/2006/relationships/hyperlink" Target="https://podminky.urs.cz/item/CS_URS_2024_02/993111119" TargetMode="External"/><Relationship Id="rId14" Type="http://schemas.openxmlformats.org/officeDocument/2006/relationships/hyperlink" Target="https://podminky.urs.cz/item/CS_URS_2024_02/997013509" TargetMode="External"/><Relationship Id="rId22" Type="http://schemas.openxmlformats.org/officeDocument/2006/relationships/hyperlink" Target="https://podminky.urs.cz/item/CS_URS_2024_02/764231472" TargetMode="External"/><Relationship Id="rId27" Type="http://schemas.openxmlformats.org/officeDocument/2006/relationships/hyperlink" Target="https://podminky.urs.cz/item/CS_URS_2024_02/762222141" TargetMode="External"/><Relationship Id="rId30" Type="http://schemas.openxmlformats.org/officeDocument/2006/relationships/hyperlink" Target="https://podminky.urs.cz/item/CS_URS_2024_02/762331943" TargetMode="External"/><Relationship Id="rId35" Type="http://schemas.openxmlformats.org/officeDocument/2006/relationships/hyperlink" Target="https://podminky.urs.cz/item/CS_URS_2024_02/762332934" TargetMode="External"/><Relationship Id="rId43" Type="http://schemas.openxmlformats.org/officeDocument/2006/relationships/hyperlink" Target="https://podminky.urs.cz/item/CS_URS_2024_02/998762104" TargetMode="External"/><Relationship Id="rId48" Type="http://schemas.openxmlformats.org/officeDocument/2006/relationships/hyperlink" Target="https://podminky.urs.cz/item/CS_URS_2024_02/765161001" TargetMode="External"/><Relationship Id="rId56" Type="http://schemas.openxmlformats.org/officeDocument/2006/relationships/hyperlink" Target="https://podminky.urs.cz/item/CS_URS_2024_02/783201403" TargetMode="External"/><Relationship Id="rId64" Type="http://schemas.openxmlformats.org/officeDocument/2006/relationships/drawing" Target="../drawings/drawing2.xml"/><Relationship Id="rId8" Type="http://schemas.openxmlformats.org/officeDocument/2006/relationships/hyperlink" Target="https://podminky.urs.cz/item/CS_URS_2024_02/993111111" TargetMode="External"/><Relationship Id="rId51" Type="http://schemas.openxmlformats.org/officeDocument/2006/relationships/hyperlink" Target="https://podminky.urs.cz/item/CS_URS_2024_02/765161341" TargetMode="External"/><Relationship Id="rId3" Type="http://schemas.openxmlformats.org/officeDocument/2006/relationships/hyperlink" Target="https://podminky.urs.cz/item/CS_URS_2024_02/941111312" TargetMode="External"/><Relationship Id="rId12" Type="http://schemas.openxmlformats.org/officeDocument/2006/relationships/hyperlink" Target="https://podminky.urs.cz/item/CS_URS_2024_02/997013157" TargetMode="External"/><Relationship Id="rId17" Type="http://schemas.openxmlformats.org/officeDocument/2006/relationships/hyperlink" Target="https://podminky.urs.cz/item/CS_URS_2024_02/764001861" TargetMode="External"/><Relationship Id="rId25" Type="http://schemas.openxmlformats.org/officeDocument/2006/relationships/hyperlink" Target="https://podminky.urs.cz/item/CS_URS_2024_02/998764104" TargetMode="External"/><Relationship Id="rId33" Type="http://schemas.openxmlformats.org/officeDocument/2006/relationships/hyperlink" Target="https://podminky.urs.cz/item/CS_URS_2024_02/762331952" TargetMode="External"/><Relationship Id="rId38" Type="http://schemas.openxmlformats.org/officeDocument/2006/relationships/hyperlink" Target="https://podminky.urs.cz/item/CS_URS_2024_02/762342811" TargetMode="External"/><Relationship Id="rId46" Type="http://schemas.openxmlformats.org/officeDocument/2006/relationships/hyperlink" Target="https://podminky.urs.cz/item/CS_URS_2024_02/765111865" TargetMode="External"/><Relationship Id="rId59" Type="http://schemas.openxmlformats.org/officeDocument/2006/relationships/hyperlink" Target="https://podminky.urs.cz/item/CS_URS_2024_02/783801573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997013501" TargetMode="External"/><Relationship Id="rId18" Type="http://schemas.openxmlformats.org/officeDocument/2006/relationships/hyperlink" Target="https://podminky.urs.cz/item/CS_URS_2024_02/764002812" TargetMode="External"/><Relationship Id="rId26" Type="http://schemas.openxmlformats.org/officeDocument/2006/relationships/hyperlink" Target="https://podminky.urs.cz/item/CS_URS_2024_02/762222141" TargetMode="External"/><Relationship Id="rId39" Type="http://schemas.openxmlformats.org/officeDocument/2006/relationships/hyperlink" Target="https://podminky.urs.cz/item/CS_URS_2024_02/762361114" TargetMode="External"/><Relationship Id="rId21" Type="http://schemas.openxmlformats.org/officeDocument/2006/relationships/hyperlink" Target="https://podminky.urs.cz/item/CS_URS_2024_02/764231472" TargetMode="External"/><Relationship Id="rId34" Type="http://schemas.openxmlformats.org/officeDocument/2006/relationships/hyperlink" Target="https://podminky.urs.cz/item/CS_URS_2024_02/762331954" TargetMode="External"/><Relationship Id="rId42" Type="http://schemas.openxmlformats.org/officeDocument/2006/relationships/hyperlink" Target="https://podminky.urs.cz/item/CS_URS_2024_02/762713120" TargetMode="External"/><Relationship Id="rId47" Type="http://schemas.openxmlformats.org/officeDocument/2006/relationships/hyperlink" Target="https://podminky.urs.cz/item/CS_URS_2024_02/765111881" TargetMode="External"/><Relationship Id="rId50" Type="http://schemas.openxmlformats.org/officeDocument/2006/relationships/hyperlink" Target="https://podminky.urs.cz/item/CS_URS_2024_02/765161341" TargetMode="External"/><Relationship Id="rId55" Type="http://schemas.openxmlformats.org/officeDocument/2006/relationships/hyperlink" Target="https://podminky.urs.cz/item/CS_URS_2024_02/783201403" TargetMode="External"/><Relationship Id="rId63" Type="http://schemas.openxmlformats.org/officeDocument/2006/relationships/drawing" Target="../drawings/drawing3.xml"/><Relationship Id="rId7" Type="http://schemas.openxmlformats.org/officeDocument/2006/relationships/hyperlink" Target="https://podminky.urs.cz/item/CS_URS_2024_02/944511811" TargetMode="External"/><Relationship Id="rId2" Type="http://schemas.openxmlformats.org/officeDocument/2006/relationships/hyperlink" Target="https://podminky.urs.cz/item/CS_URS_2024_02/941111232" TargetMode="External"/><Relationship Id="rId16" Type="http://schemas.openxmlformats.org/officeDocument/2006/relationships/hyperlink" Target="https://podminky.urs.cz/item/CS_URS_2024_02/998011003" TargetMode="External"/><Relationship Id="rId20" Type="http://schemas.openxmlformats.org/officeDocument/2006/relationships/hyperlink" Target="https://podminky.urs.cz/item/CS_URS_2024_02/764004801" TargetMode="External"/><Relationship Id="rId29" Type="http://schemas.openxmlformats.org/officeDocument/2006/relationships/hyperlink" Target="https://podminky.urs.cz/item/CS_URS_2024_02/762331943" TargetMode="External"/><Relationship Id="rId41" Type="http://schemas.openxmlformats.org/officeDocument/2006/relationships/hyperlink" Target="https://podminky.urs.cz/item/CS_URS_2024_02/762521104" TargetMode="External"/><Relationship Id="rId54" Type="http://schemas.openxmlformats.org/officeDocument/2006/relationships/hyperlink" Target="https://podminky.urs.cz/item/CS_URS_2024_02/998765104" TargetMode="External"/><Relationship Id="rId62" Type="http://schemas.openxmlformats.org/officeDocument/2006/relationships/hyperlink" Target="https://podminky.urs.cz/item/CS_URS_2024_02/063002000" TargetMode="External"/><Relationship Id="rId1" Type="http://schemas.openxmlformats.org/officeDocument/2006/relationships/hyperlink" Target="https://podminky.urs.cz/item/CS_URS_2024_02/941111132" TargetMode="External"/><Relationship Id="rId6" Type="http://schemas.openxmlformats.org/officeDocument/2006/relationships/hyperlink" Target="https://podminky.urs.cz/item/CS_URS_2024_02/944511211" TargetMode="External"/><Relationship Id="rId11" Type="http://schemas.openxmlformats.org/officeDocument/2006/relationships/hyperlink" Target="https://podminky.urs.cz/item/CS_URS_2024_02/975073111" TargetMode="External"/><Relationship Id="rId24" Type="http://schemas.openxmlformats.org/officeDocument/2006/relationships/hyperlink" Target="https://podminky.urs.cz/item/CS_URS_2024_02/998764104" TargetMode="External"/><Relationship Id="rId32" Type="http://schemas.openxmlformats.org/officeDocument/2006/relationships/hyperlink" Target="https://podminky.urs.cz/item/CS_URS_2024_02/762331952" TargetMode="External"/><Relationship Id="rId37" Type="http://schemas.openxmlformats.org/officeDocument/2006/relationships/hyperlink" Target="https://podminky.urs.cz/item/CS_URS_2024_02/762342214" TargetMode="External"/><Relationship Id="rId40" Type="http://schemas.openxmlformats.org/officeDocument/2006/relationships/hyperlink" Target="https://podminky.urs.cz/item/CS_URS_2024_02/762395000" TargetMode="External"/><Relationship Id="rId45" Type="http://schemas.openxmlformats.org/officeDocument/2006/relationships/hyperlink" Target="https://podminky.urs.cz/item/CS_URS_2024_02/765111831" TargetMode="External"/><Relationship Id="rId53" Type="http://schemas.openxmlformats.org/officeDocument/2006/relationships/hyperlink" Target="https://podminky.urs.cz/item/CS_URS_2024_02/765193001" TargetMode="External"/><Relationship Id="rId58" Type="http://schemas.openxmlformats.org/officeDocument/2006/relationships/hyperlink" Target="https://podminky.urs.cz/item/CS_URS_2024_02/783801573" TargetMode="External"/><Relationship Id="rId5" Type="http://schemas.openxmlformats.org/officeDocument/2006/relationships/hyperlink" Target="https://podminky.urs.cz/item/CS_URS_2024_02/944511111" TargetMode="External"/><Relationship Id="rId15" Type="http://schemas.openxmlformats.org/officeDocument/2006/relationships/hyperlink" Target="https://podminky.urs.cz/item/CS_URS_2024_02/997013631" TargetMode="External"/><Relationship Id="rId23" Type="http://schemas.openxmlformats.org/officeDocument/2006/relationships/hyperlink" Target="https://podminky.urs.cz/item/CS_URS_2024_02/764538424" TargetMode="External"/><Relationship Id="rId28" Type="http://schemas.openxmlformats.org/officeDocument/2006/relationships/hyperlink" Target="https://podminky.urs.cz/item/CS_URS_2024_02/762331942" TargetMode="External"/><Relationship Id="rId36" Type="http://schemas.openxmlformats.org/officeDocument/2006/relationships/hyperlink" Target="https://podminky.urs.cz/item/CS_URS_2024_02/762341210" TargetMode="External"/><Relationship Id="rId49" Type="http://schemas.openxmlformats.org/officeDocument/2006/relationships/hyperlink" Target="https://podminky.urs.cz/item/CS_URS_2024_02/765161311" TargetMode="External"/><Relationship Id="rId57" Type="http://schemas.openxmlformats.org/officeDocument/2006/relationships/hyperlink" Target="https://podminky.urs.cz/item/CS_URS_2024_02/783801403" TargetMode="External"/><Relationship Id="rId61" Type="http://schemas.openxmlformats.org/officeDocument/2006/relationships/hyperlink" Target="https://podminky.urs.cz/item/CS_URS_2024_02/061002000" TargetMode="External"/><Relationship Id="rId10" Type="http://schemas.openxmlformats.org/officeDocument/2006/relationships/hyperlink" Target="https://podminky.urs.cz/item/CS_URS_2024_02/952901111" TargetMode="External"/><Relationship Id="rId19" Type="http://schemas.openxmlformats.org/officeDocument/2006/relationships/hyperlink" Target="https://podminky.urs.cz/item/CS_URS_2024_02/764002821" TargetMode="External"/><Relationship Id="rId31" Type="http://schemas.openxmlformats.org/officeDocument/2006/relationships/hyperlink" Target="https://podminky.urs.cz/item/CS_URS_2024_02/762331951" TargetMode="External"/><Relationship Id="rId44" Type="http://schemas.openxmlformats.org/officeDocument/2006/relationships/hyperlink" Target="https://podminky.urs.cz/item/CS_URS_2024_02/765111821" TargetMode="External"/><Relationship Id="rId52" Type="http://schemas.openxmlformats.org/officeDocument/2006/relationships/hyperlink" Target="https://podminky.urs.cz/item/CS_URS_2024_02/765161393" TargetMode="External"/><Relationship Id="rId60" Type="http://schemas.openxmlformats.org/officeDocument/2006/relationships/hyperlink" Target="https://podminky.urs.cz/item/CS_URS_2024_02/045002000" TargetMode="External"/><Relationship Id="rId4" Type="http://schemas.openxmlformats.org/officeDocument/2006/relationships/hyperlink" Target="https://podminky.urs.cz/item/CS_URS_2024_02/941111832" TargetMode="External"/><Relationship Id="rId9" Type="http://schemas.openxmlformats.org/officeDocument/2006/relationships/hyperlink" Target="https://podminky.urs.cz/item/CS_URS_2024_02/993111119" TargetMode="External"/><Relationship Id="rId14" Type="http://schemas.openxmlformats.org/officeDocument/2006/relationships/hyperlink" Target="https://podminky.urs.cz/item/CS_URS_2024_02/997013509" TargetMode="External"/><Relationship Id="rId22" Type="http://schemas.openxmlformats.org/officeDocument/2006/relationships/hyperlink" Target="https://podminky.urs.cz/item/CS_URS_2024_02/764233452" TargetMode="External"/><Relationship Id="rId27" Type="http://schemas.openxmlformats.org/officeDocument/2006/relationships/hyperlink" Target="https://podminky.urs.cz/item/CS_URS_2024_02/762331941" TargetMode="External"/><Relationship Id="rId30" Type="http://schemas.openxmlformats.org/officeDocument/2006/relationships/hyperlink" Target="https://podminky.urs.cz/item/CS_URS_2024_02/762331944" TargetMode="External"/><Relationship Id="rId35" Type="http://schemas.openxmlformats.org/officeDocument/2006/relationships/hyperlink" Target="https://podminky.urs.cz/item/CS_URS_2024_02/762332934" TargetMode="External"/><Relationship Id="rId43" Type="http://schemas.openxmlformats.org/officeDocument/2006/relationships/hyperlink" Target="https://podminky.urs.cz/item/CS_URS_2024_02/998762104" TargetMode="External"/><Relationship Id="rId48" Type="http://schemas.openxmlformats.org/officeDocument/2006/relationships/hyperlink" Target="https://podminky.urs.cz/item/CS_URS_2024_02/765161001" TargetMode="External"/><Relationship Id="rId56" Type="http://schemas.openxmlformats.org/officeDocument/2006/relationships/hyperlink" Target="https://podminky.urs.cz/item/CS_URS_2024_02/783213111" TargetMode="External"/><Relationship Id="rId8" Type="http://schemas.openxmlformats.org/officeDocument/2006/relationships/hyperlink" Target="https://podminky.urs.cz/item/CS_URS_2024_02/993111111" TargetMode="External"/><Relationship Id="rId51" Type="http://schemas.openxmlformats.org/officeDocument/2006/relationships/hyperlink" Target="https://podminky.urs.cz/item/CS_URS_2024_02/765161365" TargetMode="External"/><Relationship Id="rId3" Type="http://schemas.openxmlformats.org/officeDocument/2006/relationships/hyperlink" Target="https://podminky.urs.cz/item/CS_URS_2024_02/941111312" TargetMode="External"/><Relationship Id="rId12" Type="http://schemas.openxmlformats.org/officeDocument/2006/relationships/hyperlink" Target="https://podminky.urs.cz/item/CS_URS_2024_02/997013157" TargetMode="External"/><Relationship Id="rId17" Type="http://schemas.openxmlformats.org/officeDocument/2006/relationships/hyperlink" Target="https://podminky.urs.cz/item/CS_URS_2024_02/764001891" TargetMode="External"/><Relationship Id="rId25" Type="http://schemas.openxmlformats.org/officeDocument/2006/relationships/hyperlink" Target="https://podminky.urs.cz/item/CS_URS_2024_02/762085112" TargetMode="External"/><Relationship Id="rId33" Type="http://schemas.openxmlformats.org/officeDocument/2006/relationships/hyperlink" Target="https://podminky.urs.cz/item/CS_URS_2024_02/762331953" TargetMode="External"/><Relationship Id="rId38" Type="http://schemas.openxmlformats.org/officeDocument/2006/relationships/hyperlink" Target="https://podminky.urs.cz/item/CS_URS_2024_02/762342811" TargetMode="External"/><Relationship Id="rId46" Type="http://schemas.openxmlformats.org/officeDocument/2006/relationships/hyperlink" Target="https://podminky.urs.cz/item/CS_URS_2024_02/765111865" TargetMode="External"/><Relationship Id="rId59" Type="http://schemas.openxmlformats.org/officeDocument/2006/relationships/hyperlink" Target="https://podminky.urs.cz/item/CS_URS_2024_02/030001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" customHeight="1">
      <c r="AR2" s="240" t="s">
        <v>5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05" t="s">
        <v>14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R5" s="20"/>
      <c r="BE5" s="202" t="s">
        <v>15</v>
      </c>
      <c r="BS5" s="17" t="s">
        <v>6</v>
      </c>
    </row>
    <row r="6" spans="1:74" ht="36.9" customHeight="1">
      <c r="B6" s="20"/>
      <c r="D6" s="26" t="s">
        <v>16</v>
      </c>
      <c r="K6" s="207" t="s">
        <v>17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R6" s="20"/>
      <c r="BE6" s="203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03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03"/>
      <c r="BS8" s="17" t="s">
        <v>6</v>
      </c>
    </row>
    <row r="9" spans="1:74" ht="14.4" customHeight="1">
      <c r="B9" s="20"/>
      <c r="AR9" s="20"/>
      <c r="BE9" s="203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03"/>
      <c r="BS10" s="17" t="s">
        <v>6</v>
      </c>
    </row>
    <row r="11" spans="1:74" ht="18.45" customHeight="1">
      <c r="B11" s="20"/>
      <c r="E11" s="25" t="s">
        <v>26</v>
      </c>
      <c r="AK11" s="27" t="s">
        <v>27</v>
      </c>
      <c r="AN11" s="25" t="s">
        <v>1</v>
      </c>
      <c r="AR11" s="20"/>
      <c r="BE11" s="203"/>
      <c r="BS11" s="17" t="s">
        <v>6</v>
      </c>
    </row>
    <row r="12" spans="1:74" ht="6.9" customHeight="1">
      <c r="B12" s="20"/>
      <c r="AR12" s="20"/>
      <c r="BE12" s="203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03"/>
      <c r="BS13" s="17" t="s">
        <v>6</v>
      </c>
    </row>
    <row r="14" spans="1:74" ht="13.2">
      <c r="B14" s="20"/>
      <c r="E14" s="208" t="s">
        <v>29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7" t="s">
        <v>27</v>
      </c>
      <c r="AN14" s="29" t="s">
        <v>29</v>
      </c>
      <c r="AR14" s="20"/>
      <c r="BE14" s="203"/>
      <c r="BS14" s="17" t="s">
        <v>6</v>
      </c>
    </row>
    <row r="15" spans="1:74" ht="6.9" customHeight="1">
      <c r="B15" s="20"/>
      <c r="AR15" s="20"/>
      <c r="BE15" s="203"/>
      <c r="BS15" s="17" t="s">
        <v>3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03"/>
      <c r="BS16" s="17" t="s">
        <v>3</v>
      </c>
    </row>
    <row r="17" spans="2:71" ht="18.45" customHeight="1">
      <c r="B17" s="20"/>
      <c r="E17" s="25" t="s">
        <v>26</v>
      </c>
      <c r="AK17" s="27" t="s">
        <v>27</v>
      </c>
      <c r="AN17" s="25" t="s">
        <v>1</v>
      </c>
      <c r="AR17" s="20"/>
      <c r="BE17" s="203"/>
      <c r="BS17" s="17" t="s">
        <v>31</v>
      </c>
    </row>
    <row r="18" spans="2:71" ht="6.9" customHeight="1">
      <c r="B18" s="20"/>
      <c r="AR18" s="20"/>
      <c r="BE18" s="203"/>
      <c r="BS18" s="17" t="s">
        <v>6</v>
      </c>
    </row>
    <row r="19" spans="2:71" ht="12" customHeight="1">
      <c r="B19" s="20"/>
      <c r="D19" s="27" t="s">
        <v>32</v>
      </c>
      <c r="AK19" s="27" t="s">
        <v>25</v>
      </c>
      <c r="AN19" s="25" t="s">
        <v>1</v>
      </c>
      <c r="AR19" s="20"/>
      <c r="BE19" s="203"/>
      <c r="BS19" s="17" t="s">
        <v>6</v>
      </c>
    </row>
    <row r="20" spans="2:71" ht="18.45" customHeight="1">
      <c r="B20" s="20"/>
      <c r="E20" s="25" t="s">
        <v>33</v>
      </c>
      <c r="AK20" s="27" t="s">
        <v>27</v>
      </c>
      <c r="AN20" s="25" t="s">
        <v>1</v>
      </c>
      <c r="AR20" s="20"/>
      <c r="BE20" s="203"/>
      <c r="BS20" s="17" t="s">
        <v>31</v>
      </c>
    </row>
    <row r="21" spans="2:71" ht="6.9" customHeight="1">
      <c r="B21" s="20"/>
      <c r="AR21" s="20"/>
      <c r="BE21" s="203"/>
    </row>
    <row r="22" spans="2:71" ht="12" customHeight="1">
      <c r="B22" s="20"/>
      <c r="D22" s="27" t="s">
        <v>34</v>
      </c>
      <c r="AR22" s="20"/>
      <c r="BE22" s="203"/>
    </row>
    <row r="23" spans="2:71" ht="47.25" customHeight="1">
      <c r="B23" s="20"/>
      <c r="E23" s="210" t="s">
        <v>35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20"/>
      <c r="BE23" s="203"/>
    </row>
    <row r="24" spans="2:71" ht="6.9" customHeight="1">
      <c r="B24" s="20"/>
      <c r="AR24" s="20"/>
      <c r="BE24" s="203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3"/>
    </row>
    <row r="26" spans="2:71" s="1" customFormat="1" ht="25.95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1">
        <f>ROUND(AG94,2)</f>
        <v>0</v>
      </c>
      <c r="AL26" s="212"/>
      <c r="AM26" s="212"/>
      <c r="AN26" s="212"/>
      <c r="AO26" s="212"/>
      <c r="AR26" s="32"/>
      <c r="BE26" s="203"/>
    </row>
    <row r="27" spans="2:71" s="1" customFormat="1" ht="6.9" customHeight="1">
      <c r="B27" s="32"/>
      <c r="AR27" s="32"/>
      <c r="BE27" s="203"/>
    </row>
    <row r="28" spans="2:71" s="1" customFormat="1" ht="13.2">
      <c r="B28" s="32"/>
      <c r="L28" s="213" t="s">
        <v>37</v>
      </c>
      <c r="M28" s="213"/>
      <c r="N28" s="213"/>
      <c r="O28" s="213"/>
      <c r="P28" s="213"/>
      <c r="W28" s="213" t="s">
        <v>38</v>
      </c>
      <c r="X28" s="213"/>
      <c r="Y28" s="213"/>
      <c r="Z28" s="213"/>
      <c r="AA28" s="213"/>
      <c r="AB28" s="213"/>
      <c r="AC28" s="213"/>
      <c r="AD28" s="213"/>
      <c r="AE28" s="213"/>
      <c r="AK28" s="213" t="s">
        <v>39</v>
      </c>
      <c r="AL28" s="213"/>
      <c r="AM28" s="213"/>
      <c r="AN28" s="213"/>
      <c r="AO28" s="213"/>
      <c r="AR28" s="32"/>
      <c r="BE28" s="203"/>
    </row>
    <row r="29" spans="2:71" s="2" customFormat="1" ht="14.4" customHeight="1">
      <c r="B29" s="36"/>
      <c r="D29" s="27" t="s">
        <v>40</v>
      </c>
      <c r="F29" s="27" t="s">
        <v>41</v>
      </c>
      <c r="L29" s="216">
        <v>0.21</v>
      </c>
      <c r="M29" s="215"/>
      <c r="N29" s="215"/>
      <c r="O29" s="215"/>
      <c r="P29" s="215"/>
      <c r="W29" s="214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K29" s="214">
        <f>ROUND(AV94, 2)</f>
        <v>0</v>
      </c>
      <c r="AL29" s="215"/>
      <c r="AM29" s="215"/>
      <c r="AN29" s="215"/>
      <c r="AO29" s="215"/>
      <c r="AR29" s="36"/>
      <c r="BE29" s="204"/>
    </row>
    <row r="30" spans="2:71" s="2" customFormat="1" ht="14.4" customHeight="1">
      <c r="B30" s="36"/>
      <c r="F30" s="27" t="s">
        <v>42</v>
      </c>
      <c r="L30" s="216">
        <v>0.12</v>
      </c>
      <c r="M30" s="215"/>
      <c r="N30" s="215"/>
      <c r="O30" s="215"/>
      <c r="P30" s="215"/>
      <c r="W30" s="214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K30" s="214">
        <f>ROUND(AW94, 2)</f>
        <v>0</v>
      </c>
      <c r="AL30" s="215"/>
      <c r="AM30" s="215"/>
      <c r="AN30" s="215"/>
      <c r="AO30" s="215"/>
      <c r="AR30" s="36"/>
      <c r="BE30" s="204"/>
    </row>
    <row r="31" spans="2:71" s="2" customFormat="1" ht="14.4" hidden="1" customHeight="1">
      <c r="B31" s="36"/>
      <c r="F31" s="27" t="s">
        <v>43</v>
      </c>
      <c r="L31" s="216">
        <v>0.21</v>
      </c>
      <c r="M31" s="215"/>
      <c r="N31" s="215"/>
      <c r="O31" s="215"/>
      <c r="P31" s="215"/>
      <c r="W31" s="214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4">
        <v>0</v>
      </c>
      <c r="AL31" s="215"/>
      <c r="AM31" s="215"/>
      <c r="AN31" s="215"/>
      <c r="AO31" s="215"/>
      <c r="AR31" s="36"/>
      <c r="BE31" s="204"/>
    </row>
    <row r="32" spans="2:71" s="2" customFormat="1" ht="14.4" hidden="1" customHeight="1">
      <c r="B32" s="36"/>
      <c r="F32" s="27" t="s">
        <v>44</v>
      </c>
      <c r="L32" s="216">
        <v>0.12</v>
      </c>
      <c r="M32" s="215"/>
      <c r="N32" s="215"/>
      <c r="O32" s="215"/>
      <c r="P32" s="215"/>
      <c r="W32" s="214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4">
        <v>0</v>
      </c>
      <c r="AL32" s="215"/>
      <c r="AM32" s="215"/>
      <c r="AN32" s="215"/>
      <c r="AO32" s="215"/>
      <c r="AR32" s="36"/>
      <c r="BE32" s="204"/>
    </row>
    <row r="33" spans="2:57" s="2" customFormat="1" ht="14.4" hidden="1" customHeight="1">
      <c r="B33" s="36"/>
      <c r="F33" s="27" t="s">
        <v>45</v>
      </c>
      <c r="L33" s="216">
        <v>0</v>
      </c>
      <c r="M33" s="215"/>
      <c r="N33" s="215"/>
      <c r="O33" s="215"/>
      <c r="P33" s="215"/>
      <c r="W33" s="214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K33" s="214">
        <v>0</v>
      </c>
      <c r="AL33" s="215"/>
      <c r="AM33" s="215"/>
      <c r="AN33" s="215"/>
      <c r="AO33" s="215"/>
      <c r="AR33" s="36"/>
      <c r="BE33" s="204"/>
    </row>
    <row r="34" spans="2:57" s="1" customFormat="1" ht="6.9" customHeight="1">
      <c r="B34" s="32"/>
      <c r="AR34" s="32"/>
      <c r="BE34" s="203"/>
    </row>
    <row r="35" spans="2:57" s="1" customFormat="1" ht="25.95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17" t="s">
        <v>48</v>
      </c>
      <c r="Y35" s="218"/>
      <c r="Z35" s="218"/>
      <c r="AA35" s="218"/>
      <c r="AB35" s="218"/>
      <c r="AC35" s="39"/>
      <c r="AD35" s="39"/>
      <c r="AE35" s="39"/>
      <c r="AF35" s="39"/>
      <c r="AG35" s="39"/>
      <c r="AH35" s="39"/>
      <c r="AI35" s="39"/>
      <c r="AJ35" s="39"/>
      <c r="AK35" s="219">
        <f>SUM(AK26:AK33)</f>
        <v>0</v>
      </c>
      <c r="AL35" s="218"/>
      <c r="AM35" s="218"/>
      <c r="AN35" s="218"/>
      <c r="AO35" s="220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 ht="10.199999999999999">
      <c r="B50" s="20"/>
      <c r="AR50" s="20"/>
    </row>
    <row r="51" spans="2:44" ht="10.199999999999999">
      <c r="B51" s="20"/>
      <c r="AR51" s="20"/>
    </row>
    <row r="52" spans="2:44" ht="10.199999999999999">
      <c r="B52" s="20"/>
      <c r="AR52" s="20"/>
    </row>
    <row r="53" spans="2:44" ht="10.199999999999999">
      <c r="B53" s="20"/>
      <c r="AR53" s="20"/>
    </row>
    <row r="54" spans="2:44" ht="10.199999999999999">
      <c r="B54" s="20"/>
      <c r="AR54" s="20"/>
    </row>
    <row r="55" spans="2:44" ht="10.199999999999999">
      <c r="B55" s="20"/>
      <c r="AR55" s="20"/>
    </row>
    <row r="56" spans="2:44" ht="10.199999999999999">
      <c r="B56" s="20"/>
      <c r="AR56" s="20"/>
    </row>
    <row r="57" spans="2:44" ht="10.199999999999999">
      <c r="B57" s="20"/>
      <c r="AR57" s="20"/>
    </row>
    <row r="58" spans="2:44" ht="10.199999999999999">
      <c r="B58" s="20"/>
      <c r="AR58" s="20"/>
    </row>
    <row r="59" spans="2:44" ht="10.199999999999999">
      <c r="B59" s="20"/>
      <c r="AR59" s="20"/>
    </row>
    <row r="60" spans="2:44" s="1" customFormat="1" ht="13.2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 ht="10.199999999999999">
      <c r="B61" s="20"/>
      <c r="AR61" s="20"/>
    </row>
    <row r="62" spans="2:44" ht="10.199999999999999">
      <c r="B62" s="20"/>
      <c r="AR62" s="20"/>
    </row>
    <row r="63" spans="2:44" ht="10.199999999999999">
      <c r="B63" s="20"/>
      <c r="AR63" s="20"/>
    </row>
    <row r="64" spans="2:44" s="1" customFormat="1" ht="13.2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 ht="10.199999999999999">
      <c r="B65" s="20"/>
      <c r="AR65" s="20"/>
    </row>
    <row r="66" spans="2:44" ht="10.199999999999999">
      <c r="B66" s="20"/>
      <c r="AR66" s="20"/>
    </row>
    <row r="67" spans="2:44" ht="10.199999999999999">
      <c r="B67" s="20"/>
      <c r="AR67" s="20"/>
    </row>
    <row r="68" spans="2:44" ht="10.199999999999999">
      <c r="B68" s="20"/>
      <c r="AR68" s="20"/>
    </row>
    <row r="69" spans="2:44" ht="10.199999999999999">
      <c r="B69" s="20"/>
      <c r="AR69" s="20"/>
    </row>
    <row r="70" spans="2:44" ht="10.199999999999999">
      <c r="B70" s="20"/>
      <c r="AR70" s="20"/>
    </row>
    <row r="71" spans="2:44" ht="10.199999999999999">
      <c r="B71" s="20"/>
      <c r="AR71" s="20"/>
    </row>
    <row r="72" spans="2:44" ht="10.199999999999999">
      <c r="B72" s="20"/>
      <c r="AR72" s="20"/>
    </row>
    <row r="73" spans="2:44" ht="10.199999999999999">
      <c r="B73" s="20"/>
      <c r="AR73" s="20"/>
    </row>
    <row r="74" spans="2:44" ht="10.199999999999999">
      <c r="B74" s="20"/>
      <c r="AR74" s="20"/>
    </row>
    <row r="75" spans="2:44" s="1" customFormat="1" ht="13.2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 ht="10.199999999999999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" customHeight="1">
      <c r="B82" s="32"/>
      <c r="C82" s="21" t="s">
        <v>55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2410-06</v>
      </c>
      <c r="AR84" s="48"/>
    </row>
    <row r="85" spans="1:91" s="4" customFormat="1" ht="36.9" customHeight="1">
      <c r="B85" s="49"/>
      <c r="C85" s="50" t="s">
        <v>16</v>
      </c>
      <c r="L85" s="221" t="str">
        <f>K6</f>
        <v>Římskokatolická farnost Štěpánov u Olomouce</v>
      </c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R85" s="49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Štěpánov </v>
      </c>
      <c r="AI87" s="27" t="s">
        <v>22</v>
      </c>
      <c r="AM87" s="223" t="str">
        <f>IF(AN8= "","",AN8)</f>
        <v>4. 12. 2022</v>
      </c>
      <c r="AN87" s="223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24</v>
      </c>
      <c r="L89" s="3" t="str">
        <f>IF(E11= "","",E11)</f>
        <v xml:space="preserve"> </v>
      </c>
      <c r="AI89" s="27" t="s">
        <v>30</v>
      </c>
      <c r="AM89" s="224" t="str">
        <f>IF(E17="","",E17)</f>
        <v xml:space="preserve"> </v>
      </c>
      <c r="AN89" s="225"/>
      <c r="AO89" s="225"/>
      <c r="AP89" s="225"/>
      <c r="AR89" s="32"/>
      <c r="AS89" s="226" t="s">
        <v>56</v>
      </c>
      <c r="AT89" s="22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7" t="s">
        <v>28</v>
      </c>
      <c r="L90" s="3" t="str">
        <f>IF(E14= "Vyplň údaj","",E14)</f>
        <v/>
      </c>
      <c r="AI90" s="27" t="s">
        <v>32</v>
      </c>
      <c r="AM90" s="224" t="str">
        <f>IF(E20="","",E20)</f>
        <v>Veronika Čiklová</v>
      </c>
      <c r="AN90" s="225"/>
      <c r="AO90" s="225"/>
      <c r="AP90" s="225"/>
      <c r="AR90" s="32"/>
      <c r="AS90" s="228"/>
      <c r="AT90" s="229"/>
      <c r="BD90" s="56"/>
    </row>
    <row r="91" spans="1:91" s="1" customFormat="1" ht="10.8" customHeight="1">
      <c r="B91" s="32"/>
      <c r="AR91" s="32"/>
      <c r="AS91" s="228"/>
      <c r="AT91" s="229"/>
      <c r="BD91" s="56"/>
    </row>
    <row r="92" spans="1:91" s="1" customFormat="1" ht="29.25" customHeight="1">
      <c r="B92" s="32"/>
      <c r="C92" s="230" t="s">
        <v>57</v>
      </c>
      <c r="D92" s="231"/>
      <c r="E92" s="231"/>
      <c r="F92" s="231"/>
      <c r="G92" s="231"/>
      <c r="H92" s="57"/>
      <c r="I92" s="232" t="s">
        <v>58</v>
      </c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3" t="s">
        <v>59</v>
      </c>
      <c r="AH92" s="231"/>
      <c r="AI92" s="231"/>
      <c r="AJ92" s="231"/>
      <c r="AK92" s="231"/>
      <c r="AL92" s="231"/>
      <c r="AM92" s="231"/>
      <c r="AN92" s="232" t="s">
        <v>60</v>
      </c>
      <c r="AO92" s="231"/>
      <c r="AP92" s="234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8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38">
        <f>ROUND(SUM(AG95:AG96),2)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67" t="s">
        <v>1</v>
      </c>
      <c r="AR94" s="63"/>
      <c r="AS94" s="68">
        <f>ROUND(SUM(AS95:AS96),2)</f>
        <v>0</v>
      </c>
      <c r="AT94" s="69">
        <f>ROUND(SUM(AV94:AW94),2)</f>
        <v>0</v>
      </c>
      <c r="AU94" s="70">
        <f>ROUND(SUM(AU95:AU96),5)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ROUND(SUM(AZ95:AZ96),2)</f>
        <v>0</v>
      </c>
      <c r="BA94" s="69">
        <f>ROUND(SUM(BA95:BA96),2)</f>
        <v>0</v>
      </c>
      <c r="BB94" s="69">
        <f>ROUND(SUM(BB95:BB96),2)</f>
        <v>0</v>
      </c>
      <c r="BC94" s="69">
        <f>ROUND(SUM(BC95:BC96),2)</f>
        <v>0</v>
      </c>
      <c r="BD94" s="71">
        <f>ROUND(SUM(BD95:BD96),2)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4</v>
      </c>
      <c r="BX94" s="72" t="s">
        <v>79</v>
      </c>
      <c r="CL94" s="72" t="s">
        <v>1</v>
      </c>
    </row>
    <row r="95" spans="1:91" s="6" customFormat="1" ht="37.5" customHeight="1">
      <c r="A95" s="74" t="s">
        <v>80</v>
      </c>
      <c r="B95" s="75"/>
      <c r="C95" s="76"/>
      <c r="D95" s="237" t="s">
        <v>81</v>
      </c>
      <c r="E95" s="237"/>
      <c r="F95" s="237"/>
      <c r="G95" s="237"/>
      <c r="H95" s="237"/>
      <c r="I95" s="77"/>
      <c r="J95" s="237" t="s">
        <v>82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5">
        <f>'SO 01-IV - Oprava krovu a...'!J30</f>
        <v>0</v>
      </c>
      <c r="AH95" s="236"/>
      <c r="AI95" s="236"/>
      <c r="AJ95" s="236"/>
      <c r="AK95" s="236"/>
      <c r="AL95" s="236"/>
      <c r="AM95" s="236"/>
      <c r="AN95" s="235">
        <f>SUM(AG95,AT95)</f>
        <v>0</v>
      </c>
      <c r="AO95" s="236"/>
      <c r="AP95" s="236"/>
      <c r="AQ95" s="78" t="s">
        <v>83</v>
      </c>
      <c r="AR95" s="75"/>
      <c r="AS95" s="79">
        <v>0</v>
      </c>
      <c r="AT95" s="80">
        <f>ROUND(SUM(AV95:AW95),2)</f>
        <v>0</v>
      </c>
      <c r="AU95" s="81">
        <f>'SO 01-IV - Oprava krovu a...'!P132</f>
        <v>0</v>
      </c>
      <c r="AV95" s="80">
        <f>'SO 01-IV - Oprava krovu a...'!J33</f>
        <v>0</v>
      </c>
      <c r="AW95" s="80">
        <f>'SO 01-IV - Oprava krovu a...'!J34</f>
        <v>0</v>
      </c>
      <c r="AX95" s="80">
        <f>'SO 01-IV - Oprava krovu a...'!J35</f>
        <v>0</v>
      </c>
      <c r="AY95" s="80">
        <f>'SO 01-IV - Oprava krovu a...'!J36</f>
        <v>0</v>
      </c>
      <c r="AZ95" s="80">
        <f>'SO 01-IV - Oprava krovu a...'!F33</f>
        <v>0</v>
      </c>
      <c r="BA95" s="80">
        <f>'SO 01-IV - Oprava krovu a...'!F34</f>
        <v>0</v>
      </c>
      <c r="BB95" s="80">
        <f>'SO 01-IV - Oprava krovu a...'!F35</f>
        <v>0</v>
      </c>
      <c r="BC95" s="80">
        <f>'SO 01-IV - Oprava krovu a...'!F36</f>
        <v>0</v>
      </c>
      <c r="BD95" s="82">
        <f>'SO 01-IV - Oprava krovu a...'!F37</f>
        <v>0</v>
      </c>
      <c r="BT95" s="83" t="s">
        <v>84</v>
      </c>
      <c r="BV95" s="83" t="s">
        <v>78</v>
      </c>
      <c r="BW95" s="83" t="s">
        <v>85</v>
      </c>
      <c r="BX95" s="83" t="s">
        <v>4</v>
      </c>
      <c r="CL95" s="83" t="s">
        <v>1</v>
      </c>
      <c r="CM95" s="83" t="s">
        <v>86</v>
      </c>
    </row>
    <row r="96" spans="1:91" s="6" customFormat="1" ht="37.5" customHeight="1">
      <c r="A96" s="74" t="s">
        <v>80</v>
      </c>
      <c r="B96" s="75"/>
      <c r="C96" s="76"/>
      <c r="D96" s="237" t="s">
        <v>87</v>
      </c>
      <c r="E96" s="237"/>
      <c r="F96" s="237"/>
      <c r="G96" s="237"/>
      <c r="H96" s="237"/>
      <c r="I96" s="77"/>
      <c r="J96" s="237" t="s">
        <v>88</v>
      </c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5">
        <f>'SO 01-V - Oprava krovu a ...'!J30</f>
        <v>0</v>
      </c>
      <c r="AH96" s="236"/>
      <c r="AI96" s="236"/>
      <c r="AJ96" s="236"/>
      <c r="AK96" s="236"/>
      <c r="AL96" s="236"/>
      <c r="AM96" s="236"/>
      <c r="AN96" s="235">
        <f>SUM(AG96,AT96)</f>
        <v>0</v>
      </c>
      <c r="AO96" s="236"/>
      <c r="AP96" s="236"/>
      <c r="AQ96" s="78" t="s">
        <v>83</v>
      </c>
      <c r="AR96" s="75"/>
      <c r="AS96" s="84">
        <v>0</v>
      </c>
      <c r="AT96" s="85">
        <f>ROUND(SUM(AV96:AW96),2)</f>
        <v>0</v>
      </c>
      <c r="AU96" s="86">
        <f>'SO 01-V - Oprava krovu a ...'!P132</f>
        <v>0</v>
      </c>
      <c r="AV96" s="85">
        <f>'SO 01-V - Oprava krovu a ...'!J33</f>
        <v>0</v>
      </c>
      <c r="AW96" s="85">
        <f>'SO 01-V - Oprava krovu a ...'!J34</f>
        <v>0</v>
      </c>
      <c r="AX96" s="85">
        <f>'SO 01-V - Oprava krovu a ...'!J35</f>
        <v>0</v>
      </c>
      <c r="AY96" s="85">
        <f>'SO 01-V - Oprava krovu a ...'!J36</f>
        <v>0</v>
      </c>
      <c r="AZ96" s="85">
        <f>'SO 01-V - Oprava krovu a ...'!F33</f>
        <v>0</v>
      </c>
      <c r="BA96" s="85">
        <f>'SO 01-V - Oprava krovu a ...'!F34</f>
        <v>0</v>
      </c>
      <c r="BB96" s="85">
        <f>'SO 01-V - Oprava krovu a ...'!F35</f>
        <v>0</v>
      </c>
      <c r="BC96" s="85">
        <f>'SO 01-V - Oprava krovu a ...'!F36</f>
        <v>0</v>
      </c>
      <c r="BD96" s="87">
        <f>'SO 01-V - Oprava krovu a ...'!F37</f>
        <v>0</v>
      </c>
      <c r="BT96" s="83" t="s">
        <v>84</v>
      </c>
      <c r="BV96" s="83" t="s">
        <v>78</v>
      </c>
      <c r="BW96" s="83" t="s">
        <v>89</v>
      </c>
      <c r="BX96" s="83" t="s">
        <v>4</v>
      </c>
      <c r="CL96" s="83" t="s">
        <v>1</v>
      </c>
      <c r="CM96" s="83" t="s">
        <v>86</v>
      </c>
    </row>
    <row r="97" spans="2:44" s="1" customFormat="1" ht="30" customHeight="1">
      <c r="B97" s="32"/>
      <c r="AR97" s="32"/>
    </row>
    <row r="98" spans="2:44" s="1" customFormat="1" ht="6.9" customHeight="1"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2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1-IV - Oprava krovu a...'!C2" display="/" xr:uid="{00000000-0004-0000-0000-000000000000}"/>
    <hyperlink ref="A96" location="'SO 01-V - Oprava krovu a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7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40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7" t="s">
        <v>85</v>
      </c>
      <c r="AZ2" s="88" t="s">
        <v>90</v>
      </c>
      <c r="BA2" s="88" t="s">
        <v>91</v>
      </c>
      <c r="BB2" s="88" t="s">
        <v>92</v>
      </c>
      <c r="BC2" s="88" t="s">
        <v>93</v>
      </c>
      <c r="BD2" s="88" t="s">
        <v>94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88" t="s">
        <v>95</v>
      </c>
      <c r="BA3" s="88" t="s">
        <v>96</v>
      </c>
      <c r="BB3" s="88" t="s">
        <v>97</v>
      </c>
      <c r="BC3" s="88" t="s">
        <v>98</v>
      </c>
      <c r="BD3" s="88" t="s">
        <v>94</v>
      </c>
    </row>
    <row r="4" spans="2:56" ht="24.9" customHeight="1">
      <c r="B4" s="20"/>
      <c r="D4" s="21" t="s">
        <v>99</v>
      </c>
      <c r="L4" s="20"/>
      <c r="M4" s="89" t="s">
        <v>10</v>
      </c>
      <c r="AT4" s="17" t="s">
        <v>3</v>
      </c>
      <c r="AZ4" s="88" t="s">
        <v>100</v>
      </c>
      <c r="BA4" s="88" t="s">
        <v>101</v>
      </c>
      <c r="BB4" s="88" t="s">
        <v>97</v>
      </c>
      <c r="BC4" s="88" t="s">
        <v>102</v>
      </c>
      <c r="BD4" s="88" t="s">
        <v>94</v>
      </c>
    </row>
    <row r="5" spans="2:56" ht="6.9" customHeight="1">
      <c r="B5" s="20"/>
      <c r="L5" s="20"/>
      <c r="AZ5" s="88" t="s">
        <v>103</v>
      </c>
      <c r="BA5" s="88" t="s">
        <v>104</v>
      </c>
      <c r="BB5" s="88" t="s">
        <v>92</v>
      </c>
      <c r="BC5" s="88" t="s">
        <v>105</v>
      </c>
      <c r="BD5" s="88" t="s">
        <v>94</v>
      </c>
    </row>
    <row r="6" spans="2:56" ht="12" customHeight="1">
      <c r="B6" s="20"/>
      <c r="D6" s="27" t="s">
        <v>16</v>
      </c>
      <c r="L6" s="20"/>
      <c r="AZ6" s="88" t="s">
        <v>106</v>
      </c>
      <c r="BA6" s="88" t="s">
        <v>107</v>
      </c>
      <c r="BB6" s="88" t="s">
        <v>92</v>
      </c>
      <c r="BC6" s="88" t="s">
        <v>108</v>
      </c>
      <c r="BD6" s="88" t="s">
        <v>94</v>
      </c>
    </row>
    <row r="7" spans="2:56" ht="16.5" customHeight="1">
      <c r="B7" s="20"/>
      <c r="E7" s="241" t="str">
        <f>'Rekapitulace stavby'!K6</f>
        <v>Římskokatolická farnost Štěpánov u Olomouce</v>
      </c>
      <c r="F7" s="242"/>
      <c r="G7" s="242"/>
      <c r="H7" s="242"/>
      <c r="L7" s="20"/>
    </row>
    <row r="8" spans="2:56" s="1" customFormat="1" ht="12" customHeight="1">
      <c r="B8" s="32"/>
      <c r="D8" s="27" t="s">
        <v>109</v>
      </c>
      <c r="L8" s="32"/>
    </row>
    <row r="9" spans="2:56" s="1" customFormat="1" ht="30" customHeight="1">
      <c r="B9" s="32"/>
      <c r="E9" s="221" t="s">
        <v>110</v>
      </c>
      <c r="F9" s="243"/>
      <c r="G9" s="243"/>
      <c r="H9" s="243"/>
      <c r="L9" s="32"/>
    </row>
    <row r="10" spans="2:56" s="1" customFormat="1" ht="10.199999999999999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4. 12. 2022</v>
      </c>
      <c r="L12" s="32"/>
    </row>
    <row r="13" spans="2:56" s="1" customFormat="1" ht="10.8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05"/>
      <c r="G18" s="205"/>
      <c r="H18" s="205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26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0"/>
      <c r="E27" s="210" t="s">
        <v>1</v>
      </c>
      <c r="F27" s="210"/>
      <c r="G27" s="210"/>
      <c r="H27" s="210"/>
      <c r="L27" s="90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36</v>
      </c>
      <c r="J30" s="66">
        <f>ROUND(J132,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customHeight="1">
      <c r="B33" s="32"/>
      <c r="D33" s="55" t="s">
        <v>40</v>
      </c>
      <c r="E33" s="27" t="s">
        <v>41</v>
      </c>
      <c r="F33" s="92">
        <f>ROUND((SUM(BE132:BE871)),  2)</f>
        <v>0</v>
      </c>
      <c r="I33" s="93">
        <v>0.21</v>
      </c>
      <c r="J33" s="92">
        <f>ROUND(((SUM(BE132:BE871))*I33),  2)</f>
        <v>0</v>
      </c>
      <c r="L33" s="32"/>
    </row>
    <row r="34" spans="2:12" s="1" customFormat="1" ht="14.4" customHeight="1">
      <c r="B34" s="32"/>
      <c r="E34" s="27" t="s">
        <v>42</v>
      </c>
      <c r="F34" s="92">
        <f>ROUND((SUM(BF132:BF871)),  2)</f>
        <v>0</v>
      </c>
      <c r="I34" s="93">
        <v>0.12</v>
      </c>
      <c r="J34" s="92">
        <f>ROUND(((SUM(BF132:BF871))*I34),  2)</f>
        <v>0</v>
      </c>
      <c r="L34" s="32"/>
    </row>
    <row r="35" spans="2:12" s="1" customFormat="1" ht="14.4" hidden="1" customHeight="1">
      <c r="B35" s="32"/>
      <c r="E35" s="27" t="s">
        <v>43</v>
      </c>
      <c r="F35" s="92">
        <f>ROUND((SUM(BG132:BG871)),  2)</f>
        <v>0</v>
      </c>
      <c r="I35" s="93">
        <v>0.21</v>
      </c>
      <c r="J35" s="92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92">
        <f>ROUND((SUM(BH132:BH871)),  2)</f>
        <v>0</v>
      </c>
      <c r="I36" s="93">
        <v>0.12</v>
      </c>
      <c r="J36" s="92">
        <f>0</f>
        <v>0</v>
      </c>
      <c r="L36" s="32"/>
    </row>
    <row r="37" spans="2:12" s="1" customFormat="1" ht="14.4" hidden="1" customHeight="1">
      <c r="B37" s="32"/>
      <c r="E37" s="27" t="s">
        <v>45</v>
      </c>
      <c r="F37" s="92">
        <f>ROUND((SUM(BI132:BI871)),  2)</f>
        <v>0</v>
      </c>
      <c r="I37" s="93">
        <v>0</v>
      </c>
      <c r="J37" s="92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4"/>
      <c r="D39" s="95" t="s">
        <v>46</v>
      </c>
      <c r="E39" s="57"/>
      <c r="F39" s="57"/>
      <c r="G39" s="96" t="s">
        <v>47</v>
      </c>
      <c r="H39" s="97" t="s">
        <v>48</v>
      </c>
      <c r="I39" s="57"/>
      <c r="J39" s="98">
        <f>SUM(J30:J37)</f>
        <v>0</v>
      </c>
      <c r="K39" s="99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51</v>
      </c>
      <c r="E61" s="34"/>
      <c r="F61" s="100" t="s">
        <v>52</v>
      </c>
      <c r="G61" s="43" t="s">
        <v>51</v>
      </c>
      <c r="H61" s="34"/>
      <c r="I61" s="34"/>
      <c r="J61" s="101" t="s">
        <v>52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51</v>
      </c>
      <c r="E76" s="34"/>
      <c r="F76" s="100" t="s">
        <v>52</v>
      </c>
      <c r="G76" s="43" t="s">
        <v>51</v>
      </c>
      <c r="H76" s="34"/>
      <c r="I76" s="34"/>
      <c r="J76" s="101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111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Římskokatolická farnost Štěpánov u Olomouce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109</v>
      </c>
      <c r="L86" s="32"/>
    </row>
    <row r="87" spans="2:47" s="1" customFormat="1" ht="30" customHeight="1">
      <c r="B87" s="32"/>
      <c r="E87" s="221" t="str">
        <f>E9</f>
        <v>SO 01-IV - Oprava krovu a střešního pláště kostela sv. Vavřince ve Štěpánově - Etapa IV.</v>
      </c>
      <c r="F87" s="243"/>
      <c r="G87" s="243"/>
      <c r="H87" s="243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Štěpánov </v>
      </c>
      <c r="I89" s="27" t="s">
        <v>22</v>
      </c>
      <c r="J89" s="52" t="str">
        <f>IF(J12="","",J12)</f>
        <v>4. 12. 2022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32</v>
      </c>
      <c r="J92" s="30" t="str">
        <f>E24</f>
        <v>Veronika Čiklová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112</v>
      </c>
      <c r="D94" s="94"/>
      <c r="E94" s="94"/>
      <c r="F94" s="94"/>
      <c r="G94" s="94"/>
      <c r="H94" s="94"/>
      <c r="I94" s="94"/>
      <c r="J94" s="103" t="s">
        <v>113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4" t="s">
        <v>114</v>
      </c>
      <c r="J96" s="66">
        <f>J132</f>
        <v>0</v>
      </c>
      <c r="L96" s="32"/>
      <c r="AU96" s="17" t="s">
        <v>115</v>
      </c>
    </row>
    <row r="97" spans="2:12" s="8" customFormat="1" ht="24.9" customHeight="1">
      <c r="B97" s="105"/>
      <c r="D97" s="106" t="s">
        <v>116</v>
      </c>
      <c r="E97" s="107"/>
      <c r="F97" s="107"/>
      <c r="G97" s="107"/>
      <c r="H97" s="107"/>
      <c r="I97" s="107"/>
      <c r="J97" s="108">
        <f>J133</f>
        <v>0</v>
      </c>
      <c r="L97" s="105"/>
    </row>
    <row r="98" spans="2:12" s="9" customFormat="1" ht="19.95" customHeight="1">
      <c r="B98" s="109"/>
      <c r="D98" s="110" t="s">
        <v>117</v>
      </c>
      <c r="E98" s="111"/>
      <c r="F98" s="111"/>
      <c r="G98" s="111"/>
      <c r="H98" s="111"/>
      <c r="I98" s="111"/>
      <c r="J98" s="112">
        <f>J134</f>
        <v>0</v>
      </c>
      <c r="L98" s="109"/>
    </row>
    <row r="99" spans="2:12" s="9" customFormat="1" ht="19.95" customHeight="1">
      <c r="B99" s="109"/>
      <c r="D99" s="110" t="s">
        <v>118</v>
      </c>
      <c r="E99" s="111"/>
      <c r="F99" s="111"/>
      <c r="G99" s="111"/>
      <c r="H99" s="111"/>
      <c r="I99" s="111"/>
      <c r="J99" s="112">
        <f>J179</f>
        <v>0</v>
      </c>
      <c r="L99" s="109"/>
    </row>
    <row r="100" spans="2:12" s="9" customFormat="1" ht="19.95" customHeight="1">
      <c r="B100" s="109"/>
      <c r="D100" s="110" t="s">
        <v>119</v>
      </c>
      <c r="E100" s="111"/>
      <c r="F100" s="111"/>
      <c r="G100" s="111"/>
      <c r="H100" s="111"/>
      <c r="I100" s="111"/>
      <c r="J100" s="112">
        <f>J190</f>
        <v>0</v>
      </c>
      <c r="L100" s="109"/>
    </row>
    <row r="101" spans="2:12" s="9" customFormat="1" ht="19.95" customHeight="1">
      <c r="B101" s="109"/>
      <c r="D101" s="110" t="s">
        <v>120</v>
      </c>
      <c r="E101" s="111"/>
      <c r="F101" s="111"/>
      <c r="G101" s="111"/>
      <c r="H101" s="111"/>
      <c r="I101" s="111"/>
      <c r="J101" s="112">
        <f>J199</f>
        <v>0</v>
      </c>
      <c r="L101" s="109"/>
    </row>
    <row r="102" spans="2:12" s="9" customFormat="1" ht="19.95" customHeight="1">
      <c r="B102" s="109"/>
      <c r="D102" s="110" t="s">
        <v>121</v>
      </c>
      <c r="E102" s="111"/>
      <c r="F102" s="111"/>
      <c r="G102" s="111"/>
      <c r="H102" s="111"/>
      <c r="I102" s="111"/>
      <c r="J102" s="112">
        <f>J213</f>
        <v>0</v>
      </c>
      <c r="L102" s="109"/>
    </row>
    <row r="103" spans="2:12" s="8" customFormat="1" ht="24.9" customHeight="1">
      <c r="B103" s="105"/>
      <c r="D103" s="106" t="s">
        <v>122</v>
      </c>
      <c r="E103" s="107"/>
      <c r="F103" s="107"/>
      <c r="G103" s="107"/>
      <c r="H103" s="107"/>
      <c r="I103" s="107"/>
      <c r="J103" s="108">
        <f>J217</f>
        <v>0</v>
      </c>
      <c r="L103" s="105"/>
    </row>
    <row r="104" spans="2:12" s="9" customFormat="1" ht="19.95" customHeight="1">
      <c r="B104" s="109"/>
      <c r="D104" s="110" t="s">
        <v>123</v>
      </c>
      <c r="E104" s="111"/>
      <c r="F104" s="111"/>
      <c r="G104" s="111"/>
      <c r="H104" s="111"/>
      <c r="I104" s="111"/>
      <c r="J104" s="112">
        <f>J218</f>
        <v>0</v>
      </c>
      <c r="L104" s="109"/>
    </row>
    <row r="105" spans="2:12" s="9" customFormat="1" ht="19.95" customHeight="1">
      <c r="B105" s="109"/>
      <c r="D105" s="110" t="s">
        <v>124</v>
      </c>
      <c r="E105" s="111"/>
      <c r="F105" s="111"/>
      <c r="G105" s="111"/>
      <c r="H105" s="111"/>
      <c r="I105" s="111"/>
      <c r="J105" s="112">
        <f>J294</f>
        <v>0</v>
      </c>
      <c r="L105" s="109"/>
    </row>
    <row r="106" spans="2:12" s="9" customFormat="1" ht="19.95" customHeight="1">
      <c r="B106" s="109"/>
      <c r="D106" s="110" t="s">
        <v>125</v>
      </c>
      <c r="E106" s="111"/>
      <c r="F106" s="111"/>
      <c r="G106" s="111"/>
      <c r="H106" s="111"/>
      <c r="I106" s="111"/>
      <c r="J106" s="112">
        <f>J545</f>
        <v>0</v>
      </c>
      <c r="L106" s="109"/>
    </row>
    <row r="107" spans="2:12" s="9" customFormat="1" ht="19.95" customHeight="1">
      <c r="B107" s="109"/>
      <c r="D107" s="110" t="s">
        <v>126</v>
      </c>
      <c r="E107" s="111"/>
      <c r="F107" s="111"/>
      <c r="G107" s="111"/>
      <c r="H107" s="111"/>
      <c r="I107" s="111"/>
      <c r="J107" s="112">
        <f>J630</f>
        <v>0</v>
      </c>
      <c r="L107" s="109"/>
    </row>
    <row r="108" spans="2:12" s="8" customFormat="1" ht="24.9" customHeight="1">
      <c r="B108" s="105"/>
      <c r="D108" s="106" t="s">
        <v>127</v>
      </c>
      <c r="E108" s="107"/>
      <c r="F108" s="107"/>
      <c r="G108" s="107"/>
      <c r="H108" s="107"/>
      <c r="I108" s="107"/>
      <c r="J108" s="108">
        <f>J843</f>
        <v>0</v>
      </c>
      <c r="L108" s="105"/>
    </row>
    <row r="109" spans="2:12" s="9" customFormat="1" ht="19.95" customHeight="1">
      <c r="B109" s="109"/>
      <c r="D109" s="110" t="s">
        <v>128</v>
      </c>
      <c r="E109" s="111"/>
      <c r="F109" s="111"/>
      <c r="G109" s="111"/>
      <c r="H109" s="111"/>
      <c r="I109" s="111"/>
      <c r="J109" s="112">
        <f>J844</f>
        <v>0</v>
      </c>
      <c r="L109" s="109"/>
    </row>
    <row r="110" spans="2:12" s="9" customFormat="1" ht="19.95" customHeight="1">
      <c r="B110" s="109"/>
      <c r="D110" s="110" t="s">
        <v>129</v>
      </c>
      <c r="E110" s="111"/>
      <c r="F110" s="111"/>
      <c r="G110" s="111"/>
      <c r="H110" s="111"/>
      <c r="I110" s="111"/>
      <c r="J110" s="112">
        <f>J851</f>
        <v>0</v>
      </c>
      <c r="L110" s="109"/>
    </row>
    <row r="111" spans="2:12" s="9" customFormat="1" ht="19.95" customHeight="1">
      <c r="B111" s="109"/>
      <c r="D111" s="110" t="s">
        <v>130</v>
      </c>
      <c r="E111" s="111"/>
      <c r="F111" s="111"/>
      <c r="G111" s="111"/>
      <c r="H111" s="111"/>
      <c r="I111" s="111"/>
      <c r="J111" s="112">
        <f>J857</f>
        <v>0</v>
      </c>
      <c r="L111" s="109"/>
    </row>
    <row r="112" spans="2:12" s="9" customFormat="1" ht="19.95" customHeight="1">
      <c r="B112" s="109"/>
      <c r="D112" s="110" t="s">
        <v>131</v>
      </c>
      <c r="E112" s="111"/>
      <c r="F112" s="111"/>
      <c r="G112" s="111"/>
      <c r="H112" s="111"/>
      <c r="I112" s="111"/>
      <c r="J112" s="112">
        <f>J868</f>
        <v>0</v>
      </c>
      <c r="L112" s="109"/>
    </row>
    <row r="113" spans="2:12" s="1" customFormat="1" ht="21.75" customHeight="1">
      <c r="B113" s="32"/>
      <c r="L113" s="32"/>
    </row>
    <row r="114" spans="2:12" s="1" customFormat="1" ht="6.9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" customHeight="1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" customHeight="1">
      <c r="B119" s="32"/>
      <c r="C119" s="21" t="s">
        <v>132</v>
      </c>
      <c r="L119" s="32"/>
    </row>
    <row r="120" spans="2:12" s="1" customFormat="1" ht="6.9" customHeight="1">
      <c r="B120" s="32"/>
      <c r="L120" s="32"/>
    </row>
    <row r="121" spans="2:12" s="1" customFormat="1" ht="12" customHeight="1">
      <c r="B121" s="32"/>
      <c r="C121" s="27" t="s">
        <v>16</v>
      </c>
      <c r="L121" s="32"/>
    </row>
    <row r="122" spans="2:12" s="1" customFormat="1" ht="16.5" customHeight="1">
      <c r="B122" s="32"/>
      <c r="E122" s="241" t="str">
        <f>E7</f>
        <v>Římskokatolická farnost Štěpánov u Olomouce</v>
      </c>
      <c r="F122" s="242"/>
      <c r="G122" s="242"/>
      <c r="H122" s="242"/>
      <c r="L122" s="32"/>
    </row>
    <row r="123" spans="2:12" s="1" customFormat="1" ht="12" customHeight="1">
      <c r="B123" s="32"/>
      <c r="C123" s="27" t="s">
        <v>109</v>
      </c>
      <c r="L123" s="32"/>
    </row>
    <row r="124" spans="2:12" s="1" customFormat="1" ht="30" customHeight="1">
      <c r="B124" s="32"/>
      <c r="E124" s="221" t="str">
        <f>E9</f>
        <v>SO 01-IV - Oprava krovu a střešního pláště kostela sv. Vavřince ve Štěpánově - Etapa IV.</v>
      </c>
      <c r="F124" s="243"/>
      <c r="G124" s="243"/>
      <c r="H124" s="243"/>
      <c r="L124" s="32"/>
    </row>
    <row r="125" spans="2:12" s="1" customFormat="1" ht="6.9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F12</f>
        <v xml:space="preserve">Štěpánov </v>
      </c>
      <c r="I126" s="27" t="s">
        <v>22</v>
      </c>
      <c r="J126" s="52" t="str">
        <f>IF(J12="","",J12)</f>
        <v>4. 12. 2022</v>
      </c>
      <c r="L126" s="32"/>
    </row>
    <row r="127" spans="2:12" s="1" customFormat="1" ht="6.9" customHeight="1">
      <c r="B127" s="32"/>
      <c r="L127" s="32"/>
    </row>
    <row r="128" spans="2:12" s="1" customFormat="1" ht="15.15" customHeight="1">
      <c r="B128" s="32"/>
      <c r="C128" s="27" t="s">
        <v>24</v>
      </c>
      <c r="F128" s="25" t="str">
        <f>E15</f>
        <v xml:space="preserve"> </v>
      </c>
      <c r="I128" s="27" t="s">
        <v>30</v>
      </c>
      <c r="J128" s="30" t="str">
        <f>E21</f>
        <v xml:space="preserve"> </v>
      </c>
      <c r="L128" s="32"/>
    </row>
    <row r="129" spans="2:65" s="1" customFormat="1" ht="15.15" customHeight="1">
      <c r="B129" s="32"/>
      <c r="C129" s="27" t="s">
        <v>28</v>
      </c>
      <c r="F129" s="25" t="str">
        <f>IF(E18="","",E18)</f>
        <v>Vyplň údaj</v>
      </c>
      <c r="I129" s="27" t="s">
        <v>32</v>
      </c>
      <c r="J129" s="30" t="str">
        <f>E24</f>
        <v>Veronika Čiklová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3"/>
      <c r="C131" s="114" t="s">
        <v>133</v>
      </c>
      <c r="D131" s="115" t="s">
        <v>61</v>
      </c>
      <c r="E131" s="115" t="s">
        <v>57</v>
      </c>
      <c r="F131" s="115" t="s">
        <v>58</v>
      </c>
      <c r="G131" s="115" t="s">
        <v>134</v>
      </c>
      <c r="H131" s="115" t="s">
        <v>135</v>
      </c>
      <c r="I131" s="115" t="s">
        <v>136</v>
      </c>
      <c r="J131" s="115" t="s">
        <v>113</v>
      </c>
      <c r="K131" s="116" t="s">
        <v>137</v>
      </c>
      <c r="L131" s="113"/>
      <c r="M131" s="59" t="s">
        <v>1</v>
      </c>
      <c r="N131" s="60" t="s">
        <v>40</v>
      </c>
      <c r="O131" s="60" t="s">
        <v>138</v>
      </c>
      <c r="P131" s="60" t="s">
        <v>139</v>
      </c>
      <c r="Q131" s="60" t="s">
        <v>140</v>
      </c>
      <c r="R131" s="60" t="s">
        <v>141</v>
      </c>
      <c r="S131" s="60" t="s">
        <v>142</v>
      </c>
      <c r="T131" s="61" t="s">
        <v>143</v>
      </c>
    </row>
    <row r="132" spans="2:65" s="1" customFormat="1" ht="22.8" customHeight="1">
      <c r="B132" s="32"/>
      <c r="C132" s="64" t="s">
        <v>144</v>
      </c>
      <c r="J132" s="117">
        <f>BK132</f>
        <v>0</v>
      </c>
      <c r="L132" s="32"/>
      <c r="M132" s="62"/>
      <c r="N132" s="53"/>
      <c r="O132" s="53"/>
      <c r="P132" s="118">
        <f>P133+P217+P843</f>
        <v>0</v>
      </c>
      <c r="Q132" s="53"/>
      <c r="R132" s="118">
        <f>R133+R217+R843</f>
        <v>18.924774400000004</v>
      </c>
      <c r="S132" s="53"/>
      <c r="T132" s="119">
        <f>T133+T217+T843</f>
        <v>19.794518499999999</v>
      </c>
      <c r="AT132" s="17" t="s">
        <v>75</v>
      </c>
      <c r="AU132" s="17" t="s">
        <v>115</v>
      </c>
      <c r="BK132" s="120">
        <f>BK133+BK217+BK843</f>
        <v>0</v>
      </c>
    </row>
    <row r="133" spans="2:65" s="11" customFormat="1" ht="25.95" customHeight="1">
      <c r="B133" s="121"/>
      <c r="D133" s="122" t="s">
        <v>75</v>
      </c>
      <c r="E133" s="123" t="s">
        <v>145</v>
      </c>
      <c r="F133" s="123" t="s">
        <v>146</v>
      </c>
      <c r="I133" s="124"/>
      <c r="J133" s="125">
        <f>BK133</f>
        <v>0</v>
      </c>
      <c r="L133" s="121"/>
      <c r="M133" s="126"/>
      <c r="P133" s="127">
        <f>P134+P179+P190+P199+P213</f>
        <v>0</v>
      </c>
      <c r="R133" s="127">
        <f>R134+R179+R190+R199+R213</f>
        <v>0.6388803999999999</v>
      </c>
      <c r="T133" s="128">
        <f>T134+T179+T190+T199+T213</f>
        <v>0</v>
      </c>
      <c r="AR133" s="122" t="s">
        <v>84</v>
      </c>
      <c r="AT133" s="129" t="s">
        <v>75</v>
      </c>
      <c r="AU133" s="129" t="s">
        <v>76</v>
      </c>
      <c r="AY133" s="122" t="s">
        <v>147</v>
      </c>
      <c r="BK133" s="130">
        <f>BK134+BK179+BK190+BK199+BK213</f>
        <v>0</v>
      </c>
    </row>
    <row r="134" spans="2:65" s="11" customFormat="1" ht="22.8" customHeight="1">
      <c r="B134" s="121"/>
      <c r="D134" s="122" t="s">
        <v>75</v>
      </c>
      <c r="E134" s="131" t="s">
        <v>148</v>
      </c>
      <c r="F134" s="131" t="s">
        <v>149</v>
      </c>
      <c r="I134" s="124"/>
      <c r="J134" s="132">
        <f>BK134</f>
        <v>0</v>
      </c>
      <c r="L134" s="121"/>
      <c r="M134" s="126"/>
      <c r="P134" s="127">
        <f>SUM(P135:P178)</f>
        <v>0</v>
      </c>
      <c r="R134" s="127">
        <f>SUM(R135:R178)</f>
        <v>0</v>
      </c>
      <c r="T134" s="128">
        <f>SUM(T135:T178)</f>
        <v>0</v>
      </c>
      <c r="AR134" s="122" t="s">
        <v>84</v>
      </c>
      <c r="AT134" s="129" t="s">
        <v>75</v>
      </c>
      <c r="AU134" s="129" t="s">
        <v>84</v>
      </c>
      <c r="AY134" s="122" t="s">
        <v>147</v>
      </c>
      <c r="BK134" s="130">
        <f>SUM(BK135:BK178)</f>
        <v>0</v>
      </c>
    </row>
    <row r="135" spans="2:65" s="1" customFormat="1" ht="44.25" customHeight="1">
      <c r="B135" s="133"/>
      <c r="C135" s="134" t="s">
        <v>84</v>
      </c>
      <c r="D135" s="134" t="s">
        <v>150</v>
      </c>
      <c r="E135" s="135" t="s">
        <v>151</v>
      </c>
      <c r="F135" s="136" t="s">
        <v>152</v>
      </c>
      <c r="G135" s="137" t="s">
        <v>97</v>
      </c>
      <c r="H135" s="138">
        <v>333.09399999999999</v>
      </c>
      <c r="I135" s="139"/>
      <c r="J135" s="140">
        <f>ROUND(I135*H135,2)</f>
        <v>0</v>
      </c>
      <c r="K135" s="136" t="s">
        <v>153</v>
      </c>
      <c r="L135" s="32"/>
      <c r="M135" s="141" t="s">
        <v>1</v>
      </c>
      <c r="N135" s="142" t="s">
        <v>41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154</v>
      </c>
      <c r="AT135" s="145" t="s">
        <v>150</v>
      </c>
      <c r="AU135" s="145" t="s">
        <v>86</v>
      </c>
      <c r="AY135" s="17" t="s">
        <v>147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84</v>
      </c>
      <c r="BK135" s="146">
        <f>ROUND(I135*H135,2)</f>
        <v>0</v>
      </c>
      <c r="BL135" s="17" t="s">
        <v>154</v>
      </c>
      <c r="BM135" s="145" t="s">
        <v>155</v>
      </c>
    </row>
    <row r="136" spans="2:65" s="1" customFormat="1" ht="28.8">
      <c r="B136" s="32"/>
      <c r="D136" s="147" t="s">
        <v>156</v>
      </c>
      <c r="F136" s="148" t="s">
        <v>152</v>
      </c>
      <c r="I136" s="149"/>
      <c r="L136" s="32"/>
      <c r="M136" s="150"/>
      <c r="T136" s="56"/>
      <c r="AT136" s="17" t="s">
        <v>156</v>
      </c>
      <c r="AU136" s="17" t="s">
        <v>86</v>
      </c>
    </row>
    <row r="137" spans="2:65" s="1" customFormat="1" ht="10.199999999999999">
      <c r="B137" s="32"/>
      <c r="D137" s="151" t="s">
        <v>157</v>
      </c>
      <c r="F137" s="152" t="s">
        <v>158</v>
      </c>
      <c r="I137" s="149"/>
      <c r="L137" s="32"/>
      <c r="M137" s="150"/>
      <c r="T137" s="56"/>
      <c r="AT137" s="17" t="s">
        <v>157</v>
      </c>
      <c r="AU137" s="17" t="s">
        <v>86</v>
      </c>
    </row>
    <row r="138" spans="2:65" s="12" customFormat="1" ht="10.199999999999999">
      <c r="B138" s="153"/>
      <c r="D138" s="147" t="s">
        <v>159</v>
      </c>
      <c r="E138" s="154" t="s">
        <v>1</v>
      </c>
      <c r="F138" s="155" t="s">
        <v>160</v>
      </c>
      <c r="H138" s="154" t="s">
        <v>1</v>
      </c>
      <c r="I138" s="156"/>
      <c r="L138" s="153"/>
      <c r="M138" s="157"/>
      <c r="T138" s="158"/>
      <c r="AT138" s="154" t="s">
        <v>159</v>
      </c>
      <c r="AU138" s="154" t="s">
        <v>86</v>
      </c>
      <c r="AV138" s="12" t="s">
        <v>84</v>
      </c>
      <c r="AW138" s="12" t="s">
        <v>31</v>
      </c>
      <c r="AX138" s="12" t="s">
        <v>76</v>
      </c>
      <c r="AY138" s="154" t="s">
        <v>147</v>
      </c>
    </row>
    <row r="139" spans="2:65" s="13" customFormat="1" ht="10.199999999999999">
      <c r="B139" s="159"/>
      <c r="D139" s="147" t="s">
        <v>159</v>
      </c>
      <c r="E139" s="160" t="s">
        <v>1</v>
      </c>
      <c r="F139" s="161" t="s">
        <v>100</v>
      </c>
      <c r="H139" s="162">
        <v>333.09399999999999</v>
      </c>
      <c r="I139" s="163"/>
      <c r="L139" s="159"/>
      <c r="M139" s="164"/>
      <c r="T139" s="165"/>
      <c r="AT139" s="160" t="s">
        <v>159</v>
      </c>
      <c r="AU139" s="160" t="s">
        <v>86</v>
      </c>
      <c r="AV139" s="13" t="s">
        <v>86</v>
      </c>
      <c r="AW139" s="13" t="s">
        <v>31</v>
      </c>
      <c r="AX139" s="13" t="s">
        <v>84</v>
      </c>
      <c r="AY139" s="160" t="s">
        <v>147</v>
      </c>
    </row>
    <row r="140" spans="2:65" s="1" customFormat="1" ht="55.5" customHeight="1">
      <c r="B140" s="133"/>
      <c r="C140" s="134" t="s">
        <v>86</v>
      </c>
      <c r="D140" s="134" t="s">
        <v>150</v>
      </c>
      <c r="E140" s="135" t="s">
        <v>161</v>
      </c>
      <c r="F140" s="136" t="s">
        <v>162</v>
      </c>
      <c r="G140" s="137" t="s">
        <v>97</v>
      </c>
      <c r="H140" s="138">
        <v>51629.57</v>
      </c>
      <c r="I140" s="139"/>
      <c r="J140" s="140">
        <f>ROUND(I140*H140,2)</f>
        <v>0</v>
      </c>
      <c r="K140" s="136" t="s">
        <v>153</v>
      </c>
      <c r="L140" s="32"/>
      <c r="M140" s="141" t="s">
        <v>1</v>
      </c>
      <c r="N140" s="142" t="s">
        <v>41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154</v>
      </c>
      <c r="AT140" s="145" t="s">
        <v>150</v>
      </c>
      <c r="AU140" s="145" t="s">
        <v>86</v>
      </c>
      <c r="AY140" s="17" t="s">
        <v>147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84</v>
      </c>
      <c r="BK140" s="146">
        <f>ROUND(I140*H140,2)</f>
        <v>0</v>
      </c>
      <c r="BL140" s="17" t="s">
        <v>154</v>
      </c>
      <c r="BM140" s="145" t="s">
        <v>163</v>
      </c>
    </row>
    <row r="141" spans="2:65" s="1" customFormat="1" ht="38.4">
      <c r="B141" s="32"/>
      <c r="D141" s="147" t="s">
        <v>156</v>
      </c>
      <c r="F141" s="148" t="s">
        <v>162</v>
      </c>
      <c r="I141" s="149"/>
      <c r="L141" s="32"/>
      <c r="M141" s="150"/>
      <c r="T141" s="56"/>
      <c r="AT141" s="17" t="s">
        <v>156</v>
      </c>
      <c r="AU141" s="17" t="s">
        <v>86</v>
      </c>
    </row>
    <row r="142" spans="2:65" s="1" customFormat="1" ht="10.199999999999999">
      <c r="B142" s="32"/>
      <c r="D142" s="151" t="s">
        <v>157</v>
      </c>
      <c r="F142" s="152" t="s">
        <v>164</v>
      </c>
      <c r="I142" s="149"/>
      <c r="L142" s="32"/>
      <c r="M142" s="150"/>
      <c r="T142" s="56"/>
      <c r="AT142" s="17" t="s">
        <v>157</v>
      </c>
      <c r="AU142" s="17" t="s">
        <v>86</v>
      </c>
    </row>
    <row r="143" spans="2:65" s="12" customFormat="1" ht="10.199999999999999">
      <c r="B143" s="153"/>
      <c r="D143" s="147" t="s">
        <v>159</v>
      </c>
      <c r="E143" s="154" t="s">
        <v>1</v>
      </c>
      <c r="F143" s="155" t="s">
        <v>160</v>
      </c>
      <c r="H143" s="154" t="s">
        <v>1</v>
      </c>
      <c r="I143" s="156"/>
      <c r="L143" s="153"/>
      <c r="M143" s="157"/>
      <c r="T143" s="158"/>
      <c r="AT143" s="154" t="s">
        <v>159</v>
      </c>
      <c r="AU143" s="154" t="s">
        <v>86</v>
      </c>
      <c r="AV143" s="12" t="s">
        <v>84</v>
      </c>
      <c r="AW143" s="12" t="s">
        <v>31</v>
      </c>
      <c r="AX143" s="12" t="s">
        <v>76</v>
      </c>
      <c r="AY143" s="154" t="s">
        <v>147</v>
      </c>
    </row>
    <row r="144" spans="2:65" s="13" customFormat="1" ht="10.199999999999999">
      <c r="B144" s="159"/>
      <c r="D144" s="147" t="s">
        <v>159</v>
      </c>
      <c r="E144" s="160" t="s">
        <v>1</v>
      </c>
      <c r="F144" s="161" t="s">
        <v>165</v>
      </c>
      <c r="H144" s="162">
        <v>51629.57</v>
      </c>
      <c r="I144" s="163"/>
      <c r="L144" s="159"/>
      <c r="M144" s="164"/>
      <c r="T144" s="165"/>
      <c r="AT144" s="160" t="s">
        <v>159</v>
      </c>
      <c r="AU144" s="160" t="s">
        <v>86</v>
      </c>
      <c r="AV144" s="13" t="s">
        <v>86</v>
      </c>
      <c r="AW144" s="13" t="s">
        <v>31</v>
      </c>
      <c r="AX144" s="13" t="s">
        <v>84</v>
      </c>
      <c r="AY144" s="160" t="s">
        <v>147</v>
      </c>
    </row>
    <row r="145" spans="2:65" s="1" customFormat="1" ht="62.7" customHeight="1">
      <c r="B145" s="133"/>
      <c r="C145" s="134" t="s">
        <v>94</v>
      </c>
      <c r="D145" s="134" t="s">
        <v>150</v>
      </c>
      <c r="E145" s="135" t="s">
        <v>166</v>
      </c>
      <c r="F145" s="136" t="s">
        <v>167</v>
      </c>
      <c r="G145" s="137" t="s">
        <v>168</v>
      </c>
      <c r="H145" s="138">
        <v>2</v>
      </c>
      <c r="I145" s="139"/>
      <c r="J145" s="140">
        <f>ROUND(I145*H145,2)</f>
        <v>0</v>
      </c>
      <c r="K145" s="136" t="s">
        <v>153</v>
      </c>
      <c r="L145" s="32"/>
      <c r="M145" s="141" t="s">
        <v>1</v>
      </c>
      <c r="N145" s="142" t="s">
        <v>41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154</v>
      </c>
      <c r="AT145" s="145" t="s">
        <v>150</v>
      </c>
      <c r="AU145" s="145" t="s">
        <v>86</v>
      </c>
      <c r="AY145" s="17" t="s">
        <v>147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84</v>
      </c>
      <c r="BK145" s="146">
        <f>ROUND(I145*H145,2)</f>
        <v>0</v>
      </c>
      <c r="BL145" s="17" t="s">
        <v>154</v>
      </c>
      <c r="BM145" s="145" t="s">
        <v>169</v>
      </c>
    </row>
    <row r="146" spans="2:65" s="1" customFormat="1" ht="38.4">
      <c r="B146" s="32"/>
      <c r="D146" s="147" t="s">
        <v>156</v>
      </c>
      <c r="F146" s="148" t="s">
        <v>167</v>
      </c>
      <c r="I146" s="149"/>
      <c r="L146" s="32"/>
      <c r="M146" s="150"/>
      <c r="T146" s="56"/>
      <c r="AT146" s="17" t="s">
        <v>156</v>
      </c>
      <c r="AU146" s="17" t="s">
        <v>86</v>
      </c>
    </row>
    <row r="147" spans="2:65" s="1" customFormat="1" ht="10.199999999999999">
      <c r="B147" s="32"/>
      <c r="D147" s="151" t="s">
        <v>157</v>
      </c>
      <c r="F147" s="152" t="s">
        <v>170</v>
      </c>
      <c r="I147" s="149"/>
      <c r="L147" s="32"/>
      <c r="M147" s="150"/>
      <c r="T147" s="56"/>
      <c r="AT147" s="17" t="s">
        <v>157</v>
      </c>
      <c r="AU147" s="17" t="s">
        <v>86</v>
      </c>
    </row>
    <row r="148" spans="2:65" s="12" customFormat="1" ht="10.199999999999999">
      <c r="B148" s="153"/>
      <c r="D148" s="147" t="s">
        <v>159</v>
      </c>
      <c r="E148" s="154" t="s">
        <v>1</v>
      </c>
      <c r="F148" s="155" t="s">
        <v>160</v>
      </c>
      <c r="H148" s="154" t="s">
        <v>1</v>
      </c>
      <c r="I148" s="156"/>
      <c r="L148" s="153"/>
      <c r="M148" s="157"/>
      <c r="T148" s="158"/>
      <c r="AT148" s="154" t="s">
        <v>159</v>
      </c>
      <c r="AU148" s="154" t="s">
        <v>86</v>
      </c>
      <c r="AV148" s="12" t="s">
        <v>84</v>
      </c>
      <c r="AW148" s="12" t="s">
        <v>31</v>
      </c>
      <c r="AX148" s="12" t="s">
        <v>76</v>
      </c>
      <c r="AY148" s="154" t="s">
        <v>147</v>
      </c>
    </row>
    <row r="149" spans="2:65" s="13" customFormat="1" ht="10.199999999999999">
      <c r="B149" s="159"/>
      <c r="D149" s="147" t="s">
        <v>159</v>
      </c>
      <c r="E149" s="160" t="s">
        <v>1</v>
      </c>
      <c r="F149" s="161" t="s">
        <v>171</v>
      </c>
      <c r="H149" s="162">
        <v>2</v>
      </c>
      <c r="I149" s="163"/>
      <c r="L149" s="159"/>
      <c r="M149" s="164"/>
      <c r="T149" s="165"/>
      <c r="AT149" s="160" t="s">
        <v>159</v>
      </c>
      <c r="AU149" s="160" t="s">
        <v>86</v>
      </c>
      <c r="AV149" s="13" t="s">
        <v>86</v>
      </c>
      <c r="AW149" s="13" t="s">
        <v>31</v>
      </c>
      <c r="AX149" s="13" t="s">
        <v>76</v>
      </c>
      <c r="AY149" s="160" t="s">
        <v>147</v>
      </c>
    </row>
    <row r="150" spans="2:65" s="14" customFormat="1" ht="10.199999999999999">
      <c r="B150" s="166"/>
      <c r="D150" s="147" t="s">
        <v>159</v>
      </c>
      <c r="E150" s="167" t="s">
        <v>1</v>
      </c>
      <c r="F150" s="168" t="s">
        <v>172</v>
      </c>
      <c r="H150" s="169">
        <v>2</v>
      </c>
      <c r="I150" s="170"/>
      <c r="L150" s="166"/>
      <c r="M150" s="171"/>
      <c r="T150" s="172"/>
      <c r="AT150" s="167" t="s">
        <v>159</v>
      </c>
      <c r="AU150" s="167" t="s">
        <v>86</v>
      </c>
      <c r="AV150" s="14" t="s">
        <v>154</v>
      </c>
      <c r="AW150" s="14" t="s">
        <v>31</v>
      </c>
      <c r="AX150" s="14" t="s">
        <v>84</v>
      </c>
      <c r="AY150" s="167" t="s">
        <v>147</v>
      </c>
    </row>
    <row r="151" spans="2:65" s="1" customFormat="1" ht="44.25" customHeight="1">
      <c r="B151" s="133"/>
      <c r="C151" s="134" t="s">
        <v>154</v>
      </c>
      <c r="D151" s="134" t="s">
        <v>150</v>
      </c>
      <c r="E151" s="135" t="s">
        <v>173</v>
      </c>
      <c r="F151" s="136" t="s">
        <v>174</v>
      </c>
      <c r="G151" s="137" t="s">
        <v>97</v>
      </c>
      <c r="H151" s="138">
        <v>333.09399999999999</v>
      </c>
      <c r="I151" s="139"/>
      <c r="J151" s="140">
        <f>ROUND(I151*H151,2)</f>
        <v>0</v>
      </c>
      <c r="K151" s="136" t="s">
        <v>153</v>
      </c>
      <c r="L151" s="32"/>
      <c r="M151" s="141" t="s">
        <v>1</v>
      </c>
      <c r="N151" s="142" t="s">
        <v>41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154</v>
      </c>
      <c r="AT151" s="145" t="s">
        <v>150</v>
      </c>
      <c r="AU151" s="145" t="s">
        <v>86</v>
      </c>
      <c r="AY151" s="17" t="s">
        <v>147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84</v>
      </c>
      <c r="BK151" s="146">
        <f>ROUND(I151*H151,2)</f>
        <v>0</v>
      </c>
      <c r="BL151" s="17" t="s">
        <v>154</v>
      </c>
      <c r="BM151" s="145" t="s">
        <v>175</v>
      </c>
    </row>
    <row r="152" spans="2:65" s="1" customFormat="1" ht="28.8">
      <c r="B152" s="32"/>
      <c r="D152" s="147" t="s">
        <v>156</v>
      </c>
      <c r="F152" s="148" t="s">
        <v>174</v>
      </c>
      <c r="I152" s="149"/>
      <c r="L152" s="32"/>
      <c r="M152" s="150"/>
      <c r="T152" s="56"/>
      <c r="AT152" s="17" t="s">
        <v>156</v>
      </c>
      <c r="AU152" s="17" t="s">
        <v>86</v>
      </c>
    </row>
    <row r="153" spans="2:65" s="1" customFormat="1" ht="10.199999999999999">
      <c r="B153" s="32"/>
      <c r="D153" s="151" t="s">
        <v>157</v>
      </c>
      <c r="F153" s="152" t="s">
        <v>176</v>
      </c>
      <c r="I153" s="149"/>
      <c r="L153" s="32"/>
      <c r="M153" s="150"/>
      <c r="T153" s="56"/>
      <c r="AT153" s="17" t="s">
        <v>157</v>
      </c>
      <c r="AU153" s="17" t="s">
        <v>86</v>
      </c>
    </row>
    <row r="154" spans="2:65" s="12" customFormat="1" ht="10.199999999999999">
      <c r="B154" s="153"/>
      <c r="D154" s="147" t="s">
        <v>159</v>
      </c>
      <c r="E154" s="154" t="s">
        <v>1</v>
      </c>
      <c r="F154" s="155" t="s">
        <v>160</v>
      </c>
      <c r="H154" s="154" t="s">
        <v>1</v>
      </c>
      <c r="I154" s="156"/>
      <c r="L154" s="153"/>
      <c r="M154" s="157"/>
      <c r="T154" s="158"/>
      <c r="AT154" s="154" t="s">
        <v>159</v>
      </c>
      <c r="AU154" s="154" t="s">
        <v>86</v>
      </c>
      <c r="AV154" s="12" t="s">
        <v>84</v>
      </c>
      <c r="AW154" s="12" t="s">
        <v>31</v>
      </c>
      <c r="AX154" s="12" t="s">
        <v>76</v>
      </c>
      <c r="AY154" s="154" t="s">
        <v>147</v>
      </c>
    </row>
    <row r="155" spans="2:65" s="13" customFormat="1" ht="10.199999999999999">
      <c r="B155" s="159"/>
      <c r="D155" s="147" t="s">
        <v>159</v>
      </c>
      <c r="E155" s="160" t="s">
        <v>1</v>
      </c>
      <c r="F155" s="161" t="s">
        <v>100</v>
      </c>
      <c r="H155" s="162">
        <v>333.09399999999999</v>
      </c>
      <c r="I155" s="163"/>
      <c r="L155" s="159"/>
      <c r="M155" s="164"/>
      <c r="T155" s="165"/>
      <c r="AT155" s="160" t="s">
        <v>159</v>
      </c>
      <c r="AU155" s="160" t="s">
        <v>86</v>
      </c>
      <c r="AV155" s="13" t="s">
        <v>86</v>
      </c>
      <c r="AW155" s="13" t="s">
        <v>31</v>
      </c>
      <c r="AX155" s="13" t="s">
        <v>84</v>
      </c>
      <c r="AY155" s="160" t="s">
        <v>147</v>
      </c>
    </row>
    <row r="156" spans="2:65" s="1" customFormat="1" ht="24.15" customHeight="1">
      <c r="B156" s="133"/>
      <c r="C156" s="134" t="s">
        <v>177</v>
      </c>
      <c r="D156" s="134" t="s">
        <v>150</v>
      </c>
      <c r="E156" s="135" t="s">
        <v>178</v>
      </c>
      <c r="F156" s="136" t="s">
        <v>179</v>
      </c>
      <c r="G156" s="137" t="s">
        <v>97</v>
      </c>
      <c r="H156" s="138">
        <v>333.09399999999999</v>
      </c>
      <c r="I156" s="139"/>
      <c r="J156" s="140">
        <f>ROUND(I156*H156,2)</f>
        <v>0</v>
      </c>
      <c r="K156" s="136" t="s">
        <v>153</v>
      </c>
      <c r="L156" s="32"/>
      <c r="M156" s="141" t="s">
        <v>1</v>
      </c>
      <c r="N156" s="142" t="s">
        <v>41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154</v>
      </c>
      <c r="AT156" s="145" t="s">
        <v>150</v>
      </c>
      <c r="AU156" s="145" t="s">
        <v>86</v>
      </c>
      <c r="AY156" s="17" t="s">
        <v>147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84</v>
      </c>
      <c r="BK156" s="146">
        <f>ROUND(I156*H156,2)</f>
        <v>0</v>
      </c>
      <c r="BL156" s="17" t="s">
        <v>154</v>
      </c>
      <c r="BM156" s="145" t="s">
        <v>180</v>
      </c>
    </row>
    <row r="157" spans="2:65" s="1" customFormat="1" ht="19.2">
      <c r="B157" s="32"/>
      <c r="D157" s="147" t="s">
        <v>156</v>
      </c>
      <c r="F157" s="148" t="s">
        <v>179</v>
      </c>
      <c r="I157" s="149"/>
      <c r="L157" s="32"/>
      <c r="M157" s="150"/>
      <c r="T157" s="56"/>
      <c r="AT157" s="17" t="s">
        <v>156</v>
      </c>
      <c r="AU157" s="17" t="s">
        <v>86</v>
      </c>
    </row>
    <row r="158" spans="2:65" s="1" customFormat="1" ht="10.199999999999999">
      <c r="B158" s="32"/>
      <c r="D158" s="151" t="s">
        <v>157</v>
      </c>
      <c r="F158" s="152" t="s">
        <v>181</v>
      </c>
      <c r="I158" s="149"/>
      <c r="L158" s="32"/>
      <c r="M158" s="150"/>
      <c r="T158" s="56"/>
      <c r="AT158" s="17" t="s">
        <v>157</v>
      </c>
      <c r="AU158" s="17" t="s">
        <v>86</v>
      </c>
    </row>
    <row r="159" spans="2:65" s="12" customFormat="1" ht="10.199999999999999">
      <c r="B159" s="153"/>
      <c r="D159" s="147" t="s">
        <v>159</v>
      </c>
      <c r="E159" s="154" t="s">
        <v>1</v>
      </c>
      <c r="F159" s="155" t="s">
        <v>160</v>
      </c>
      <c r="H159" s="154" t="s">
        <v>1</v>
      </c>
      <c r="I159" s="156"/>
      <c r="L159" s="153"/>
      <c r="M159" s="157"/>
      <c r="T159" s="158"/>
      <c r="AT159" s="154" t="s">
        <v>159</v>
      </c>
      <c r="AU159" s="154" t="s">
        <v>86</v>
      </c>
      <c r="AV159" s="12" t="s">
        <v>84</v>
      </c>
      <c r="AW159" s="12" t="s">
        <v>31</v>
      </c>
      <c r="AX159" s="12" t="s">
        <v>76</v>
      </c>
      <c r="AY159" s="154" t="s">
        <v>147</v>
      </c>
    </row>
    <row r="160" spans="2:65" s="13" customFormat="1" ht="10.199999999999999">
      <c r="B160" s="159"/>
      <c r="D160" s="147" t="s">
        <v>159</v>
      </c>
      <c r="E160" s="160" t="s">
        <v>1</v>
      </c>
      <c r="F160" s="161" t="s">
        <v>100</v>
      </c>
      <c r="H160" s="162">
        <v>333.09399999999999</v>
      </c>
      <c r="I160" s="163"/>
      <c r="L160" s="159"/>
      <c r="M160" s="164"/>
      <c r="T160" s="165"/>
      <c r="AT160" s="160" t="s">
        <v>159</v>
      </c>
      <c r="AU160" s="160" t="s">
        <v>86</v>
      </c>
      <c r="AV160" s="13" t="s">
        <v>86</v>
      </c>
      <c r="AW160" s="13" t="s">
        <v>31</v>
      </c>
      <c r="AX160" s="13" t="s">
        <v>84</v>
      </c>
      <c r="AY160" s="160" t="s">
        <v>147</v>
      </c>
    </row>
    <row r="161" spans="2:65" s="1" customFormat="1" ht="33" customHeight="1">
      <c r="B161" s="133"/>
      <c r="C161" s="134" t="s">
        <v>182</v>
      </c>
      <c r="D161" s="134" t="s">
        <v>150</v>
      </c>
      <c r="E161" s="135" t="s">
        <v>183</v>
      </c>
      <c r="F161" s="136" t="s">
        <v>184</v>
      </c>
      <c r="G161" s="137" t="s">
        <v>97</v>
      </c>
      <c r="H161" s="138">
        <v>51629.57</v>
      </c>
      <c r="I161" s="139"/>
      <c r="J161" s="140">
        <f>ROUND(I161*H161,2)</f>
        <v>0</v>
      </c>
      <c r="K161" s="136" t="s">
        <v>153</v>
      </c>
      <c r="L161" s="32"/>
      <c r="M161" s="141" t="s">
        <v>1</v>
      </c>
      <c r="N161" s="142" t="s">
        <v>41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154</v>
      </c>
      <c r="AT161" s="145" t="s">
        <v>150</v>
      </c>
      <c r="AU161" s="145" t="s">
        <v>86</v>
      </c>
      <c r="AY161" s="17" t="s">
        <v>147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84</v>
      </c>
      <c r="BK161" s="146">
        <f>ROUND(I161*H161,2)</f>
        <v>0</v>
      </c>
      <c r="BL161" s="17" t="s">
        <v>154</v>
      </c>
      <c r="BM161" s="145" t="s">
        <v>185</v>
      </c>
    </row>
    <row r="162" spans="2:65" s="1" customFormat="1" ht="19.2">
      <c r="B162" s="32"/>
      <c r="D162" s="147" t="s">
        <v>156</v>
      </c>
      <c r="F162" s="148" t="s">
        <v>184</v>
      </c>
      <c r="I162" s="149"/>
      <c r="L162" s="32"/>
      <c r="M162" s="150"/>
      <c r="T162" s="56"/>
      <c r="AT162" s="17" t="s">
        <v>156</v>
      </c>
      <c r="AU162" s="17" t="s">
        <v>86</v>
      </c>
    </row>
    <row r="163" spans="2:65" s="1" customFormat="1" ht="10.199999999999999">
      <c r="B163" s="32"/>
      <c r="D163" s="151" t="s">
        <v>157</v>
      </c>
      <c r="F163" s="152" t="s">
        <v>186</v>
      </c>
      <c r="I163" s="149"/>
      <c r="L163" s="32"/>
      <c r="M163" s="150"/>
      <c r="T163" s="56"/>
      <c r="AT163" s="17" t="s">
        <v>157</v>
      </c>
      <c r="AU163" s="17" t="s">
        <v>86</v>
      </c>
    </row>
    <row r="164" spans="2:65" s="12" customFormat="1" ht="10.199999999999999">
      <c r="B164" s="153"/>
      <c r="D164" s="147" t="s">
        <v>159</v>
      </c>
      <c r="E164" s="154" t="s">
        <v>1</v>
      </c>
      <c r="F164" s="155" t="s">
        <v>160</v>
      </c>
      <c r="H164" s="154" t="s">
        <v>1</v>
      </c>
      <c r="I164" s="156"/>
      <c r="L164" s="153"/>
      <c r="M164" s="157"/>
      <c r="T164" s="158"/>
      <c r="AT164" s="154" t="s">
        <v>159</v>
      </c>
      <c r="AU164" s="154" t="s">
        <v>86</v>
      </c>
      <c r="AV164" s="12" t="s">
        <v>84</v>
      </c>
      <c r="AW164" s="12" t="s">
        <v>31</v>
      </c>
      <c r="AX164" s="12" t="s">
        <v>76</v>
      </c>
      <c r="AY164" s="154" t="s">
        <v>147</v>
      </c>
    </row>
    <row r="165" spans="2:65" s="13" customFormat="1" ht="10.199999999999999">
      <c r="B165" s="159"/>
      <c r="D165" s="147" t="s">
        <v>159</v>
      </c>
      <c r="E165" s="160" t="s">
        <v>1</v>
      </c>
      <c r="F165" s="161" t="s">
        <v>165</v>
      </c>
      <c r="H165" s="162">
        <v>51629.57</v>
      </c>
      <c r="I165" s="163"/>
      <c r="L165" s="159"/>
      <c r="M165" s="164"/>
      <c r="T165" s="165"/>
      <c r="AT165" s="160" t="s">
        <v>159</v>
      </c>
      <c r="AU165" s="160" t="s">
        <v>86</v>
      </c>
      <c r="AV165" s="13" t="s">
        <v>86</v>
      </c>
      <c r="AW165" s="13" t="s">
        <v>31</v>
      </c>
      <c r="AX165" s="13" t="s">
        <v>84</v>
      </c>
      <c r="AY165" s="160" t="s">
        <v>147</v>
      </c>
    </row>
    <row r="166" spans="2:65" s="1" customFormat="1" ht="24.15" customHeight="1">
      <c r="B166" s="133"/>
      <c r="C166" s="134" t="s">
        <v>187</v>
      </c>
      <c r="D166" s="134" t="s">
        <v>150</v>
      </c>
      <c r="E166" s="135" t="s">
        <v>188</v>
      </c>
      <c r="F166" s="136" t="s">
        <v>189</v>
      </c>
      <c r="G166" s="137" t="s">
        <v>97</v>
      </c>
      <c r="H166" s="138">
        <v>333.09399999999999</v>
      </c>
      <c r="I166" s="139"/>
      <c r="J166" s="140">
        <f>ROUND(I166*H166,2)</f>
        <v>0</v>
      </c>
      <c r="K166" s="136" t="s">
        <v>153</v>
      </c>
      <c r="L166" s="32"/>
      <c r="M166" s="141" t="s">
        <v>1</v>
      </c>
      <c r="N166" s="142" t="s">
        <v>41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154</v>
      </c>
      <c r="AT166" s="145" t="s">
        <v>150</v>
      </c>
      <c r="AU166" s="145" t="s">
        <v>86</v>
      </c>
      <c r="AY166" s="17" t="s">
        <v>147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84</v>
      </c>
      <c r="BK166" s="146">
        <f>ROUND(I166*H166,2)</f>
        <v>0</v>
      </c>
      <c r="BL166" s="17" t="s">
        <v>154</v>
      </c>
      <c r="BM166" s="145" t="s">
        <v>190</v>
      </c>
    </row>
    <row r="167" spans="2:65" s="1" customFormat="1" ht="19.2">
      <c r="B167" s="32"/>
      <c r="D167" s="147" t="s">
        <v>156</v>
      </c>
      <c r="F167" s="148" t="s">
        <v>189</v>
      </c>
      <c r="I167" s="149"/>
      <c r="L167" s="32"/>
      <c r="M167" s="150"/>
      <c r="T167" s="56"/>
      <c r="AT167" s="17" t="s">
        <v>156</v>
      </c>
      <c r="AU167" s="17" t="s">
        <v>86</v>
      </c>
    </row>
    <row r="168" spans="2:65" s="1" customFormat="1" ht="10.199999999999999">
      <c r="B168" s="32"/>
      <c r="D168" s="151" t="s">
        <v>157</v>
      </c>
      <c r="F168" s="152" t="s">
        <v>191</v>
      </c>
      <c r="I168" s="149"/>
      <c r="L168" s="32"/>
      <c r="M168" s="150"/>
      <c r="T168" s="56"/>
      <c r="AT168" s="17" t="s">
        <v>157</v>
      </c>
      <c r="AU168" s="17" t="s">
        <v>86</v>
      </c>
    </row>
    <row r="169" spans="2:65" s="12" customFormat="1" ht="10.199999999999999">
      <c r="B169" s="153"/>
      <c r="D169" s="147" t="s">
        <v>159</v>
      </c>
      <c r="E169" s="154" t="s">
        <v>1</v>
      </c>
      <c r="F169" s="155" t="s">
        <v>160</v>
      </c>
      <c r="H169" s="154" t="s">
        <v>1</v>
      </c>
      <c r="I169" s="156"/>
      <c r="L169" s="153"/>
      <c r="M169" s="157"/>
      <c r="T169" s="158"/>
      <c r="AT169" s="154" t="s">
        <v>159</v>
      </c>
      <c r="AU169" s="154" t="s">
        <v>86</v>
      </c>
      <c r="AV169" s="12" t="s">
        <v>84</v>
      </c>
      <c r="AW169" s="12" t="s">
        <v>31</v>
      </c>
      <c r="AX169" s="12" t="s">
        <v>76</v>
      </c>
      <c r="AY169" s="154" t="s">
        <v>147</v>
      </c>
    </row>
    <row r="170" spans="2:65" s="13" customFormat="1" ht="10.199999999999999">
      <c r="B170" s="159"/>
      <c r="D170" s="147" t="s">
        <v>159</v>
      </c>
      <c r="E170" s="160" t="s">
        <v>1</v>
      </c>
      <c r="F170" s="161" t="s">
        <v>100</v>
      </c>
      <c r="H170" s="162">
        <v>333.09399999999999</v>
      </c>
      <c r="I170" s="163"/>
      <c r="L170" s="159"/>
      <c r="M170" s="164"/>
      <c r="T170" s="165"/>
      <c r="AT170" s="160" t="s">
        <v>159</v>
      </c>
      <c r="AU170" s="160" t="s">
        <v>86</v>
      </c>
      <c r="AV170" s="13" t="s">
        <v>86</v>
      </c>
      <c r="AW170" s="13" t="s">
        <v>31</v>
      </c>
      <c r="AX170" s="13" t="s">
        <v>84</v>
      </c>
      <c r="AY170" s="160" t="s">
        <v>147</v>
      </c>
    </row>
    <row r="171" spans="2:65" s="1" customFormat="1" ht="24.15" customHeight="1">
      <c r="B171" s="133"/>
      <c r="C171" s="134" t="s">
        <v>192</v>
      </c>
      <c r="D171" s="134" t="s">
        <v>150</v>
      </c>
      <c r="E171" s="135" t="s">
        <v>193</v>
      </c>
      <c r="F171" s="136" t="s">
        <v>194</v>
      </c>
      <c r="G171" s="137" t="s">
        <v>97</v>
      </c>
      <c r="H171" s="138">
        <v>333.09399999999999</v>
      </c>
      <c r="I171" s="139"/>
      <c r="J171" s="140">
        <f>ROUND(I171*H171,2)</f>
        <v>0</v>
      </c>
      <c r="K171" s="136" t="s">
        <v>153</v>
      </c>
      <c r="L171" s="32"/>
      <c r="M171" s="141" t="s">
        <v>1</v>
      </c>
      <c r="N171" s="142" t="s">
        <v>41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154</v>
      </c>
      <c r="AT171" s="145" t="s">
        <v>150</v>
      </c>
      <c r="AU171" s="145" t="s">
        <v>86</v>
      </c>
      <c r="AY171" s="17" t="s">
        <v>147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84</v>
      </c>
      <c r="BK171" s="146">
        <f>ROUND(I171*H171,2)</f>
        <v>0</v>
      </c>
      <c r="BL171" s="17" t="s">
        <v>154</v>
      </c>
      <c r="BM171" s="145" t="s">
        <v>195</v>
      </c>
    </row>
    <row r="172" spans="2:65" s="1" customFormat="1" ht="19.2">
      <c r="B172" s="32"/>
      <c r="D172" s="147" t="s">
        <v>156</v>
      </c>
      <c r="F172" s="148" t="s">
        <v>194</v>
      </c>
      <c r="I172" s="149"/>
      <c r="L172" s="32"/>
      <c r="M172" s="150"/>
      <c r="T172" s="56"/>
      <c r="AT172" s="17" t="s">
        <v>156</v>
      </c>
      <c r="AU172" s="17" t="s">
        <v>86</v>
      </c>
    </row>
    <row r="173" spans="2:65" s="1" customFormat="1" ht="10.199999999999999">
      <c r="B173" s="32"/>
      <c r="D173" s="151" t="s">
        <v>157</v>
      </c>
      <c r="F173" s="152" t="s">
        <v>196</v>
      </c>
      <c r="I173" s="149"/>
      <c r="L173" s="32"/>
      <c r="M173" s="150"/>
      <c r="T173" s="56"/>
      <c r="AT173" s="17" t="s">
        <v>157</v>
      </c>
      <c r="AU173" s="17" t="s">
        <v>86</v>
      </c>
    </row>
    <row r="174" spans="2:65" s="13" customFormat="1" ht="10.199999999999999">
      <c r="B174" s="159"/>
      <c r="D174" s="147" t="s">
        <v>159</v>
      </c>
      <c r="E174" s="160" t="s">
        <v>1</v>
      </c>
      <c r="F174" s="161" t="s">
        <v>100</v>
      </c>
      <c r="H174" s="162">
        <v>333.09399999999999</v>
      </c>
      <c r="I174" s="163"/>
      <c r="L174" s="159"/>
      <c r="M174" s="164"/>
      <c r="T174" s="165"/>
      <c r="AT174" s="160" t="s">
        <v>159</v>
      </c>
      <c r="AU174" s="160" t="s">
        <v>86</v>
      </c>
      <c r="AV174" s="13" t="s">
        <v>86</v>
      </c>
      <c r="AW174" s="13" t="s">
        <v>31</v>
      </c>
      <c r="AX174" s="13" t="s">
        <v>84</v>
      </c>
      <c r="AY174" s="160" t="s">
        <v>147</v>
      </c>
    </row>
    <row r="175" spans="2:65" s="1" customFormat="1" ht="44.25" customHeight="1">
      <c r="B175" s="133"/>
      <c r="C175" s="134" t="s">
        <v>148</v>
      </c>
      <c r="D175" s="134" t="s">
        <v>150</v>
      </c>
      <c r="E175" s="135" t="s">
        <v>197</v>
      </c>
      <c r="F175" s="136" t="s">
        <v>198</v>
      </c>
      <c r="G175" s="137" t="s">
        <v>97</v>
      </c>
      <c r="H175" s="138">
        <v>666.18799999999999</v>
      </c>
      <c r="I175" s="139"/>
      <c r="J175" s="140">
        <f>ROUND(I175*H175,2)</f>
        <v>0</v>
      </c>
      <c r="K175" s="136" t="s">
        <v>153</v>
      </c>
      <c r="L175" s="32"/>
      <c r="M175" s="141" t="s">
        <v>1</v>
      </c>
      <c r="N175" s="142" t="s">
        <v>41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154</v>
      </c>
      <c r="AT175" s="145" t="s">
        <v>150</v>
      </c>
      <c r="AU175" s="145" t="s">
        <v>86</v>
      </c>
      <c r="AY175" s="17" t="s">
        <v>147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84</v>
      </c>
      <c r="BK175" s="146">
        <f>ROUND(I175*H175,2)</f>
        <v>0</v>
      </c>
      <c r="BL175" s="17" t="s">
        <v>154</v>
      </c>
      <c r="BM175" s="145" t="s">
        <v>199</v>
      </c>
    </row>
    <row r="176" spans="2:65" s="1" customFormat="1" ht="28.8">
      <c r="B176" s="32"/>
      <c r="D176" s="147" t="s">
        <v>156</v>
      </c>
      <c r="F176" s="148" t="s">
        <v>198</v>
      </c>
      <c r="I176" s="149"/>
      <c r="L176" s="32"/>
      <c r="M176" s="150"/>
      <c r="T176" s="56"/>
      <c r="AT176" s="17" t="s">
        <v>156</v>
      </c>
      <c r="AU176" s="17" t="s">
        <v>86</v>
      </c>
    </row>
    <row r="177" spans="2:65" s="1" customFormat="1" ht="10.199999999999999">
      <c r="B177" s="32"/>
      <c r="D177" s="151" t="s">
        <v>157</v>
      </c>
      <c r="F177" s="152" t="s">
        <v>200</v>
      </c>
      <c r="I177" s="149"/>
      <c r="L177" s="32"/>
      <c r="M177" s="150"/>
      <c r="T177" s="56"/>
      <c r="AT177" s="17" t="s">
        <v>157</v>
      </c>
      <c r="AU177" s="17" t="s">
        <v>86</v>
      </c>
    </row>
    <row r="178" spans="2:65" s="13" customFormat="1" ht="10.199999999999999">
      <c r="B178" s="159"/>
      <c r="D178" s="147" t="s">
        <v>159</v>
      </c>
      <c r="E178" s="160" t="s">
        <v>1</v>
      </c>
      <c r="F178" s="161" t="s">
        <v>201</v>
      </c>
      <c r="H178" s="162">
        <v>666.18799999999999</v>
      </c>
      <c r="I178" s="163"/>
      <c r="L178" s="159"/>
      <c r="M178" s="164"/>
      <c r="T178" s="165"/>
      <c r="AT178" s="160" t="s">
        <v>159</v>
      </c>
      <c r="AU178" s="160" t="s">
        <v>86</v>
      </c>
      <c r="AV178" s="13" t="s">
        <v>86</v>
      </c>
      <c r="AW178" s="13" t="s">
        <v>31</v>
      </c>
      <c r="AX178" s="13" t="s">
        <v>84</v>
      </c>
      <c r="AY178" s="160" t="s">
        <v>147</v>
      </c>
    </row>
    <row r="179" spans="2:65" s="11" customFormat="1" ht="22.8" customHeight="1">
      <c r="B179" s="121"/>
      <c r="D179" s="122" t="s">
        <v>75</v>
      </c>
      <c r="E179" s="131" t="s">
        <v>202</v>
      </c>
      <c r="F179" s="131" t="s">
        <v>203</v>
      </c>
      <c r="I179" s="124"/>
      <c r="J179" s="132">
        <f>BK179</f>
        <v>0</v>
      </c>
      <c r="L179" s="121"/>
      <c r="M179" s="126"/>
      <c r="P179" s="127">
        <f>SUM(P180:P189)</f>
        <v>0</v>
      </c>
      <c r="R179" s="127">
        <f>SUM(R180:R189)</f>
        <v>1.03804E-2</v>
      </c>
      <c r="T179" s="128">
        <f>SUM(T180:T189)</f>
        <v>0</v>
      </c>
      <c r="AR179" s="122" t="s">
        <v>84</v>
      </c>
      <c r="AT179" s="129" t="s">
        <v>75</v>
      </c>
      <c r="AU179" s="129" t="s">
        <v>84</v>
      </c>
      <c r="AY179" s="122" t="s">
        <v>147</v>
      </c>
      <c r="BK179" s="130">
        <f>SUM(BK180:BK189)</f>
        <v>0</v>
      </c>
    </row>
    <row r="180" spans="2:65" s="1" customFormat="1" ht="37.799999999999997" customHeight="1">
      <c r="B180" s="133"/>
      <c r="C180" s="134" t="s">
        <v>204</v>
      </c>
      <c r="D180" s="134" t="s">
        <v>150</v>
      </c>
      <c r="E180" s="135" t="s">
        <v>205</v>
      </c>
      <c r="F180" s="136" t="s">
        <v>206</v>
      </c>
      <c r="G180" s="137" t="s">
        <v>97</v>
      </c>
      <c r="H180" s="138">
        <v>259.51</v>
      </c>
      <c r="I180" s="139"/>
      <c r="J180" s="140">
        <f>ROUND(I180*H180,2)</f>
        <v>0</v>
      </c>
      <c r="K180" s="136" t="s">
        <v>153</v>
      </c>
      <c r="L180" s="32"/>
      <c r="M180" s="141" t="s">
        <v>1</v>
      </c>
      <c r="N180" s="142" t="s">
        <v>41</v>
      </c>
      <c r="P180" s="143">
        <f>O180*H180</f>
        <v>0</v>
      </c>
      <c r="Q180" s="143">
        <v>4.0000000000000003E-5</v>
      </c>
      <c r="R180" s="143">
        <f>Q180*H180</f>
        <v>1.03804E-2</v>
      </c>
      <c r="S180" s="143">
        <v>0</v>
      </c>
      <c r="T180" s="144">
        <f>S180*H180</f>
        <v>0</v>
      </c>
      <c r="AR180" s="145" t="s">
        <v>154</v>
      </c>
      <c r="AT180" s="145" t="s">
        <v>150</v>
      </c>
      <c r="AU180" s="145" t="s">
        <v>86</v>
      </c>
      <c r="AY180" s="17" t="s">
        <v>147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84</v>
      </c>
      <c r="BK180" s="146">
        <f>ROUND(I180*H180,2)</f>
        <v>0</v>
      </c>
      <c r="BL180" s="17" t="s">
        <v>154</v>
      </c>
      <c r="BM180" s="145" t="s">
        <v>207</v>
      </c>
    </row>
    <row r="181" spans="2:65" s="1" customFormat="1" ht="19.2">
      <c r="B181" s="32"/>
      <c r="D181" s="147" t="s">
        <v>156</v>
      </c>
      <c r="F181" s="148" t="s">
        <v>206</v>
      </c>
      <c r="I181" s="149"/>
      <c r="L181" s="32"/>
      <c r="M181" s="150"/>
      <c r="T181" s="56"/>
      <c r="AT181" s="17" t="s">
        <v>156</v>
      </c>
      <c r="AU181" s="17" t="s">
        <v>86</v>
      </c>
    </row>
    <row r="182" spans="2:65" s="1" customFormat="1" ht="10.199999999999999">
      <c r="B182" s="32"/>
      <c r="D182" s="151" t="s">
        <v>157</v>
      </c>
      <c r="F182" s="152" t="s">
        <v>208</v>
      </c>
      <c r="I182" s="149"/>
      <c r="L182" s="32"/>
      <c r="M182" s="150"/>
      <c r="T182" s="56"/>
      <c r="AT182" s="17" t="s">
        <v>157</v>
      </c>
      <c r="AU182" s="17" t="s">
        <v>86</v>
      </c>
    </row>
    <row r="183" spans="2:65" s="12" customFormat="1" ht="20.399999999999999">
      <c r="B183" s="153"/>
      <c r="D183" s="147" t="s">
        <v>159</v>
      </c>
      <c r="E183" s="154" t="s">
        <v>1</v>
      </c>
      <c r="F183" s="155" t="s">
        <v>209</v>
      </c>
      <c r="H183" s="154" t="s">
        <v>1</v>
      </c>
      <c r="I183" s="156"/>
      <c r="L183" s="153"/>
      <c r="M183" s="157"/>
      <c r="T183" s="158"/>
      <c r="AT183" s="154" t="s">
        <v>159</v>
      </c>
      <c r="AU183" s="154" t="s">
        <v>86</v>
      </c>
      <c r="AV183" s="12" t="s">
        <v>84</v>
      </c>
      <c r="AW183" s="12" t="s">
        <v>31</v>
      </c>
      <c r="AX183" s="12" t="s">
        <v>76</v>
      </c>
      <c r="AY183" s="154" t="s">
        <v>147</v>
      </c>
    </row>
    <row r="184" spans="2:65" s="12" customFormat="1" ht="20.399999999999999">
      <c r="B184" s="153"/>
      <c r="D184" s="147" t="s">
        <v>159</v>
      </c>
      <c r="E184" s="154" t="s">
        <v>1</v>
      </c>
      <c r="F184" s="155" t="s">
        <v>210</v>
      </c>
      <c r="H184" s="154" t="s">
        <v>1</v>
      </c>
      <c r="I184" s="156"/>
      <c r="L184" s="153"/>
      <c r="M184" s="157"/>
      <c r="T184" s="158"/>
      <c r="AT184" s="154" t="s">
        <v>159</v>
      </c>
      <c r="AU184" s="154" t="s">
        <v>86</v>
      </c>
      <c r="AV184" s="12" t="s">
        <v>84</v>
      </c>
      <c r="AW184" s="12" t="s">
        <v>31</v>
      </c>
      <c r="AX184" s="12" t="s">
        <v>76</v>
      </c>
      <c r="AY184" s="154" t="s">
        <v>147</v>
      </c>
    </row>
    <row r="185" spans="2:65" s="12" customFormat="1" ht="10.199999999999999">
      <c r="B185" s="153"/>
      <c r="D185" s="147" t="s">
        <v>159</v>
      </c>
      <c r="E185" s="154" t="s">
        <v>1</v>
      </c>
      <c r="F185" s="155" t="s">
        <v>211</v>
      </c>
      <c r="H185" s="154" t="s">
        <v>1</v>
      </c>
      <c r="I185" s="156"/>
      <c r="L185" s="153"/>
      <c r="M185" s="157"/>
      <c r="T185" s="158"/>
      <c r="AT185" s="154" t="s">
        <v>159</v>
      </c>
      <c r="AU185" s="154" t="s">
        <v>86</v>
      </c>
      <c r="AV185" s="12" t="s">
        <v>84</v>
      </c>
      <c r="AW185" s="12" t="s">
        <v>31</v>
      </c>
      <c r="AX185" s="12" t="s">
        <v>76</v>
      </c>
      <c r="AY185" s="154" t="s">
        <v>147</v>
      </c>
    </row>
    <row r="186" spans="2:65" s="13" customFormat="1" ht="20.399999999999999">
      <c r="B186" s="159"/>
      <c r="D186" s="147" t="s">
        <v>159</v>
      </c>
      <c r="E186" s="160" t="s">
        <v>1</v>
      </c>
      <c r="F186" s="161" t="s">
        <v>212</v>
      </c>
      <c r="H186" s="162">
        <v>226.96299999999999</v>
      </c>
      <c r="I186" s="163"/>
      <c r="L186" s="159"/>
      <c r="M186" s="164"/>
      <c r="T186" s="165"/>
      <c r="AT186" s="160" t="s">
        <v>159</v>
      </c>
      <c r="AU186" s="160" t="s">
        <v>86</v>
      </c>
      <c r="AV186" s="13" t="s">
        <v>86</v>
      </c>
      <c r="AW186" s="13" t="s">
        <v>31</v>
      </c>
      <c r="AX186" s="13" t="s">
        <v>76</v>
      </c>
      <c r="AY186" s="160" t="s">
        <v>147</v>
      </c>
    </row>
    <row r="187" spans="2:65" s="13" customFormat="1" ht="10.199999999999999">
      <c r="B187" s="159"/>
      <c r="D187" s="147" t="s">
        <v>159</v>
      </c>
      <c r="E187" s="160" t="s">
        <v>1</v>
      </c>
      <c r="F187" s="161" t="s">
        <v>213</v>
      </c>
      <c r="H187" s="162">
        <v>17.68</v>
      </c>
      <c r="I187" s="163"/>
      <c r="L187" s="159"/>
      <c r="M187" s="164"/>
      <c r="T187" s="165"/>
      <c r="AT187" s="160" t="s">
        <v>159</v>
      </c>
      <c r="AU187" s="160" t="s">
        <v>86</v>
      </c>
      <c r="AV187" s="13" t="s">
        <v>86</v>
      </c>
      <c r="AW187" s="13" t="s">
        <v>31</v>
      </c>
      <c r="AX187" s="13" t="s">
        <v>76</v>
      </c>
      <c r="AY187" s="160" t="s">
        <v>147</v>
      </c>
    </row>
    <row r="188" spans="2:65" s="13" customFormat="1" ht="10.199999999999999">
      <c r="B188" s="159"/>
      <c r="D188" s="147" t="s">
        <v>159</v>
      </c>
      <c r="E188" s="160" t="s">
        <v>1</v>
      </c>
      <c r="F188" s="161" t="s">
        <v>214</v>
      </c>
      <c r="H188" s="162">
        <v>14.867000000000001</v>
      </c>
      <c r="I188" s="163"/>
      <c r="L188" s="159"/>
      <c r="M188" s="164"/>
      <c r="T188" s="165"/>
      <c r="AT188" s="160" t="s">
        <v>159</v>
      </c>
      <c r="AU188" s="160" t="s">
        <v>86</v>
      </c>
      <c r="AV188" s="13" t="s">
        <v>86</v>
      </c>
      <c r="AW188" s="13" t="s">
        <v>31</v>
      </c>
      <c r="AX188" s="13" t="s">
        <v>76</v>
      </c>
      <c r="AY188" s="160" t="s">
        <v>147</v>
      </c>
    </row>
    <row r="189" spans="2:65" s="14" customFormat="1" ht="10.199999999999999">
      <c r="B189" s="166"/>
      <c r="D189" s="147" t="s">
        <v>159</v>
      </c>
      <c r="E189" s="167" t="s">
        <v>1</v>
      </c>
      <c r="F189" s="168" t="s">
        <v>172</v>
      </c>
      <c r="H189" s="169">
        <v>259.51</v>
      </c>
      <c r="I189" s="170"/>
      <c r="L189" s="166"/>
      <c r="M189" s="171"/>
      <c r="T189" s="172"/>
      <c r="AT189" s="167" t="s">
        <v>159</v>
      </c>
      <c r="AU189" s="167" t="s">
        <v>86</v>
      </c>
      <c r="AV189" s="14" t="s">
        <v>154</v>
      </c>
      <c r="AW189" s="14" t="s">
        <v>31</v>
      </c>
      <c r="AX189" s="14" t="s">
        <v>84</v>
      </c>
      <c r="AY189" s="167" t="s">
        <v>147</v>
      </c>
    </row>
    <row r="190" spans="2:65" s="11" customFormat="1" ht="22.8" customHeight="1">
      <c r="B190" s="121"/>
      <c r="D190" s="122" t="s">
        <v>75</v>
      </c>
      <c r="E190" s="131" t="s">
        <v>215</v>
      </c>
      <c r="F190" s="131" t="s">
        <v>216</v>
      </c>
      <c r="I190" s="124"/>
      <c r="J190" s="132">
        <f>BK190</f>
        <v>0</v>
      </c>
      <c r="L190" s="121"/>
      <c r="M190" s="126"/>
      <c r="P190" s="127">
        <f>SUM(P191:P198)</f>
        <v>0</v>
      </c>
      <c r="R190" s="127">
        <f>SUM(R191:R198)</f>
        <v>0.62849999999999995</v>
      </c>
      <c r="T190" s="128">
        <f>SUM(T191:T198)</f>
        <v>0</v>
      </c>
      <c r="AR190" s="122" t="s">
        <v>84</v>
      </c>
      <c r="AT190" s="129" t="s">
        <v>75</v>
      </c>
      <c r="AU190" s="129" t="s">
        <v>84</v>
      </c>
      <c r="AY190" s="122" t="s">
        <v>147</v>
      </c>
      <c r="BK190" s="130">
        <f>SUM(BK191:BK198)</f>
        <v>0</v>
      </c>
    </row>
    <row r="191" spans="2:65" s="1" customFormat="1" ht="37.799999999999997" customHeight="1">
      <c r="B191" s="133"/>
      <c r="C191" s="134" t="s">
        <v>217</v>
      </c>
      <c r="D191" s="134" t="s">
        <v>150</v>
      </c>
      <c r="E191" s="135" t="s">
        <v>218</v>
      </c>
      <c r="F191" s="136" t="s">
        <v>219</v>
      </c>
      <c r="G191" s="137" t="s">
        <v>92</v>
      </c>
      <c r="H191" s="138">
        <v>50</v>
      </c>
      <c r="I191" s="139"/>
      <c r="J191" s="140">
        <f>ROUND(I191*H191,2)</f>
        <v>0</v>
      </c>
      <c r="K191" s="136" t="s">
        <v>153</v>
      </c>
      <c r="L191" s="32"/>
      <c r="M191" s="141" t="s">
        <v>1</v>
      </c>
      <c r="N191" s="142" t="s">
        <v>41</v>
      </c>
      <c r="P191" s="143">
        <f>O191*H191</f>
        <v>0</v>
      </c>
      <c r="Q191" s="143">
        <v>1.257E-2</v>
      </c>
      <c r="R191" s="143">
        <f>Q191*H191</f>
        <v>0.62849999999999995</v>
      </c>
      <c r="S191" s="143">
        <v>0</v>
      </c>
      <c r="T191" s="144">
        <f>S191*H191</f>
        <v>0</v>
      </c>
      <c r="AR191" s="145" t="s">
        <v>154</v>
      </c>
      <c r="AT191" s="145" t="s">
        <v>150</v>
      </c>
      <c r="AU191" s="145" t="s">
        <v>86</v>
      </c>
      <c r="AY191" s="17" t="s">
        <v>147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84</v>
      </c>
      <c r="BK191" s="146">
        <f>ROUND(I191*H191,2)</f>
        <v>0</v>
      </c>
      <c r="BL191" s="17" t="s">
        <v>154</v>
      </c>
      <c r="BM191" s="145" t="s">
        <v>220</v>
      </c>
    </row>
    <row r="192" spans="2:65" s="1" customFormat="1" ht="28.8">
      <c r="B192" s="32"/>
      <c r="D192" s="147" t="s">
        <v>156</v>
      </c>
      <c r="F192" s="148" t="s">
        <v>219</v>
      </c>
      <c r="I192" s="149"/>
      <c r="L192" s="32"/>
      <c r="M192" s="150"/>
      <c r="T192" s="56"/>
      <c r="AT192" s="17" t="s">
        <v>156</v>
      </c>
      <c r="AU192" s="17" t="s">
        <v>86</v>
      </c>
    </row>
    <row r="193" spans="2:65" s="1" customFormat="1" ht="10.199999999999999">
      <c r="B193" s="32"/>
      <c r="D193" s="151" t="s">
        <v>157</v>
      </c>
      <c r="F193" s="152" t="s">
        <v>221</v>
      </c>
      <c r="I193" s="149"/>
      <c r="L193" s="32"/>
      <c r="M193" s="150"/>
      <c r="T193" s="56"/>
      <c r="AT193" s="17" t="s">
        <v>157</v>
      </c>
      <c r="AU193" s="17" t="s">
        <v>86</v>
      </c>
    </row>
    <row r="194" spans="2:65" s="12" customFormat="1" ht="20.399999999999999">
      <c r="B194" s="153"/>
      <c r="D194" s="147" t="s">
        <v>159</v>
      </c>
      <c r="E194" s="154" t="s">
        <v>1</v>
      </c>
      <c r="F194" s="155" t="s">
        <v>222</v>
      </c>
      <c r="H194" s="154" t="s">
        <v>1</v>
      </c>
      <c r="I194" s="156"/>
      <c r="L194" s="153"/>
      <c r="M194" s="157"/>
      <c r="T194" s="158"/>
      <c r="AT194" s="154" t="s">
        <v>159</v>
      </c>
      <c r="AU194" s="154" t="s">
        <v>86</v>
      </c>
      <c r="AV194" s="12" t="s">
        <v>84</v>
      </c>
      <c r="AW194" s="12" t="s">
        <v>31</v>
      </c>
      <c r="AX194" s="12" t="s">
        <v>76</v>
      </c>
      <c r="AY194" s="154" t="s">
        <v>147</v>
      </c>
    </row>
    <row r="195" spans="2:65" s="12" customFormat="1" ht="10.199999999999999">
      <c r="B195" s="153"/>
      <c r="D195" s="147" t="s">
        <v>159</v>
      </c>
      <c r="E195" s="154" t="s">
        <v>1</v>
      </c>
      <c r="F195" s="155" t="s">
        <v>223</v>
      </c>
      <c r="H195" s="154" t="s">
        <v>1</v>
      </c>
      <c r="I195" s="156"/>
      <c r="L195" s="153"/>
      <c r="M195" s="157"/>
      <c r="T195" s="158"/>
      <c r="AT195" s="154" t="s">
        <v>159</v>
      </c>
      <c r="AU195" s="154" t="s">
        <v>86</v>
      </c>
      <c r="AV195" s="12" t="s">
        <v>84</v>
      </c>
      <c r="AW195" s="12" t="s">
        <v>31</v>
      </c>
      <c r="AX195" s="12" t="s">
        <v>76</v>
      </c>
      <c r="AY195" s="154" t="s">
        <v>147</v>
      </c>
    </row>
    <row r="196" spans="2:65" s="12" customFormat="1" ht="10.199999999999999">
      <c r="B196" s="153"/>
      <c r="D196" s="147" t="s">
        <v>159</v>
      </c>
      <c r="E196" s="154" t="s">
        <v>1</v>
      </c>
      <c r="F196" s="155" t="s">
        <v>224</v>
      </c>
      <c r="H196" s="154" t="s">
        <v>1</v>
      </c>
      <c r="I196" s="156"/>
      <c r="L196" s="153"/>
      <c r="M196" s="157"/>
      <c r="T196" s="158"/>
      <c r="AT196" s="154" t="s">
        <v>159</v>
      </c>
      <c r="AU196" s="154" t="s">
        <v>86</v>
      </c>
      <c r="AV196" s="12" t="s">
        <v>84</v>
      </c>
      <c r="AW196" s="12" t="s">
        <v>31</v>
      </c>
      <c r="AX196" s="12" t="s">
        <v>76</v>
      </c>
      <c r="AY196" s="154" t="s">
        <v>147</v>
      </c>
    </row>
    <row r="197" spans="2:65" s="13" customFormat="1" ht="10.199999999999999">
      <c r="B197" s="159"/>
      <c r="D197" s="147" t="s">
        <v>159</v>
      </c>
      <c r="E197" s="160" t="s">
        <v>1</v>
      </c>
      <c r="F197" s="161" t="s">
        <v>225</v>
      </c>
      <c r="H197" s="162">
        <v>50</v>
      </c>
      <c r="I197" s="163"/>
      <c r="L197" s="159"/>
      <c r="M197" s="164"/>
      <c r="T197" s="165"/>
      <c r="AT197" s="160" t="s">
        <v>159</v>
      </c>
      <c r="AU197" s="160" t="s">
        <v>86</v>
      </c>
      <c r="AV197" s="13" t="s">
        <v>86</v>
      </c>
      <c r="AW197" s="13" t="s">
        <v>31</v>
      </c>
      <c r="AX197" s="13" t="s">
        <v>76</v>
      </c>
      <c r="AY197" s="160" t="s">
        <v>147</v>
      </c>
    </row>
    <row r="198" spans="2:65" s="14" customFormat="1" ht="10.199999999999999">
      <c r="B198" s="166"/>
      <c r="D198" s="147" t="s">
        <v>159</v>
      </c>
      <c r="E198" s="167" t="s">
        <v>1</v>
      </c>
      <c r="F198" s="168" t="s">
        <v>172</v>
      </c>
      <c r="H198" s="169">
        <v>50</v>
      </c>
      <c r="I198" s="170"/>
      <c r="L198" s="166"/>
      <c r="M198" s="171"/>
      <c r="T198" s="172"/>
      <c r="AT198" s="167" t="s">
        <v>159</v>
      </c>
      <c r="AU198" s="167" t="s">
        <v>86</v>
      </c>
      <c r="AV198" s="14" t="s">
        <v>154</v>
      </c>
      <c r="AW198" s="14" t="s">
        <v>31</v>
      </c>
      <c r="AX198" s="14" t="s">
        <v>84</v>
      </c>
      <c r="AY198" s="167" t="s">
        <v>147</v>
      </c>
    </row>
    <row r="199" spans="2:65" s="11" customFormat="1" ht="22.8" customHeight="1">
      <c r="B199" s="121"/>
      <c r="D199" s="122" t="s">
        <v>75</v>
      </c>
      <c r="E199" s="131" t="s">
        <v>226</v>
      </c>
      <c r="F199" s="131" t="s">
        <v>227</v>
      </c>
      <c r="I199" s="124"/>
      <c r="J199" s="132">
        <f>BK199</f>
        <v>0</v>
      </c>
      <c r="L199" s="121"/>
      <c r="M199" s="126"/>
      <c r="P199" s="127">
        <f>SUM(P200:P212)</f>
        <v>0</v>
      </c>
      <c r="R199" s="127">
        <f>SUM(R200:R212)</f>
        <v>0</v>
      </c>
      <c r="T199" s="128">
        <f>SUM(T200:T212)</f>
        <v>0</v>
      </c>
      <c r="AR199" s="122" t="s">
        <v>84</v>
      </c>
      <c r="AT199" s="129" t="s">
        <v>75</v>
      </c>
      <c r="AU199" s="129" t="s">
        <v>84</v>
      </c>
      <c r="AY199" s="122" t="s">
        <v>147</v>
      </c>
      <c r="BK199" s="130">
        <f>SUM(BK200:BK212)</f>
        <v>0</v>
      </c>
    </row>
    <row r="200" spans="2:65" s="1" customFormat="1" ht="44.25" customHeight="1">
      <c r="B200" s="133"/>
      <c r="C200" s="134" t="s">
        <v>8</v>
      </c>
      <c r="D200" s="134" t="s">
        <v>150</v>
      </c>
      <c r="E200" s="135" t="s">
        <v>228</v>
      </c>
      <c r="F200" s="136" t="s">
        <v>229</v>
      </c>
      <c r="G200" s="137" t="s">
        <v>230</v>
      </c>
      <c r="H200" s="138">
        <v>19.795000000000002</v>
      </c>
      <c r="I200" s="139"/>
      <c r="J200" s="140">
        <f>ROUND(I200*H200,2)</f>
        <v>0</v>
      </c>
      <c r="K200" s="136" t="s">
        <v>153</v>
      </c>
      <c r="L200" s="32"/>
      <c r="M200" s="141" t="s">
        <v>1</v>
      </c>
      <c r="N200" s="142" t="s">
        <v>41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154</v>
      </c>
      <c r="AT200" s="145" t="s">
        <v>150</v>
      </c>
      <c r="AU200" s="145" t="s">
        <v>86</v>
      </c>
      <c r="AY200" s="17" t="s">
        <v>147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84</v>
      </c>
      <c r="BK200" s="146">
        <f>ROUND(I200*H200,2)</f>
        <v>0</v>
      </c>
      <c r="BL200" s="17" t="s">
        <v>154</v>
      </c>
      <c r="BM200" s="145" t="s">
        <v>231</v>
      </c>
    </row>
    <row r="201" spans="2:65" s="1" customFormat="1" ht="28.8">
      <c r="B201" s="32"/>
      <c r="D201" s="147" t="s">
        <v>156</v>
      </c>
      <c r="F201" s="148" t="s">
        <v>229</v>
      </c>
      <c r="I201" s="149"/>
      <c r="L201" s="32"/>
      <c r="M201" s="150"/>
      <c r="T201" s="56"/>
      <c r="AT201" s="17" t="s">
        <v>156</v>
      </c>
      <c r="AU201" s="17" t="s">
        <v>86</v>
      </c>
    </row>
    <row r="202" spans="2:65" s="1" customFormat="1" ht="10.199999999999999">
      <c r="B202" s="32"/>
      <c r="D202" s="151" t="s">
        <v>157</v>
      </c>
      <c r="F202" s="152" t="s">
        <v>232</v>
      </c>
      <c r="I202" s="149"/>
      <c r="L202" s="32"/>
      <c r="M202" s="150"/>
      <c r="T202" s="56"/>
      <c r="AT202" s="17" t="s">
        <v>157</v>
      </c>
      <c r="AU202" s="17" t="s">
        <v>86</v>
      </c>
    </row>
    <row r="203" spans="2:65" s="1" customFormat="1" ht="33" customHeight="1">
      <c r="B203" s="133"/>
      <c r="C203" s="134" t="s">
        <v>233</v>
      </c>
      <c r="D203" s="134" t="s">
        <v>150</v>
      </c>
      <c r="E203" s="135" t="s">
        <v>234</v>
      </c>
      <c r="F203" s="136" t="s">
        <v>235</v>
      </c>
      <c r="G203" s="137" t="s">
        <v>230</v>
      </c>
      <c r="H203" s="138">
        <v>19.795000000000002</v>
      </c>
      <c r="I203" s="139"/>
      <c r="J203" s="140">
        <f>ROUND(I203*H203,2)</f>
        <v>0</v>
      </c>
      <c r="K203" s="136" t="s">
        <v>153</v>
      </c>
      <c r="L203" s="32"/>
      <c r="M203" s="141" t="s">
        <v>1</v>
      </c>
      <c r="N203" s="142" t="s">
        <v>41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154</v>
      </c>
      <c r="AT203" s="145" t="s">
        <v>150</v>
      </c>
      <c r="AU203" s="145" t="s">
        <v>86</v>
      </c>
      <c r="AY203" s="17" t="s">
        <v>147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84</v>
      </c>
      <c r="BK203" s="146">
        <f>ROUND(I203*H203,2)</f>
        <v>0</v>
      </c>
      <c r="BL203" s="17" t="s">
        <v>154</v>
      </c>
      <c r="BM203" s="145" t="s">
        <v>236</v>
      </c>
    </row>
    <row r="204" spans="2:65" s="1" customFormat="1" ht="19.2">
      <c r="B204" s="32"/>
      <c r="D204" s="147" t="s">
        <v>156</v>
      </c>
      <c r="F204" s="148" t="s">
        <v>235</v>
      </c>
      <c r="I204" s="149"/>
      <c r="L204" s="32"/>
      <c r="M204" s="150"/>
      <c r="T204" s="56"/>
      <c r="AT204" s="17" t="s">
        <v>156</v>
      </c>
      <c r="AU204" s="17" t="s">
        <v>86</v>
      </c>
    </row>
    <row r="205" spans="2:65" s="1" customFormat="1" ht="10.199999999999999">
      <c r="B205" s="32"/>
      <c r="D205" s="151" t="s">
        <v>157</v>
      </c>
      <c r="F205" s="152" t="s">
        <v>237</v>
      </c>
      <c r="I205" s="149"/>
      <c r="L205" s="32"/>
      <c r="M205" s="150"/>
      <c r="T205" s="56"/>
      <c r="AT205" s="17" t="s">
        <v>157</v>
      </c>
      <c r="AU205" s="17" t="s">
        <v>86</v>
      </c>
    </row>
    <row r="206" spans="2:65" s="1" customFormat="1" ht="44.25" customHeight="1">
      <c r="B206" s="133"/>
      <c r="C206" s="134" t="s">
        <v>238</v>
      </c>
      <c r="D206" s="134" t="s">
        <v>150</v>
      </c>
      <c r="E206" s="135" t="s">
        <v>239</v>
      </c>
      <c r="F206" s="136" t="s">
        <v>240</v>
      </c>
      <c r="G206" s="137" t="s">
        <v>230</v>
      </c>
      <c r="H206" s="138">
        <v>376.10500000000002</v>
      </c>
      <c r="I206" s="139"/>
      <c r="J206" s="140">
        <f>ROUND(I206*H206,2)</f>
        <v>0</v>
      </c>
      <c r="K206" s="136" t="s">
        <v>153</v>
      </c>
      <c r="L206" s="32"/>
      <c r="M206" s="141" t="s">
        <v>1</v>
      </c>
      <c r="N206" s="142" t="s">
        <v>41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154</v>
      </c>
      <c r="AT206" s="145" t="s">
        <v>150</v>
      </c>
      <c r="AU206" s="145" t="s">
        <v>86</v>
      </c>
      <c r="AY206" s="17" t="s">
        <v>147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84</v>
      </c>
      <c r="BK206" s="146">
        <f>ROUND(I206*H206,2)</f>
        <v>0</v>
      </c>
      <c r="BL206" s="17" t="s">
        <v>154</v>
      </c>
      <c r="BM206" s="145" t="s">
        <v>241</v>
      </c>
    </row>
    <row r="207" spans="2:65" s="1" customFormat="1" ht="28.8">
      <c r="B207" s="32"/>
      <c r="D207" s="147" t="s">
        <v>156</v>
      </c>
      <c r="F207" s="148" t="s">
        <v>240</v>
      </c>
      <c r="I207" s="149"/>
      <c r="L207" s="32"/>
      <c r="M207" s="150"/>
      <c r="T207" s="56"/>
      <c r="AT207" s="17" t="s">
        <v>156</v>
      </c>
      <c r="AU207" s="17" t="s">
        <v>86</v>
      </c>
    </row>
    <row r="208" spans="2:65" s="1" customFormat="1" ht="10.199999999999999">
      <c r="B208" s="32"/>
      <c r="D208" s="151" t="s">
        <v>157</v>
      </c>
      <c r="F208" s="152" t="s">
        <v>242</v>
      </c>
      <c r="I208" s="149"/>
      <c r="L208" s="32"/>
      <c r="M208" s="150"/>
      <c r="T208" s="56"/>
      <c r="AT208" s="17" t="s">
        <v>157</v>
      </c>
      <c r="AU208" s="17" t="s">
        <v>86</v>
      </c>
    </row>
    <row r="209" spans="2:65" s="13" customFormat="1" ht="10.199999999999999">
      <c r="B209" s="159"/>
      <c r="D209" s="147" t="s">
        <v>159</v>
      </c>
      <c r="E209" s="160" t="s">
        <v>1</v>
      </c>
      <c r="F209" s="161" t="s">
        <v>243</v>
      </c>
      <c r="H209" s="162">
        <v>376.10500000000002</v>
      </c>
      <c r="I209" s="163"/>
      <c r="L209" s="159"/>
      <c r="M209" s="164"/>
      <c r="T209" s="165"/>
      <c r="AT209" s="160" t="s">
        <v>159</v>
      </c>
      <c r="AU209" s="160" t="s">
        <v>86</v>
      </c>
      <c r="AV209" s="13" t="s">
        <v>86</v>
      </c>
      <c r="AW209" s="13" t="s">
        <v>31</v>
      </c>
      <c r="AX209" s="13" t="s">
        <v>84</v>
      </c>
      <c r="AY209" s="160" t="s">
        <v>147</v>
      </c>
    </row>
    <row r="210" spans="2:65" s="1" customFormat="1" ht="44.25" customHeight="1">
      <c r="B210" s="133"/>
      <c r="C210" s="134" t="s">
        <v>244</v>
      </c>
      <c r="D210" s="134" t="s">
        <v>150</v>
      </c>
      <c r="E210" s="135" t="s">
        <v>245</v>
      </c>
      <c r="F210" s="136" t="s">
        <v>246</v>
      </c>
      <c r="G210" s="137" t="s">
        <v>230</v>
      </c>
      <c r="H210" s="138">
        <v>19.795000000000002</v>
      </c>
      <c r="I210" s="139"/>
      <c r="J210" s="140">
        <f>ROUND(I210*H210,2)</f>
        <v>0</v>
      </c>
      <c r="K210" s="136" t="s">
        <v>153</v>
      </c>
      <c r="L210" s="32"/>
      <c r="M210" s="141" t="s">
        <v>1</v>
      </c>
      <c r="N210" s="142" t="s">
        <v>41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154</v>
      </c>
      <c r="AT210" s="145" t="s">
        <v>150</v>
      </c>
      <c r="AU210" s="145" t="s">
        <v>86</v>
      </c>
      <c r="AY210" s="17" t="s">
        <v>147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7" t="s">
        <v>84</v>
      </c>
      <c r="BK210" s="146">
        <f>ROUND(I210*H210,2)</f>
        <v>0</v>
      </c>
      <c r="BL210" s="17" t="s">
        <v>154</v>
      </c>
      <c r="BM210" s="145" t="s">
        <v>247</v>
      </c>
    </row>
    <row r="211" spans="2:65" s="1" customFormat="1" ht="28.8">
      <c r="B211" s="32"/>
      <c r="D211" s="147" t="s">
        <v>156</v>
      </c>
      <c r="F211" s="148" t="s">
        <v>246</v>
      </c>
      <c r="I211" s="149"/>
      <c r="L211" s="32"/>
      <c r="M211" s="150"/>
      <c r="T211" s="56"/>
      <c r="AT211" s="17" t="s">
        <v>156</v>
      </c>
      <c r="AU211" s="17" t="s">
        <v>86</v>
      </c>
    </row>
    <row r="212" spans="2:65" s="1" customFormat="1" ht="10.199999999999999">
      <c r="B212" s="32"/>
      <c r="D212" s="151" t="s">
        <v>157</v>
      </c>
      <c r="F212" s="152" t="s">
        <v>248</v>
      </c>
      <c r="I212" s="149"/>
      <c r="L212" s="32"/>
      <c r="M212" s="150"/>
      <c r="T212" s="56"/>
      <c r="AT212" s="17" t="s">
        <v>157</v>
      </c>
      <c r="AU212" s="17" t="s">
        <v>86</v>
      </c>
    </row>
    <row r="213" spans="2:65" s="11" customFormat="1" ht="22.8" customHeight="1">
      <c r="B213" s="121"/>
      <c r="D213" s="122" t="s">
        <v>75</v>
      </c>
      <c r="E213" s="131" t="s">
        <v>249</v>
      </c>
      <c r="F213" s="131" t="s">
        <v>250</v>
      </c>
      <c r="I213" s="124"/>
      <c r="J213" s="132">
        <f>BK213</f>
        <v>0</v>
      </c>
      <c r="L213" s="121"/>
      <c r="M213" s="126"/>
      <c r="P213" s="127">
        <f>SUM(P214:P216)</f>
        <v>0</v>
      </c>
      <c r="R213" s="127">
        <f>SUM(R214:R216)</f>
        <v>0</v>
      </c>
      <c r="T213" s="128">
        <f>SUM(T214:T216)</f>
        <v>0</v>
      </c>
      <c r="AR213" s="122" t="s">
        <v>84</v>
      </c>
      <c r="AT213" s="129" t="s">
        <v>75</v>
      </c>
      <c r="AU213" s="129" t="s">
        <v>84</v>
      </c>
      <c r="AY213" s="122" t="s">
        <v>147</v>
      </c>
      <c r="BK213" s="130">
        <f>SUM(BK214:BK216)</f>
        <v>0</v>
      </c>
    </row>
    <row r="214" spans="2:65" s="1" customFormat="1" ht="62.7" customHeight="1">
      <c r="B214" s="133"/>
      <c r="C214" s="134" t="s">
        <v>251</v>
      </c>
      <c r="D214" s="134" t="s">
        <v>150</v>
      </c>
      <c r="E214" s="135" t="s">
        <v>252</v>
      </c>
      <c r="F214" s="136" t="s">
        <v>253</v>
      </c>
      <c r="G214" s="137" t="s">
        <v>230</v>
      </c>
      <c r="H214" s="138">
        <v>18.925000000000001</v>
      </c>
      <c r="I214" s="139"/>
      <c r="J214" s="140">
        <f>ROUND(I214*H214,2)</f>
        <v>0</v>
      </c>
      <c r="K214" s="136" t="s">
        <v>153</v>
      </c>
      <c r="L214" s="32"/>
      <c r="M214" s="141" t="s">
        <v>1</v>
      </c>
      <c r="N214" s="142" t="s">
        <v>41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154</v>
      </c>
      <c r="AT214" s="145" t="s">
        <v>150</v>
      </c>
      <c r="AU214" s="145" t="s">
        <v>86</v>
      </c>
      <c r="AY214" s="17" t="s">
        <v>147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84</v>
      </c>
      <c r="BK214" s="146">
        <f>ROUND(I214*H214,2)</f>
        <v>0</v>
      </c>
      <c r="BL214" s="17" t="s">
        <v>154</v>
      </c>
      <c r="BM214" s="145" t="s">
        <v>254</v>
      </c>
    </row>
    <row r="215" spans="2:65" s="1" customFormat="1" ht="38.4">
      <c r="B215" s="32"/>
      <c r="D215" s="147" t="s">
        <v>156</v>
      </c>
      <c r="F215" s="148" t="s">
        <v>253</v>
      </c>
      <c r="I215" s="149"/>
      <c r="L215" s="32"/>
      <c r="M215" s="150"/>
      <c r="T215" s="56"/>
      <c r="AT215" s="17" t="s">
        <v>156</v>
      </c>
      <c r="AU215" s="17" t="s">
        <v>86</v>
      </c>
    </row>
    <row r="216" spans="2:65" s="1" customFormat="1" ht="10.199999999999999">
      <c r="B216" s="32"/>
      <c r="D216" s="151" t="s">
        <v>157</v>
      </c>
      <c r="F216" s="152" t="s">
        <v>255</v>
      </c>
      <c r="I216" s="149"/>
      <c r="L216" s="32"/>
      <c r="M216" s="150"/>
      <c r="T216" s="56"/>
      <c r="AT216" s="17" t="s">
        <v>157</v>
      </c>
      <c r="AU216" s="17" t="s">
        <v>86</v>
      </c>
    </row>
    <row r="217" spans="2:65" s="11" customFormat="1" ht="25.95" customHeight="1">
      <c r="B217" s="121"/>
      <c r="D217" s="122" t="s">
        <v>75</v>
      </c>
      <c r="E217" s="123" t="s">
        <v>256</v>
      </c>
      <c r="F217" s="123" t="s">
        <v>257</v>
      </c>
      <c r="I217" s="124"/>
      <c r="J217" s="125">
        <f>BK217</f>
        <v>0</v>
      </c>
      <c r="L217" s="121"/>
      <c r="M217" s="126"/>
      <c r="P217" s="127">
        <f>P218+P294+P545+P630</f>
        <v>0</v>
      </c>
      <c r="R217" s="127">
        <f>R218+R294+R545+R630</f>
        <v>18.285894000000003</v>
      </c>
      <c r="T217" s="128">
        <f>T218+T294+T545+T630</f>
        <v>19.794518499999999</v>
      </c>
      <c r="AR217" s="122" t="s">
        <v>84</v>
      </c>
      <c r="AT217" s="129" t="s">
        <v>75</v>
      </c>
      <c r="AU217" s="129" t="s">
        <v>76</v>
      </c>
      <c r="AY217" s="122" t="s">
        <v>147</v>
      </c>
      <c r="BK217" s="130">
        <f>BK218+BK294+BK545+BK630</f>
        <v>0</v>
      </c>
    </row>
    <row r="218" spans="2:65" s="11" customFormat="1" ht="22.8" customHeight="1">
      <c r="B218" s="121"/>
      <c r="D218" s="122" t="s">
        <v>75</v>
      </c>
      <c r="E218" s="131" t="s">
        <v>258</v>
      </c>
      <c r="F218" s="131" t="s">
        <v>259</v>
      </c>
      <c r="I218" s="124"/>
      <c r="J218" s="132">
        <f>BK218</f>
        <v>0</v>
      </c>
      <c r="L218" s="121"/>
      <c r="M218" s="126"/>
      <c r="P218" s="127">
        <f>SUM(P219:P293)</f>
        <v>0</v>
      </c>
      <c r="R218" s="127">
        <f>SUM(R219:R293)</f>
        <v>0.2992012</v>
      </c>
      <c r="T218" s="128">
        <f>SUM(T219:T293)</f>
        <v>0.2490607</v>
      </c>
      <c r="AR218" s="122" t="s">
        <v>84</v>
      </c>
      <c r="AT218" s="129" t="s">
        <v>75</v>
      </c>
      <c r="AU218" s="129" t="s">
        <v>84</v>
      </c>
      <c r="AY218" s="122" t="s">
        <v>147</v>
      </c>
      <c r="BK218" s="130">
        <f>SUM(BK219:BK293)</f>
        <v>0</v>
      </c>
    </row>
    <row r="219" spans="2:65" s="1" customFormat="1" ht="24.15" customHeight="1">
      <c r="B219" s="133"/>
      <c r="C219" s="134" t="s">
        <v>260</v>
      </c>
      <c r="D219" s="134" t="s">
        <v>150</v>
      </c>
      <c r="E219" s="135" t="s">
        <v>261</v>
      </c>
      <c r="F219" s="136" t="s">
        <v>262</v>
      </c>
      <c r="G219" s="137" t="s">
        <v>92</v>
      </c>
      <c r="H219" s="138">
        <v>8.76</v>
      </c>
      <c r="I219" s="139"/>
      <c r="J219" s="140">
        <f>ROUND(I219*H219,2)</f>
        <v>0</v>
      </c>
      <c r="K219" s="136" t="s">
        <v>153</v>
      </c>
      <c r="L219" s="32"/>
      <c r="M219" s="141" t="s">
        <v>1</v>
      </c>
      <c r="N219" s="142" t="s">
        <v>41</v>
      </c>
      <c r="P219" s="143">
        <f>O219*H219</f>
        <v>0</v>
      </c>
      <c r="Q219" s="143">
        <v>0</v>
      </c>
      <c r="R219" s="143">
        <f>Q219*H219</f>
        <v>0</v>
      </c>
      <c r="S219" s="143">
        <v>1.8699999999999999E-3</v>
      </c>
      <c r="T219" s="144">
        <f>S219*H219</f>
        <v>1.6381199999999999E-2</v>
      </c>
      <c r="AR219" s="145" t="s">
        <v>251</v>
      </c>
      <c r="AT219" s="145" t="s">
        <v>150</v>
      </c>
      <c r="AU219" s="145" t="s">
        <v>86</v>
      </c>
      <c r="AY219" s="17" t="s">
        <v>147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84</v>
      </c>
      <c r="BK219" s="146">
        <f>ROUND(I219*H219,2)</f>
        <v>0</v>
      </c>
      <c r="BL219" s="17" t="s">
        <v>251</v>
      </c>
      <c r="BM219" s="145" t="s">
        <v>263</v>
      </c>
    </row>
    <row r="220" spans="2:65" s="1" customFormat="1" ht="19.2">
      <c r="B220" s="32"/>
      <c r="D220" s="147" t="s">
        <v>156</v>
      </c>
      <c r="F220" s="148" t="s">
        <v>262</v>
      </c>
      <c r="I220" s="149"/>
      <c r="L220" s="32"/>
      <c r="M220" s="150"/>
      <c r="T220" s="56"/>
      <c r="AT220" s="17" t="s">
        <v>156</v>
      </c>
      <c r="AU220" s="17" t="s">
        <v>86</v>
      </c>
    </row>
    <row r="221" spans="2:65" s="1" customFormat="1" ht="10.199999999999999">
      <c r="B221" s="32"/>
      <c r="D221" s="151" t="s">
        <v>157</v>
      </c>
      <c r="F221" s="152" t="s">
        <v>264</v>
      </c>
      <c r="I221" s="149"/>
      <c r="L221" s="32"/>
      <c r="M221" s="150"/>
      <c r="T221" s="56"/>
      <c r="AT221" s="17" t="s">
        <v>157</v>
      </c>
      <c r="AU221" s="17" t="s">
        <v>86</v>
      </c>
    </row>
    <row r="222" spans="2:65" s="12" customFormat="1" ht="10.199999999999999">
      <c r="B222" s="153"/>
      <c r="D222" s="147" t="s">
        <v>159</v>
      </c>
      <c r="E222" s="154" t="s">
        <v>1</v>
      </c>
      <c r="F222" s="155" t="s">
        <v>265</v>
      </c>
      <c r="H222" s="154" t="s">
        <v>1</v>
      </c>
      <c r="I222" s="156"/>
      <c r="L222" s="153"/>
      <c r="M222" s="157"/>
      <c r="T222" s="158"/>
      <c r="AT222" s="154" t="s">
        <v>159</v>
      </c>
      <c r="AU222" s="154" t="s">
        <v>86</v>
      </c>
      <c r="AV222" s="12" t="s">
        <v>84</v>
      </c>
      <c r="AW222" s="12" t="s">
        <v>31</v>
      </c>
      <c r="AX222" s="12" t="s">
        <v>76</v>
      </c>
      <c r="AY222" s="154" t="s">
        <v>147</v>
      </c>
    </row>
    <row r="223" spans="2:65" s="12" customFormat="1" ht="20.399999999999999">
      <c r="B223" s="153"/>
      <c r="D223" s="147" t="s">
        <v>159</v>
      </c>
      <c r="E223" s="154" t="s">
        <v>1</v>
      </c>
      <c r="F223" s="155" t="s">
        <v>266</v>
      </c>
      <c r="H223" s="154" t="s">
        <v>1</v>
      </c>
      <c r="I223" s="156"/>
      <c r="L223" s="153"/>
      <c r="M223" s="157"/>
      <c r="T223" s="158"/>
      <c r="AT223" s="154" t="s">
        <v>159</v>
      </c>
      <c r="AU223" s="154" t="s">
        <v>86</v>
      </c>
      <c r="AV223" s="12" t="s">
        <v>84</v>
      </c>
      <c r="AW223" s="12" t="s">
        <v>31</v>
      </c>
      <c r="AX223" s="12" t="s">
        <v>76</v>
      </c>
      <c r="AY223" s="154" t="s">
        <v>147</v>
      </c>
    </row>
    <row r="224" spans="2:65" s="13" customFormat="1" ht="10.199999999999999">
      <c r="B224" s="159"/>
      <c r="D224" s="147" t="s">
        <v>159</v>
      </c>
      <c r="E224" s="160" t="s">
        <v>1</v>
      </c>
      <c r="F224" s="161" t="s">
        <v>90</v>
      </c>
      <c r="H224" s="162">
        <v>8.76</v>
      </c>
      <c r="I224" s="163"/>
      <c r="L224" s="159"/>
      <c r="M224" s="164"/>
      <c r="T224" s="165"/>
      <c r="AT224" s="160" t="s">
        <v>159</v>
      </c>
      <c r="AU224" s="160" t="s">
        <v>86</v>
      </c>
      <c r="AV224" s="13" t="s">
        <v>86</v>
      </c>
      <c r="AW224" s="13" t="s">
        <v>31</v>
      </c>
      <c r="AX224" s="13" t="s">
        <v>76</v>
      </c>
      <c r="AY224" s="160" t="s">
        <v>147</v>
      </c>
    </row>
    <row r="225" spans="2:65" s="14" customFormat="1" ht="10.199999999999999">
      <c r="B225" s="166"/>
      <c r="D225" s="147" t="s">
        <v>159</v>
      </c>
      <c r="E225" s="167" t="s">
        <v>1</v>
      </c>
      <c r="F225" s="168" t="s">
        <v>267</v>
      </c>
      <c r="H225" s="169">
        <v>8.76</v>
      </c>
      <c r="I225" s="170"/>
      <c r="L225" s="166"/>
      <c r="M225" s="171"/>
      <c r="T225" s="172"/>
      <c r="AT225" s="167" t="s">
        <v>159</v>
      </c>
      <c r="AU225" s="167" t="s">
        <v>86</v>
      </c>
      <c r="AV225" s="14" t="s">
        <v>154</v>
      </c>
      <c r="AW225" s="14" t="s">
        <v>31</v>
      </c>
      <c r="AX225" s="14" t="s">
        <v>84</v>
      </c>
      <c r="AY225" s="167" t="s">
        <v>147</v>
      </c>
    </row>
    <row r="226" spans="2:65" s="1" customFormat="1" ht="24.15" customHeight="1">
      <c r="B226" s="133"/>
      <c r="C226" s="134" t="s">
        <v>268</v>
      </c>
      <c r="D226" s="134" t="s">
        <v>150</v>
      </c>
      <c r="E226" s="135" t="s">
        <v>269</v>
      </c>
      <c r="F226" s="136" t="s">
        <v>270</v>
      </c>
      <c r="G226" s="137" t="s">
        <v>92</v>
      </c>
      <c r="H226" s="138">
        <v>12.9</v>
      </c>
      <c r="I226" s="139"/>
      <c r="J226" s="140">
        <f>ROUND(I226*H226,2)</f>
        <v>0</v>
      </c>
      <c r="K226" s="136" t="s">
        <v>153</v>
      </c>
      <c r="L226" s="32"/>
      <c r="M226" s="141" t="s">
        <v>1</v>
      </c>
      <c r="N226" s="142" t="s">
        <v>41</v>
      </c>
      <c r="P226" s="143">
        <f>O226*H226</f>
        <v>0</v>
      </c>
      <c r="Q226" s="143">
        <v>0</v>
      </c>
      <c r="R226" s="143">
        <f>Q226*H226</f>
        <v>0</v>
      </c>
      <c r="S226" s="143">
        <v>3.48E-3</v>
      </c>
      <c r="T226" s="144">
        <f>S226*H226</f>
        <v>4.4892000000000001E-2</v>
      </c>
      <c r="AR226" s="145" t="s">
        <v>251</v>
      </c>
      <c r="AT226" s="145" t="s">
        <v>150</v>
      </c>
      <c r="AU226" s="145" t="s">
        <v>86</v>
      </c>
      <c r="AY226" s="17" t="s">
        <v>147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84</v>
      </c>
      <c r="BK226" s="146">
        <f>ROUND(I226*H226,2)</f>
        <v>0</v>
      </c>
      <c r="BL226" s="17" t="s">
        <v>251</v>
      </c>
      <c r="BM226" s="145" t="s">
        <v>271</v>
      </c>
    </row>
    <row r="227" spans="2:65" s="1" customFormat="1" ht="10.199999999999999">
      <c r="B227" s="32"/>
      <c r="D227" s="147" t="s">
        <v>156</v>
      </c>
      <c r="F227" s="148" t="s">
        <v>270</v>
      </c>
      <c r="I227" s="149"/>
      <c r="L227" s="32"/>
      <c r="M227" s="150"/>
      <c r="T227" s="56"/>
      <c r="AT227" s="17" t="s">
        <v>156</v>
      </c>
      <c r="AU227" s="17" t="s">
        <v>86</v>
      </c>
    </row>
    <row r="228" spans="2:65" s="1" customFormat="1" ht="10.199999999999999">
      <c r="B228" s="32"/>
      <c r="D228" s="151" t="s">
        <v>157</v>
      </c>
      <c r="F228" s="152" t="s">
        <v>272</v>
      </c>
      <c r="I228" s="149"/>
      <c r="L228" s="32"/>
      <c r="M228" s="150"/>
      <c r="T228" s="56"/>
      <c r="AT228" s="17" t="s">
        <v>157</v>
      </c>
      <c r="AU228" s="17" t="s">
        <v>86</v>
      </c>
    </row>
    <row r="229" spans="2:65" s="12" customFormat="1" ht="10.199999999999999">
      <c r="B229" s="153"/>
      <c r="D229" s="147" t="s">
        <v>159</v>
      </c>
      <c r="E229" s="154" t="s">
        <v>1</v>
      </c>
      <c r="F229" s="155" t="s">
        <v>273</v>
      </c>
      <c r="H229" s="154" t="s">
        <v>1</v>
      </c>
      <c r="I229" s="156"/>
      <c r="L229" s="153"/>
      <c r="M229" s="157"/>
      <c r="T229" s="158"/>
      <c r="AT229" s="154" t="s">
        <v>159</v>
      </c>
      <c r="AU229" s="154" t="s">
        <v>86</v>
      </c>
      <c r="AV229" s="12" t="s">
        <v>84</v>
      </c>
      <c r="AW229" s="12" t="s">
        <v>31</v>
      </c>
      <c r="AX229" s="12" t="s">
        <v>76</v>
      </c>
      <c r="AY229" s="154" t="s">
        <v>147</v>
      </c>
    </row>
    <row r="230" spans="2:65" s="13" customFormat="1" ht="10.199999999999999">
      <c r="B230" s="159"/>
      <c r="D230" s="147" t="s">
        <v>159</v>
      </c>
      <c r="E230" s="160" t="s">
        <v>1</v>
      </c>
      <c r="F230" s="161" t="s">
        <v>274</v>
      </c>
      <c r="H230" s="162">
        <v>12.9</v>
      </c>
      <c r="I230" s="163"/>
      <c r="L230" s="159"/>
      <c r="M230" s="164"/>
      <c r="T230" s="165"/>
      <c r="AT230" s="160" t="s">
        <v>159</v>
      </c>
      <c r="AU230" s="160" t="s">
        <v>86</v>
      </c>
      <c r="AV230" s="13" t="s">
        <v>86</v>
      </c>
      <c r="AW230" s="13" t="s">
        <v>31</v>
      </c>
      <c r="AX230" s="13" t="s">
        <v>76</v>
      </c>
      <c r="AY230" s="160" t="s">
        <v>147</v>
      </c>
    </row>
    <row r="231" spans="2:65" s="14" customFormat="1" ht="10.199999999999999">
      <c r="B231" s="166"/>
      <c r="D231" s="147" t="s">
        <v>159</v>
      </c>
      <c r="E231" s="167" t="s">
        <v>1</v>
      </c>
      <c r="F231" s="168" t="s">
        <v>267</v>
      </c>
      <c r="H231" s="169">
        <v>12.9</v>
      </c>
      <c r="I231" s="170"/>
      <c r="L231" s="166"/>
      <c r="M231" s="171"/>
      <c r="T231" s="172"/>
      <c r="AT231" s="167" t="s">
        <v>159</v>
      </c>
      <c r="AU231" s="167" t="s">
        <v>86</v>
      </c>
      <c r="AV231" s="14" t="s">
        <v>154</v>
      </c>
      <c r="AW231" s="14" t="s">
        <v>31</v>
      </c>
      <c r="AX231" s="14" t="s">
        <v>84</v>
      </c>
      <c r="AY231" s="167" t="s">
        <v>147</v>
      </c>
    </row>
    <row r="232" spans="2:65" s="1" customFormat="1" ht="24.15" customHeight="1">
      <c r="B232" s="133"/>
      <c r="C232" s="134" t="s">
        <v>275</v>
      </c>
      <c r="D232" s="134" t="s">
        <v>150</v>
      </c>
      <c r="E232" s="135" t="s">
        <v>276</v>
      </c>
      <c r="F232" s="136" t="s">
        <v>277</v>
      </c>
      <c r="G232" s="137" t="s">
        <v>92</v>
      </c>
      <c r="H232" s="138">
        <v>23.75</v>
      </c>
      <c r="I232" s="139"/>
      <c r="J232" s="140">
        <f>ROUND(I232*H232,2)</f>
        <v>0</v>
      </c>
      <c r="K232" s="136" t="s">
        <v>153</v>
      </c>
      <c r="L232" s="32"/>
      <c r="M232" s="141" t="s">
        <v>1</v>
      </c>
      <c r="N232" s="142" t="s">
        <v>41</v>
      </c>
      <c r="P232" s="143">
        <f>O232*H232</f>
        <v>0</v>
      </c>
      <c r="Q232" s="143">
        <v>0</v>
      </c>
      <c r="R232" s="143">
        <f>Q232*H232</f>
        <v>0</v>
      </c>
      <c r="S232" s="143">
        <v>1.7700000000000001E-3</v>
      </c>
      <c r="T232" s="144">
        <f>S232*H232</f>
        <v>4.2037500000000005E-2</v>
      </c>
      <c r="AR232" s="145" t="s">
        <v>251</v>
      </c>
      <c r="AT232" s="145" t="s">
        <v>150</v>
      </c>
      <c r="AU232" s="145" t="s">
        <v>86</v>
      </c>
      <c r="AY232" s="17" t="s">
        <v>147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84</v>
      </c>
      <c r="BK232" s="146">
        <f>ROUND(I232*H232,2)</f>
        <v>0</v>
      </c>
      <c r="BL232" s="17" t="s">
        <v>251</v>
      </c>
      <c r="BM232" s="145" t="s">
        <v>278</v>
      </c>
    </row>
    <row r="233" spans="2:65" s="1" customFormat="1" ht="19.2">
      <c r="B233" s="32"/>
      <c r="D233" s="147" t="s">
        <v>156</v>
      </c>
      <c r="F233" s="148" t="s">
        <v>277</v>
      </c>
      <c r="I233" s="149"/>
      <c r="L233" s="32"/>
      <c r="M233" s="150"/>
      <c r="T233" s="56"/>
      <c r="AT233" s="17" t="s">
        <v>156</v>
      </c>
      <c r="AU233" s="17" t="s">
        <v>86</v>
      </c>
    </row>
    <row r="234" spans="2:65" s="1" customFormat="1" ht="10.199999999999999">
      <c r="B234" s="32"/>
      <c r="D234" s="151" t="s">
        <v>157</v>
      </c>
      <c r="F234" s="152" t="s">
        <v>279</v>
      </c>
      <c r="I234" s="149"/>
      <c r="L234" s="32"/>
      <c r="M234" s="150"/>
      <c r="T234" s="56"/>
      <c r="AT234" s="17" t="s">
        <v>157</v>
      </c>
      <c r="AU234" s="17" t="s">
        <v>86</v>
      </c>
    </row>
    <row r="235" spans="2:65" s="12" customFormat="1" ht="10.199999999999999">
      <c r="B235" s="153"/>
      <c r="D235" s="147" t="s">
        <v>159</v>
      </c>
      <c r="E235" s="154" t="s">
        <v>1</v>
      </c>
      <c r="F235" s="155" t="s">
        <v>265</v>
      </c>
      <c r="H235" s="154" t="s">
        <v>1</v>
      </c>
      <c r="I235" s="156"/>
      <c r="L235" s="153"/>
      <c r="M235" s="157"/>
      <c r="T235" s="158"/>
      <c r="AT235" s="154" t="s">
        <v>159</v>
      </c>
      <c r="AU235" s="154" t="s">
        <v>86</v>
      </c>
      <c r="AV235" s="12" t="s">
        <v>84</v>
      </c>
      <c r="AW235" s="12" t="s">
        <v>31</v>
      </c>
      <c r="AX235" s="12" t="s">
        <v>76</v>
      </c>
      <c r="AY235" s="154" t="s">
        <v>147</v>
      </c>
    </row>
    <row r="236" spans="2:65" s="12" customFormat="1" ht="10.199999999999999">
      <c r="B236" s="153"/>
      <c r="D236" s="147" t="s">
        <v>159</v>
      </c>
      <c r="E236" s="154" t="s">
        <v>1</v>
      </c>
      <c r="F236" s="155" t="s">
        <v>280</v>
      </c>
      <c r="H236" s="154" t="s">
        <v>1</v>
      </c>
      <c r="I236" s="156"/>
      <c r="L236" s="153"/>
      <c r="M236" s="157"/>
      <c r="T236" s="158"/>
      <c r="AT236" s="154" t="s">
        <v>159</v>
      </c>
      <c r="AU236" s="154" t="s">
        <v>86</v>
      </c>
      <c r="AV236" s="12" t="s">
        <v>84</v>
      </c>
      <c r="AW236" s="12" t="s">
        <v>31</v>
      </c>
      <c r="AX236" s="12" t="s">
        <v>76</v>
      </c>
      <c r="AY236" s="154" t="s">
        <v>147</v>
      </c>
    </row>
    <row r="237" spans="2:65" s="13" customFormat="1" ht="10.199999999999999">
      <c r="B237" s="159"/>
      <c r="D237" s="147" t="s">
        <v>159</v>
      </c>
      <c r="E237" s="160" t="s">
        <v>1</v>
      </c>
      <c r="F237" s="161" t="s">
        <v>103</v>
      </c>
      <c r="H237" s="162">
        <v>23.75</v>
      </c>
      <c r="I237" s="163"/>
      <c r="L237" s="159"/>
      <c r="M237" s="164"/>
      <c r="T237" s="165"/>
      <c r="AT237" s="160" t="s">
        <v>159</v>
      </c>
      <c r="AU237" s="160" t="s">
        <v>86</v>
      </c>
      <c r="AV237" s="13" t="s">
        <v>86</v>
      </c>
      <c r="AW237" s="13" t="s">
        <v>31</v>
      </c>
      <c r="AX237" s="13" t="s">
        <v>76</v>
      </c>
      <c r="AY237" s="160" t="s">
        <v>147</v>
      </c>
    </row>
    <row r="238" spans="2:65" s="14" customFormat="1" ht="10.199999999999999">
      <c r="B238" s="166"/>
      <c r="D238" s="147" t="s">
        <v>159</v>
      </c>
      <c r="E238" s="167" t="s">
        <v>1</v>
      </c>
      <c r="F238" s="168" t="s">
        <v>267</v>
      </c>
      <c r="H238" s="169">
        <v>23.75</v>
      </c>
      <c r="I238" s="170"/>
      <c r="L238" s="166"/>
      <c r="M238" s="171"/>
      <c r="T238" s="172"/>
      <c r="AT238" s="167" t="s">
        <v>159</v>
      </c>
      <c r="AU238" s="167" t="s">
        <v>86</v>
      </c>
      <c r="AV238" s="14" t="s">
        <v>154</v>
      </c>
      <c r="AW238" s="14" t="s">
        <v>31</v>
      </c>
      <c r="AX238" s="14" t="s">
        <v>84</v>
      </c>
      <c r="AY238" s="167" t="s">
        <v>147</v>
      </c>
    </row>
    <row r="239" spans="2:65" s="1" customFormat="1" ht="24.15" customHeight="1">
      <c r="B239" s="133"/>
      <c r="C239" s="134" t="s">
        <v>281</v>
      </c>
      <c r="D239" s="134" t="s">
        <v>150</v>
      </c>
      <c r="E239" s="135" t="s">
        <v>282</v>
      </c>
      <c r="F239" s="136" t="s">
        <v>283</v>
      </c>
      <c r="G239" s="137" t="s">
        <v>168</v>
      </c>
      <c r="H239" s="138">
        <v>4</v>
      </c>
      <c r="I239" s="139"/>
      <c r="J239" s="140">
        <f>ROUND(I239*H239,2)</f>
        <v>0</v>
      </c>
      <c r="K239" s="136" t="s">
        <v>153</v>
      </c>
      <c r="L239" s="32"/>
      <c r="M239" s="141" t="s">
        <v>1</v>
      </c>
      <c r="N239" s="142" t="s">
        <v>41</v>
      </c>
      <c r="P239" s="143">
        <f>O239*H239</f>
        <v>0</v>
      </c>
      <c r="Q239" s="143">
        <v>0</v>
      </c>
      <c r="R239" s="143">
        <f>Q239*H239</f>
        <v>0</v>
      </c>
      <c r="S239" s="143">
        <v>1.4999999999999999E-2</v>
      </c>
      <c r="T239" s="144">
        <f>S239*H239</f>
        <v>0.06</v>
      </c>
      <c r="AR239" s="145" t="s">
        <v>251</v>
      </c>
      <c r="AT239" s="145" t="s">
        <v>150</v>
      </c>
      <c r="AU239" s="145" t="s">
        <v>86</v>
      </c>
      <c r="AY239" s="17" t="s">
        <v>147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7" t="s">
        <v>84</v>
      </c>
      <c r="BK239" s="146">
        <f>ROUND(I239*H239,2)</f>
        <v>0</v>
      </c>
      <c r="BL239" s="17" t="s">
        <v>251</v>
      </c>
      <c r="BM239" s="145" t="s">
        <v>284</v>
      </c>
    </row>
    <row r="240" spans="2:65" s="1" customFormat="1" ht="10.199999999999999">
      <c r="B240" s="32"/>
      <c r="D240" s="147" t="s">
        <v>156</v>
      </c>
      <c r="F240" s="148" t="s">
        <v>283</v>
      </c>
      <c r="I240" s="149"/>
      <c r="L240" s="32"/>
      <c r="M240" s="150"/>
      <c r="T240" s="56"/>
      <c r="AT240" s="17" t="s">
        <v>156</v>
      </c>
      <c r="AU240" s="17" t="s">
        <v>86</v>
      </c>
    </row>
    <row r="241" spans="2:65" s="1" customFormat="1" ht="10.199999999999999">
      <c r="B241" s="32"/>
      <c r="D241" s="151" t="s">
        <v>157</v>
      </c>
      <c r="F241" s="152" t="s">
        <v>285</v>
      </c>
      <c r="I241" s="149"/>
      <c r="L241" s="32"/>
      <c r="M241" s="150"/>
      <c r="T241" s="56"/>
      <c r="AT241" s="17" t="s">
        <v>157</v>
      </c>
      <c r="AU241" s="17" t="s">
        <v>86</v>
      </c>
    </row>
    <row r="242" spans="2:65" s="12" customFormat="1" ht="10.199999999999999">
      <c r="B242" s="153"/>
      <c r="D242" s="147" t="s">
        <v>159</v>
      </c>
      <c r="E242" s="154" t="s">
        <v>1</v>
      </c>
      <c r="F242" s="155" t="s">
        <v>265</v>
      </c>
      <c r="H242" s="154" t="s">
        <v>1</v>
      </c>
      <c r="I242" s="156"/>
      <c r="L242" s="153"/>
      <c r="M242" s="157"/>
      <c r="T242" s="158"/>
      <c r="AT242" s="154" t="s">
        <v>159</v>
      </c>
      <c r="AU242" s="154" t="s">
        <v>86</v>
      </c>
      <c r="AV242" s="12" t="s">
        <v>84</v>
      </c>
      <c r="AW242" s="12" t="s">
        <v>31</v>
      </c>
      <c r="AX242" s="12" t="s">
        <v>76</v>
      </c>
      <c r="AY242" s="154" t="s">
        <v>147</v>
      </c>
    </row>
    <row r="243" spans="2:65" s="12" customFormat="1" ht="10.199999999999999">
      <c r="B243" s="153"/>
      <c r="D243" s="147" t="s">
        <v>159</v>
      </c>
      <c r="E243" s="154" t="s">
        <v>1</v>
      </c>
      <c r="F243" s="155" t="s">
        <v>286</v>
      </c>
      <c r="H243" s="154" t="s">
        <v>1</v>
      </c>
      <c r="I243" s="156"/>
      <c r="L243" s="153"/>
      <c r="M243" s="157"/>
      <c r="T243" s="158"/>
      <c r="AT243" s="154" t="s">
        <v>159</v>
      </c>
      <c r="AU243" s="154" t="s">
        <v>86</v>
      </c>
      <c r="AV243" s="12" t="s">
        <v>84</v>
      </c>
      <c r="AW243" s="12" t="s">
        <v>31</v>
      </c>
      <c r="AX243" s="12" t="s">
        <v>76</v>
      </c>
      <c r="AY243" s="154" t="s">
        <v>147</v>
      </c>
    </row>
    <row r="244" spans="2:65" s="13" customFormat="1" ht="10.199999999999999">
      <c r="B244" s="159"/>
      <c r="D244" s="147" t="s">
        <v>159</v>
      </c>
      <c r="E244" s="160" t="s">
        <v>1</v>
      </c>
      <c r="F244" s="161" t="s">
        <v>154</v>
      </c>
      <c r="H244" s="162">
        <v>4</v>
      </c>
      <c r="I244" s="163"/>
      <c r="L244" s="159"/>
      <c r="M244" s="164"/>
      <c r="T244" s="165"/>
      <c r="AT244" s="160" t="s">
        <v>159</v>
      </c>
      <c r="AU244" s="160" t="s">
        <v>86</v>
      </c>
      <c r="AV244" s="13" t="s">
        <v>86</v>
      </c>
      <c r="AW244" s="13" t="s">
        <v>31</v>
      </c>
      <c r="AX244" s="13" t="s">
        <v>76</v>
      </c>
      <c r="AY244" s="160" t="s">
        <v>147</v>
      </c>
    </row>
    <row r="245" spans="2:65" s="14" customFormat="1" ht="10.199999999999999">
      <c r="B245" s="166"/>
      <c r="D245" s="147" t="s">
        <v>159</v>
      </c>
      <c r="E245" s="167" t="s">
        <v>1</v>
      </c>
      <c r="F245" s="168" t="s">
        <v>267</v>
      </c>
      <c r="H245" s="169">
        <v>4</v>
      </c>
      <c r="I245" s="170"/>
      <c r="L245" s="166"/>
      <c r="M245" s="171"/>
      <c r="T245" s="172"/>
      <c r="AT245" s="167" t="s">
        <v>159</v>
      </c>
      <c r="AU245" s="167" t="s">
        <v>86</v>
      </c>
      <c r="AV245" s="14" t="s">
        <v>154</v>
      </c>
      <c r="AW245" s="14" t="s">
        <v>31</v>
      </c>
      <c r="AX245" s="14" t="s">
        <v>84</v>
      </c>
      <c r="AY245" s="167" t="s">
        <v>147</v>
      </c>
    </row>
    <row r="246" spans="2:65" s="1" customFormat="1" ht="24.15" customHeight="1">
      <c r="B246" s="133"/>
      <c r="C246" s="134" t="s">
        <v>7</v>
      </c>
      <c r="D246" s="134" t="s">
        <v>150</v>
      </c>
      <c r="E246" s="135" t="s">
        <v>287</v>
      </c>
      <c r="F246" s="136" t="s">
        <v>288</v>
      </c>
      <c r="G246" s="137" t="s">
        <v>92</v>
      </c>
      <c r="H246" s="138">
        <v>23.75</v>
      </c>
      <c r="I246" s="139"/>
      <c r="J246" s="140">
        <f>ROUND(I246*H246,2)</f>
        <v>0</v>
      </c>
      <c r="K246" s="136" t="s">
        <v>153</v>
      </c>
      <c r="L246" s="32"/>
      <c r="M246" s="141" t="s">
        <v>1</v>
      </c>
      <c r="N246" s="142" t="s">
        <v>41</v>
      </c>
      <c r="P246" s="143">
        <f>O246*H246</f>
        <v>0</v>
      </c>
      <c r="Q246" s="143">
        <v>0</v>
      </c>
      <c r="R246" s="143">
        <f>Q246*H246</f>
        <v>0</v>
      </c>
      <c r="S246" s="143">
        <v>2.5999999999999999E-3</v>
      </c>
      <c r="T246" s="144">
        <f>S246*H246</f>
        <v>6.1749999999999999E-2</v>
      </c>
      <c r="AR246" s="145" t="s">
        <v>251</v>
      </c>
      <c r="AT246" s="145" t="s">
        <v>150</v>
      </c>
      <c r="AU246" s="145" t="s">
        <v>86</v>
      </c>
      <c r="AY246" s="17" t="s">
        <v>147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7" t="s">
        <v>84</v>
      </c>
      <c r="BK246" s="146">
        <f>ROUND(I246*H246,2)</f>
        <v>0</v>
      </c>
      <c r="BL246" s="17" t="s">
        <v>251</v>
      </c>
      <c r="BM246" s="145" t="s">
        <v>289</v>
      </c>
    </row>
    <row r="247" spans="2:65" s="1" customFormat="1" ht="10.199999999999999">
      <c r="B247" s="32"/>
      <c r="D247" s="147" t="s">
        <v>156</v>
      </c>
      <c r="F247" s="148" t="s">
        <v>288</v>
      </c>
      <c r="I247" s="149"/>
      <c r="L247" s="32"/>
      <c r="M247" s="150"/>
      <c r="T247" s="56"/>
      <c r="AT247" s="17" t="s">
        <v>156</v>
      </c>
      <c r="AU247" s="17" t="s">
        <v>86</v>
      </c>
    </row>
    <row r="248" spans="2:65" s="1" customFormat="1" ht="10.199999999999999">
      <c r="B248" s="32"/>
      <c r="D248" s="151" t="s">
        <v>157</v>
      </c>
      <c r="F248" s="152" t="s">
        <v>290</v>
      </c>
      <c r="I248" s="149"/>
      <c r="L248" s="32"/>
      <c r="M248" s="150"/>
      <c r="T248" s="56"/>
      <c r="AT248" s="17" t="s">
        <v>157</v>
      </c>
      <c r="AU248" s="17" t="s">
        <v>86</v>
      </c>
    </row>
    <row r="249" spans="2:65" s="12" customFormat="1" ht="10.199999999999999">
      <c r="B249" s="153"/>
      <c r="D249" s="147" t="s">
        <v>159</v>
      </c>
      <c r="E249" s="154" t="s">
        <v>1</v>
      </c>
      <c r="F249" s="155" t="s">
        <v>265</v>
      </c>
      <c r="H249" s="154" t="s">
        <v>1</v>
      </c>
      <c r="I249" s="156"/>
      <c r="L249" s="153"/>
      <c r="M249" s="157"/>
      <c r="T249" s="158"/>
      <c r="AT249" s="154" t="s">
        <v>159</v>
      </c>
      <c r="AU249" s="154" t="s">
        <v>86</v>
      </c>
      <c r="AV249" s="12" t="s">
        <v>84</v>
      </c>
      <c r="AW249" s="12" t="s">
        <v>31</v>
      </c>
      <c r="AX249" s="12" t="s">
        <v>76</v>
      </c>
      <c r="AY249" s="154" t="s">
        <v>147</v>
      </c>
    </row>
    <row r="250" spans="2:65" s="12" customFormat="1" ht="10.199999999999999">
      <c r="B250" s="153"/>
      <c r="D250" s="147" t="s">
        <v>159</v>
      </c>
      <c r="E250" s="154" t="s">
        <v>1</v>
      </c>
      <c r="F250" s="155" t="s">
        <v>280</v>
      </c>
      <c r="H250" s="154" t="s">
        <v>1</v>
      </c>
      <c r="I250" s="156"/>
      <c r="L250" s="153"/>
      <c r="M250" s="157"/>
      <c r="T250" s="158"/>
      <c r="AT250" s="154" t="s">
        <v>159</v>
      </c>
      <c r="AU250" s="154" t="s">
        <v>86</v>
      </c>
      <c r="AV250" s="12" t="s">
        <v>84</v>
      </c>
      <c r="AW250" s="12" t="s">
        <v>31</v>
      </c>
      <c r="AX250" s="12" t="s">
        <v>76</v>
      </c>
      <c r="AY250" s="154" t="s">
        <v>147</v>
      </c>
    </row>
    <row r="251" spans="2:65" s="13" customFormat="1" ht="10.199999999999999">
      <c r="B251" s="159"/>
      <c r="D251" s="147" t="s">
        <v>159</v>
      </c>
      <c r="E251" s="160" t="s">
        <v>1</v>
      </c>
      <c r="F251" s="161" t="s">
        <v>103</v>
      </c>
      <c r="H251" s="162">
        <v>23.75</v>
      </c>
      <c r="I251" s="163"/>
      <c r="L251" s="159"/>
      <c r="M251" s="164"/>
      <c r="T251" s="165"/>
      <c r="AT251" s="160" t="s">
        <v>159</v>
      </c>
      <c r="AU251" s="160" t="s">
        <v>86</v>
      </c>
      <c r="AV251" s="13" t="s">
        <v>86</v>
      </c>
      <c r="AW251" s="13" t="s">
        <v>31</v>
      </c>
      <c r="AX251" s="13" t="s">
        <v>76</v>
      </c>
      <c r="AY251" s="160" t="s">
        <v>147</v>
      </c>
    </row>
    <row r="252" spans="2:65" s="14" customFormat="1" ht="10.199999999999999">
      <c r="B252" s="166"/>
      <c r="D252" s="147" t="s">
        <v>159</v>
      </c>
      <c r="E252" s="167" t="s">
        <v>1</v>
      </c>
      <c r="F252" s="168" t="s">
        <v>267</v>
      </c>
      <c r="H252" s="169">
        <v>23.75</v>
      </c>
      <c r="I252" s="170"/>
      <c r="L252" s="166"/>
      <c r="M252" s="171"/>
      <c r="T252" s="172"/>
      <c r="AT252" s="167" t="s">
        <v>159</v>
      </c>
      <c r="AU252" s="167" t="s">
        <v>86</v>
      </c>
      <c r="AV252" s="14" t="s">
        <v>154</v>
      </c>
      <c r="AW252" s="14" t="s">
        <v>31</v>
      </c>
      <c r="AX252" s="14" t="s">
        <v>84</v>
      </c>
      <c r="AY252" s="167" t="s">
        <v>147</v>
      </c>
    </row>
    <row r="253" spans="2:65" s="1" customFormat="1" ht="24.15" customHeight="1">
      <c r="B253" s="133"/>
      <c r="C253" s="134" t="s">
        <v>291</v>
      </c>
      <c r="D253" s="134" t="s">
        <v>150</v>
      </c>
      <c r="E253" s="135" t="s">
        <v>292</v>
      </c>
      <c r="F253" s="136" t="s">
        <v>293</v>
      </c>
      <c r="G253" s="137" t="s">
        <v>92</v>
      </c>
      <c r="H253" s="138">
        <v>12.9</v>
      </c>
      <c r="I253" s="139"/>
      <c r="J253" s="140">
        <f>ROUND(I253*H253,2)</f>
        <v>0</v>
      </c>
      <c r="K253" s="136" t="s">
        <v>153</v>
      </c>
      <c r="L253" s="32"/>
      <c r="M253" s="141" t="s">
        <v>1</v>
      </c>
      <c r="N253" s="142" t="s">
        <v>41</v>
      </c>
      <c r="P253" s="143">
        <f>O253*H253</f>
        <v>0</v>
      </c>
      <c r="Q253" s="143">
        <v>5.7200000000000003E-3</v>
      </c>
      <c r="R253" s="143">
        <f>Q253*H253</f>
        <v>7.3788000000000006E-2</v>
      </c>
      <c r="S253" s="143">
        <v>0</v>
      </c>
      <c r="T253" s="144">
        <f>S253*H253</f>
        <v>0</v>
      </c>
      <c r="AR253" s="145" t="s">
        <v>251</v>
      </c>
      <c r="AT253" s="145" t="s">
        <v>150</v>
      </c>
      <c r="AU253" s="145" t="s">
        <v>86</v>
      </c>
      <c r="AY253" s="17" t="s">
        <v>147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7" t="s">
        <v>84</v>
      </c>
      <c r="BK253" s="146">
        <f>ROUND(I253*H253,2)</f>
        <v>0</v>
      </c>
      <c r="BL253" s="17" t="s">
        <v>251</v>
      </c>
      <c r="BM253" s="145" t="s">
        <v>294</v>
      </c>
    </row>
    <row r="254" spans="2:65" s="1" customFormat="1" ht="19.2">
      <c r="B254" s="32"/>
      <c r="D254" s="147" t="s">
        <v>156</v>
      </c>
      <c r="F254" s="148" t="s">
        <v>293</v>
      </c>
      <c r="I254" s="149"/>
      <c r="L254" s="32"/>
      <c r="M254" s="150"/>
      <c r="T254" s="56"/>
      <c r="AT254" s="17" t="s">
        <v>156</v>
      </c>
      <c r="AU254" s="17" t="s">
        <v>86</v>
      </c>
    </row>
    <row r="255" spans="2:65" s="1" customFormat="1" ht="10.199999999999999">
      <c r="B255" s="32"/>
      <c r="D255" s="151" t="s">
        <v>157</v>
      </c>
      <c r="F255" s="152" t="s">
        <v>295</v>
      </c>
      <c r="I255" s="149"/>
      <c r="L255" s="32"/>
      <c r="M255" s="150"/>
      <c r="T255" s="56"/>
      <c r="AT255" s="17" t="s">
        <v>157</v>
      </c>
      <c r="AU255" s="17" t="s">
        <v>86</v>
      </c>
    </row>
    <row r="256" spans="2:65" s="12" customFormat="1" ht="10.199999999999999">
      <c r="B256" s="153"/>
      <c r="D256" s="147" t="s">
        <v>159</v>
      </c>
      <c r="E256" s="154" t="s">
        <v>1</v>
      </c>
      <c r="F256" s="155" t="s">
        <v>273</v>
      </c>
      <c r="H256" s="154" t="s">
        <v>1</v>
      </c>
      <c r="I256" s="156"/>
      <c r="L256" s="153"/>
      <c r="M256" s="157"/>
      <c r="T256" s="158"/>
      <c r="AT256" s="154" t="s">
        <v>159</v>
      </c>
      <c r="AU256" s="154" t="s">
        <v>86</v>
      </c>
      <c r="AV256" s="12" t="s">
        <v>84</v>
      </c>
      <c r="AW256" s="12" t="s">
        <v>31</v>
      </c>
      <c r="AX256" s="12" t="s">
        <v>76</v>
      </c>
      <c r="AY256" s="154" t="s">
        <v>147</v>
      </c>
    </row>
    <row r="257" spans="2:65" s="13" customFormat="1" ht="10.199999999999999">
      <c r="B257" s="159"/>
      <c r="D257" s="147" t="s">
        <v>159</v>
      </c>
      <c r="E257" s="160" t="s">
        <v>1</v>
      </c>
      <c r="F257" s="161" t="s">
        <v>274</v>
      </c>
      <c r="H257" s="162">
        <v>12.9</v>
      </c>
      <c r="I257" s="163"/>
      <c r="L257" s="159"/>
      <c r="M257" s="164"/>
      <c r="T257" s="165"/>
      <c r="AT257" s="160" t="s">
        <v>159</v>
      </c>
      <c r="AU257" s="160" t="s">
        <v>86</v>
      </c>
      <c r="AV257" s="13" t="s">
        <v>86</v>
      </c>
      <c r="AW257" s="13" t="s">
        <v>31</v>
      </c>
      <c r="AX257" s="13" t="s">
        <v>76</v>
      </c>
      <c r="AY257" s="160" t="s">
        <v>147</v>
      </c>
    </row>
    <row r="258" spans="2:65" s="14" customFormat="1" ht="10.199999999999999">
      <c r="B258" s="166"/>
      <c r="D258" s="147" t="s">
        <v>159</v>
      </c>
      <c r="E258" s="167" t="s">
        <v>1</v>
      </c>
      <c r="F258" s="168" t="s">
        <v>267</v>
      </c>
      <c r="H258" s="169">
        <v>12.9</v>
      </c>
      <c r="I258" s="170"/>
      <c r="L258" s="166"/>
      <c r="M258" s="171"/>
      <c r="T258" s="172"/>
      <c r="AT258" s="167" t="s">
        <v>159</v>
      </c>
      <c r="AU258" s="167" t="s">
        <v>86</v>
      </c>
      <c r="AV258" s="14" t="s">
        <v>154</v>
      </c>
      <c r="AW258" s="14" t="s">
        <v>31</v>
      </c>
      <c r="AX258" s="14" t="s">
        <v>84</v>
      </c>
      <c r="AY258" s="167" t="s">
        <v>147</v>
      </c>
    </row>
    <row r="259" spans="2:65" s="1" customFormat="1" ht="37.799999999999997" customHeight="1">
      <c r="B259" s="133"/>
      <c r="C259" s="134" t="s">
        <v>296</v>
      </c>
      <c r="D259" s="134" t="s">
        <v>150</v>
      </c>
      <c r="E259" s="135" t="s">
        <v>297</v>
      </c>
      <c r="F259" s="136" t="s">
        <v>298</v>
      </c>
      <c r="G259" s="137" t="s">
        <v>168</v>
      </c>
      <c r="H259" s="138">
        <v>1</v>
      </c>
      <c r="I259" s="139"/>
      <c r="J259" s="140">
        <f>ROUND(I259*H259,2)</f>
        <v>0</v>
      </c>
      <c r="K259" s="136" t="s">
        <v>153</v>
      </c>
      <c r="L259" s="32"/>
      <c r="M259" s="141" t="s">
        <v>1</v>
      </c>
      <c r="N259" s="142" t="s">
        <v>41</v>
      </c>
      <c r="P259" s="143">
        <f>O259*H259</f>
        <v>0</v>
      </c>
      <c r="Q259" s="143">
        <v>9.0600000000000003E-3</v>
      </c>
      <c r="R259" s="143">
        <f>Q259*H259</f>
        <v>9.0600000000000003E-3</v>
      </c>
      <c r="S259" s="143">
        <v>0</v>
      </c>
      <c r="T259" s="144">
        <f>S259*H259</f>
        <v>0</v>
      </c>
      <c r="AR259" s="145" t="s">
        <v>251</v>
      </c>
      <c r="AT259" s="145" t="s">
        <v>150</v>
      </c>
      <c r="AU259" s="145" t="s">
        <v>86</v>
      </c>
      <c r="AY259" s="17" t="s">
        <v>147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7" t="s">
        <v>84</v>
      </c>
      <c r="BK259" s="146">
        <f>ROUND(I259*H259,2)</f>
        <v>0</v>
      </c>
      <c r="BL259" s="17" t="s">
        <v>251</v>
      </c>
      <c r="BM259" s="145" t="s">
        <v>299</v>
      </c>
    </row>
    <row r="260" spans="2:65" s="1" customFormat="1" ht="28.8">
      <c r="B260" s="32"/>
      <c r="D260" s="147" t="s">
        <v>156</v>
      </c>
      <c r="F260" s="148" t="s">
        <v>298</v>
      </c>
      <c r="I260" s="149"/>
      <c r="L260" s="32"/>
      <c r="M260" s="150"/>
      <c r="T260" s="56"/>
      <c r="AT260" s="17" t="s">
        <v>156</v>
      </c>
      <c r="AU260" s="17" t="s">
        <v>86</v>
      </c>
    </row>
    <row r="261" spans="2:65" s="1" customFormat="1" ht="10.199999999999999">
      <c r="B261" s="32"/>
      <c r="D261" s="151" t="s">
        <v>157</v>
      </c>
      <c r="F261" s="152" t="s">
        <v>300</v>
      </c>
      <c r="I261" s="149"/>
      <c r="L261" s="32"/>
      <c r="M261" s="150"/>
      <c r="T261" s="56"/>
      <c r="AT261" s="17" t="s">
        <v>157</v>
      </c>
      <c r="AU261" s="17" t="s">
        <v>86</v>
      </c>
    </row>
    <row r="262" spans="2:65" s="12" customFormat="1" ht="10.199999999999999">
      <c r="B262" s="153"/>
      <c r="D262" s="147" t="s">
        <v>159</v>
      </c>
      <c r="E262" s="154" t="s">
        <v>1</v>
      </c>
      <c r="F262" s="155" t="s">
        <v>273</v>
      </c>
      <c r="H262" s="154" t="s">
        <v>1</v>
      </c>
      <c r="I262" s="156"/>
      <c r="L262" s="153"/>
      <c r="M262" s="157"/>
      <c r="T262" s="158"/>
      <c r="AT262" s="154" t="s">
        <v>159</v>
      </c>
      <c r="AU262" s="154" t="s">
        <v>86</v>
      </c>
      <c r="AV262" s="12" t="s">
        <v>84</v>
      </c>
      <c r="AW262" s="12" t="s">
        <v>31</v>
      </c>
      <c r="AX262" s="12" t="s">
        <v>76</v>
      </c>
      <c r="AY262" s="154" t="s">
        <v>147</v>
      </c>
    </row>
    <row r="263" spans="2:65" s="12" customFormat="1" ht="10.199999999999999">
      <c r="B263" s="153"/>
      <c r="D263" s="147" t="s">
        <v>159</v>
      </c>
      <c r="E263" s="154" t="s">
        <v>1</v>
      </c>
      <c r="F263" s="155" t="s">
        <v>301</v>
      </c>
      <c r="H263" s="154" t="s">
        <v>1</v>
      </c>
      <c r="I263" s="156"/>
      <c r="L263" s="153"/>
      <c r="M263" s="157"/>
      <c r="T263" s="158"/>
      <c r="AT263" s="154" t="s">
        <v>159</v>
      </c>
      <c r="AU263" s="154" t="s">
        <v>86</v>
      </c>
      <c r="AV263" s="12" t="s">
        <v>84</v>
      </c>
      <c r="AW263" s="12" t="s">
        <v>31</v>
      </c>
      <c r="AX263" s="12" t="s">
        <v>76</v>
      </c>
      <c r="AY263" s="154" t="s">
        <v>147</v>
      </c>
    </row>
    <row r="264" spans="2:65" s="13" customFormat="1" ht="10.199999999999999">
      <c r="B264" s="159"/>
      <c r="D264" s="147" t="s">
        <v>159</v>
      </c>
      <c r="E264" s="160" t="s">
        <v>1</v>
      </c>
      <c r="F264" s="161" t="s">
        <v>84</v>
      </c>
      <c r="H264" s="162">
        <v>1</v>
      </c>
      <c r="I264" s="163"/>
      <c r="L264" s="159"/>
      <c r="M264" s="164"/>
      <c r="T264" s="165"/>
      <c r="AT264" s="160" t="s">
        <v>159</v>
      </c>
      <c r="AU264" s="160" t="s">
        <v>86</v>
      </c>
      <c r="AV264" s="13" t="s">
        <v>86</v>
      </c>
      <c r="AW264" s="13" t="s">
        <v>31</v>
      </c>
      <c r="AX264" s="13" t="s">
        <v>76</v>
      </c>
      <c r="AY264" s="160" t="s">
        <v>147</v>
      </c>
    </row>
    <row r="265" spans="2:65" s="14" customFormat="1" ht="10.199999999999999">
      <c r="B265" s="166"/>
      <c r="D265" s="147" t="s">
        <v>159</v>
      </c>
      <c r="E265" s="167" t="s">
        <v>1</v>
      </c>
      <c r="F265" s="168" t="s">
        <v>267</v>
      </c>
      <c r="H265" s="169">
        <v>1</v>
      </c>
      <c r="I265" s="170"/>
      <c r="L265" s="166"/>
      <c r="M265" s="171"/>
      <c r="T265" s="172"/>
      <c r="AT265" s="167" t="s">
        <v>159</v>
      </c>
      <c r="AU265" s="167" t="s">
        <v>86</v>
      </c>
      <c r="AV265" s="14" t="s">
        <v>154</v>
      </c>
      <c r="AW265" s="14" t="s">
        <v>31</v>
      </c>
      <c r="AX265" s="14" t="s">
        <v>84</v>
      </c>
      <c r="AY265" s="167" t="s">
        <v>147</v>
      </c>
    </row>
    <row r="266" spans="2:65" s="1" customFormat="1" ht="24.15" customHeight="1">
      <c r="B266" s="133"/>
      <c r="C266" s="134" t="s">
        <v>302</v>
      </c>
      <c r="D266" s="134" t="s">
        <v>150</v>
      </c>
      <c r="E266" s="135" t="s">
        <v>303</v>
      </c>
      <c r="F266" s="136" t="s">
        <v>304</v>
      </c>
      <c r="G266" s="137" t="s">
        <v>92</v>
      </c>
      <c r="H266" s="138">
        <v>27.98</v>
      </c>
      <c r="I266" s="139"/>
      <c r="J266" s="140">
        <f>ROUND(I266*H266,2)</f>
        <v>0</v>
      </c>
      <c r="K266" s="136" t="s">
        <v>153</v>
      </c>
      <c r="L266" s="32"/>
      <c r="M266" s="141" t="s">
        <v>1</v>
      </c>
      <c r="N266" s="142" t="s">
        <v>41</v>
      </c>
      <c r="P266" s="143">
        <f>O266*H266</f>
        <v>0</v>
      </c>
      <c r="Q266" s="143">
        <v>4.8399999999999997E-3</v>
      </c>
      <c r="R266" s="143">
        <f>Q266*H266</f>
        <v>0.13542319999999999</v>
      </c>
      <c r="S266" s="143">
        <v>0</v>
      </c>
      <c r="T266" s="144">
        <f>S266*H266</f>
        <v>0</v>
      </c>
      <c r="AR266" s="145" t="s">
        <v>154</v>
      </c>
      <c r="AT266" s="145" t="s">
        <v>150</v>
      </c>
      <c r="AU266" s="145" t="s">
        <v>86</v>
      </c>
      <c r="AY266" s="17" t="s">
        <v>147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7" t="s">
        <v>84</v>
      </c>
      <c r="BK266" s="146">
        <f>ROUND(I266*H266,2)</f>
        <v>0</v>
      </c>
      <c r="BL266" s="17" t="s">
        <v>154</v>
      </c>
      <c r="BM266" s="145" t="s">
        <v>305</v>
      </c>
    </row>
    <row r="267" spans="2:65" s="1" customFormat="1" ht="19.2">
      <c r="B267" s="32"/>
      <c r="D267" s="147" t="s">
        <v>156</v>
      </c>
      <c r="F267" s="148" t="s">
        <v>304</v>
      </c>
      <c r="I267" s="149"/>
      <c r="L267" s="32"/>
      <c r="M267" s="150"/>
      <c r="T267" s="56"/>
      <c r="AT267" s="17" t="s">
        <v>156</v>
      </c>
      <c r="AU267" s="17" t="s">
        <v>86</v>
      </c>
    </row>
    <row r="268" spans="2:65" s="1" customFormat="1" ht="10.199999999999999">
      <c r="B268" s="32"/>
      <c r="D268" s="151" t="s">
        <v>157</v>
      </c>
      <c r="F268" s="152" t="s">
        <v>306</v>
      </c>
      <c r="I268" s="149"/>
      <c r="L268" s="32"/>
      <c r="M268" s="150"/>
      <c r="T268" s="56"/>
      <c r="AT268" s="17" t="s">
        <v>157</v>
      </c>
      <c r="AU268" s="17" t="s">
        <v>86</v>
      </c>
    </row>
    <row r="269" spans="2:65" s="12" customFormat="1" ht="10.199999999999999">
      <c r="B269" s="153"/>
      <c r="D269" s="147" t="s">
        <v>159</v>
      </c>
      <c r="E269" s="154" t="s">
        <v>1</v>
      </c>
      <c r="F269" s="155" t="s">
        <v>273</v>
      </c>
      <c r="H269" s="154" t="s">
        <v>1</v>
      </c>
      <c r="I269" s="156"/>
      <c r="L269" s="153"/>
      <c r="M269" s="157"/>
      <c r="T269" s="158"/>
      <c r="AT269" s="154" t="s">
        <v>159</v>
      </c>
      <c r="AU269" s="154" t="s">
        <v>86</v>
      </c>
      <c r="AV269" s="12" t="s">
        <v>84</v>
      </c>
      <c r="AW269" s="12" t="s">
        <v>31</v>
      </c>
      <c r="AX269" s="12" t="s">
        <v>76</v>
      </c>
      <c r="AY269" s="154" t="s">
        <v>147</v>
      </c>
    </row>
    <row r="270" spans="2:65" s="12" customFormat="1" ht="10.199999999999999">
      <c r="B270" s="153"/>
      <c r="D270" s="147" t="s">
        <v>159</v>
      </c>
      <c r="E270" s="154" t="s">
        <v>1</v>
      </c>
      <c r="F270" s="155" t="s">
        <v>307</v>
      </c>
      <c r="H270" s="154" t="s">
        <v>1</v>
      </c>
      <c r="I270" s="156"/>
      <c r="L270" s="153"/>
      <c r="M270" s="157"/>
      <c r="T270" s="158"/>
      <c r="AT270" s="154" t="s">
        <v>159</v>
      </c>
      <c r="AU270" s="154" t="s">
        <v>86</v>
      </c>
      <c r="AV270" s="12" t="s">
        <v>84</v>
      </c>
      <c r="AW270" s="12" t="s">
        <v>31</v>
      </c>
      <c r="AX270" s="12" t="s">
        <v>76</v>
      </c>
      <c r="AY270" s="154" t="s">
        <v>147</v>
      </c>
    </row>
    <row r="271" spans="2:65" s="13" customFormat="1" ht="10.199999999999999">
      <c r="B271" s="159"/>
      <c r="D271" s="147" t="s">
        <v>159</v>
      </c>
      <c r="E271" s="160" t="s">
        <v>1</v>
      </c>
      <c r="F271" s="161" t="s">
        <v>308</v>
      </c>
      <c r="H271" s="162">
        <v>27.98</v>
      </c>
      <c r="I271" s="163"/>
      <c r="L271" s="159"/>
      <c r="M271" s="164"/>
      <c r="T271" s="165"/>
      <c r="AT271" s="160" t="s">
        <v>159</v>
      </c>
      <c r="AU271" s="160" t="s">
        <v>86</v>
      </c>
      <c r="AV271" s="13" t="s">
        <v>86</v>
      </c>
      <c r="AW271" s="13" t="s">
        <v>31</v>
      </c>
      <c r="AX271" s="13" t="s">
        <v>76</v>
      </c>
      <c r="AY271" s="160" t="s">
        <v>147</v>
      </c>
    </row>
    <row r="272" spans="2:65" s="14" customFormat="1" ht="10.199999999999999">
      <c r="B272" s="166"/>
      <c r="D272" s="147" t="s">
        <v>159</v>
      </c>
      <c r="E272" s="167" t="s">
        <v>1</v>
      </c>
      <c r="F272" s="168" t="s">
        <v>267</v>
      </c>
      <c r="H272" s="169">
        <v>27.98</v>
      </c>
      <c r="I272" s="170"/>
      <c r="L272" s="166"/>
      <c r="M272" s="171"/>
      <c r="T272" s="172"/>
      <c r="AT272" s="167" t="s">
        <v>159</v>
      </c>
      <c r="AU272" s="167" t="s">
        <v>86</v>
      </c>
      <c r="AV272" s="14" t="s">
        <v>154</v>
      </c>
      <c r="AW272" s="14" t="s">
        <v>31</v>
      </c>
      <c r="AX272" s="14" t="s">
        <v>84</v>
      </c>
      <c r="AY272" s="167" t="s">
        <v>147</v>
      </c>
    </row>
    <row r="273" spans="2:65" s="1" customFormat="1" ht="33" customHeight="1">
      <c r="B273" s="133"/>
      <c r="C273" s="134" t="s">
        <v>309</v>
      </c>
      <c r="D273" s="134" t="s">
        <v>150</v>
      </c>
      <c r="E273" s="135" t="s">
        <v>310</v>
      </c>
      <c r="F273" s="136" t="s">
        <v>311</v>
      </c>
      <c r="G273" s="137" t="s">
        <v>168</v>
      </c>
      <c r="H273" s="138">
        <v>2</v>
      </c>
      <c r="I273" s="139"/>
      <c r="J273" s="140">
        <f>ROUND(I273*H273,2)</f>
        <v>0</v>
      </c>
      <c r="K273" s="136" t="s">
        <v>312</v>
      </c>
      <c r="L273" s="32"/>
      <c r="M273" s="141" t="s">
        <v>1</v>
      </c>
      <c r="N273" s="142" t="s">
        <v>41</v>
      </c>
      <c r="P273" s="143">
        <f>O273*H273</f>
        <v>0</v>
      </c>
      <c r="Q273" s="143">
        <v>3.8899999999999998E-3</v>
      </c>
      <c r="R273" s="143">
        <f>Q273*H273</f>
        <v>7.7799999999999996E-3</v>
      </c>
      <c r="S273" s="143">
        <v>0</v>
      </c>
      <c r="T273" s="144">
        <f>S273*H273</f>
        <v>0</v>
      </c>
      <c r="AR273" s="145" t="s">
        <v>251</v>
      </c>
      <c r="AT273" s="145" t="s">
        <v>150</v>
      </c>
      <c r="AU273" s="145" t="s">
        <v>86</v>
      </c>
      <c r="AY273" s="17" t="s">
        <v>147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7" t="s">
        <v>84</v>
      </c>
      <c r="BK273" s="146">
        <f>ROUND(I273*H273,2)</f>
        <v>0</v>
      </c>
      <c r="BL273" s="17" t="s">
        <v>251</v>
      </c>
      <c r="BM273" s="145" t="s">
        <v>313</v>
      </c>
    </row>
    <row r="274" spans="2:65" s="1" customFormat="1" ht="19.2">
      <c r="B274" s="32"/>
      <c r="D274" s="147" t="s">
        <v>156</v>
      </c>
      <c r="F274" s="148" t="s">
        <v>311</v>
      </c>
      <c r="I274" s="149"/>
      <c r="L274" s="32"/>
      <c r="M274" s="150"/>
      <c r="T274" s="56"/>
      <c r="AT274" s="17" t="s">
        <v>156</v>
      </c>
      <c r="AU274" s="17" t="s">
        <v>86</v>
      </c>
    </row>
    <row r="275" spans="2:65" s="12" customFormat="1" ht="10.199999999999999">
      <c r="B275" s="153"/>
      <c r="D275" s="147" t="s">
        <v>159</v>
      </c>
      <c r="E275" s="154" t="s">
        <v>1</v>
      </c>
      <c r="F275" s="155" t="s">
        <v>273</v>
      </c>
      <c r="H275" s="154" t="s">
        <v>1</v>
      </c>
      <c r="I275" s="156"/>
      <c r="L275" s="153"/>
      <c r="M275" s="157"/>
      <c r="T275" s="158"/>
      <c r="AT275" s="154" t="s">
        <v>159</v>
      </c>
      <c r="AU275" s="154" t="s">
        <v>86</v>
      </c>
      <c r="AV275" s="12" t="s">
        <v>84</v>
      </c>
      <c r="AW275" s="12" t="s">
        <v>31</v>
      </c>
      <c r="AX275" s="12" t="s">
        <v>76</v>
      </c>
      <c r="AY275" s="154" t="s">
        <v>147</v>
      </c>
    </row>
    <row r="276" spans="2:65" s="12" customFormat="1" ht="10.199999999999999">
      <c r="B276" s="153"/>
      <c r="D276" s="147" t="s">
        <v>159</v>
      </c>
      <c r="E276" s="154" t="s">
        <v>1</v>
      </c>
      <c r="F276" s="155" t="s">
        <v>314</v>
      </c>
      <c r="H276" s="154" t="s">
        <v>1</v>
      </c>
      <c r="I276" s="156"/>
      <c r="L276" s="153"/>
      <c r="M276" s="157"/>
      <c r="T276" s="158"/>
      <c r="AT276" s="154" t="s">
        <v>159</v>
      </c>
      <c r="AU276" s="154" t="s">
        <v>86</v>
      </c>
      <c r="AV276" s="12" t="s">
        <v>84</v>
      </c>
      <c r="AW276" s="12" t="s">
        <v>31</v>
      </c>
      <c r="AX276" s="12" t="s">
        <v>76</v>
      </c>
      <c r="AY276" s="154" t="s">
        <v>147</v>
      </c>
    </row>
    <row r="277" spans="2:65" s="13" customFormat="1" ht="10.199999999999999">
      <c r="B277" s="159"/>
      <c r="D277" s="147" t="s">
        <v>159</v>
      </c>
      <c r="E277" s="160" t="s">
        <v>1</v>
      </c>
      <c r="F277" s="161" t="s">
        <v>86</v>
      </c>
      <c r="H277" s="162">
        <v>2</v>
      </c>
      <c r="I277" s="163"/>
      <c r="L277" s="159"/>
      <c r="M277" s="164"/>
      <c r="T277" s="165"/>
      <c r="AT277" s="160" t="s">
        <v>159</v>
      </c>
      <c r="AU277" s="160" t="s">
        <v>86</v>
      </c>
      <c r="AV277" s="13" t="s">
        <v>86</v>
      </c>
      <c r="AW277" s="13" t="s">
        <v>31</v>
      </c>
      <c r="AX277" s="13" t="s">
        <v>76</v>
      </c>
      <c r="AY277" s="160" t="s">
        <v>147</v>
      </c>
    </row>
    <row r="278" spans="2:65" s="14" customFormat="1" ht="10.199999999999999">
      <c r="B278" s="166"/>
      <c r="D278" s="147" t="s">
        <v>159</v>
      </c>
      <c r="E278" s="167" t="s">
        <v>1</v>
      </c>
      <c r="F278" s="168" t="s">
        <v>267</v>
      </c>
      <c r="H278" s="169">
        <v>2</v>
      </c>
      <c r="I278" s="170"/>
      <c r="L278" s="166"/>
      <c r="M278" s="171"/>
      <c r="T278" s="172"/>
      <c r="AT278" s="167" t="s">
        <v>159</v>
      </c>
      <c r="AU278" s="167" t="s">
        <v>86</v>
      </c>
      <c r="AV278" s="14" t="s">
        <v>154</v>
      </c>
      <c r="AW278" s="14" t="s">
        <v>31</v>
      </c>
      <c r="AX278" s="14" t="s">
        <v>84</v>
      </c>
      <c r="AY278" s="167" t="s">
        <v>147</v>
      </c>
    </row>
    <row r="279" spans="2:65" s="1" customFormat="1" ht="24.15" customHeight="1">
      <c r="B279" s="133"/>
      <c r="C279" s="134" t="s">
        <v>315</v>
      </c>
      <c r="D279" s="134" t="s">
        <v>150</v>
      </c>
      <c r="E279" s="135" t="s">
        <v>316</v>
      </c>
      <c r="F279" s="136" t="s">
        <v>317</v>
      </c>
      <c r="G279" s="137" t="s">
        <v>168</v>
      </c>
      <c r="H279" s="138">
        <v>12</v>
      </c>
      <c r="I279" s="139"/>
      <c r="J279" s="140">
        <f>ROUND(I279*H279,2)</f>
        <v>0</v>
      </c>
      <c r="K279" s="136" t="s">
        <v>312</v>
      </c>
      <c r="L279" s="32"/>
      <c r="M279" s="141" t="s">
        <v>1</v>
      </c>
      <c r="N279" s="142" t="s">
        <v>41</v>
      </c>
      <c r="P279" s="143">
        <f>O279*H279</f>
        <v>0</v>
      </c>
      <c r="Q279" s="143">
        <v>0</v>
      </c>
      <c r="R279" s="143">
        <f>Q279*H279</f>
        <v>0</v>
      </c>
      <c r="S279" s="143">
        <v>2E-3</v>
      </c>
      <c r="T279" s="144">
        <f>S279*H279</f>
        <v>2.4E-2</v>
      </c>
      <c r="AR279" s="145" t="s">
        <v>251</v>
      </c>
      <c r="AT279" s="145" t="s">
        <v>150</v>
      </c>
      <c r="AU279" s="145" t="s">
        <v>86</v>
      </c>
      <c r="AY279" s="17" t="s">
        <v>147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7" t="s">
        <v>84</v>
      </c>
      <c r="BK279" s="146">
        <f>ROUND(I279*H279,2)</f>
        <v>0</v>
      </c>
      <c r="BL279" s="17" t="s">
        <v>251</v>
      </c>
      <c r="BM279" s="145" t="s">
        <v>318</v>
      </c>
    </row>
    <row r="280" spans="2:65" s="1" customFormat="1" ht="19.2">
      <c r="B280" s="32"/>
      <c r="D280" s="147" t="s">
        <v>156</v>
      </c>
      <c r="F280" s="148" t="s">
        <v>317</v>
      </c>
      <c r="I280" s="149"/>
      <c r="L280" s="32"/>
      <c r="M280" s="150"/>
      <c r="T280" s="56"/>
      <c r="AT280" s="17" t="s">
        <v>156</v>
      </c>
      <c r="AU280" s="17" t="s">
        <v>86</v>
      </c>
    </row>
    <row r="281" spans="2:65" s="12" customFormat="1" ht="10.199999999999999">
      <c r="B281" s="153"/>
      <c r="D281" s="147" t="s">
        <v>159</v>
      </c>
      <c r="E281" s="154" t="s">
        <v>1</v>
      </c>
      <c r="F281" s="155" t="s">
        <v>273</v>
      </c>
      <c r="H281" s="154" t="s">
        <v>1</v>
      </c>
      <c r="I281" s="156"/>
      <c r="L281" s="153"/>
      <c r="M281" s="157"/>
      <c r="T281" s="158"/>
      <c r="AT281" s="154" t="s">
        <v>159</v>
      </c>
      <c r="AU281" s="154" t="s">
        <v>86</v>
      </c>
      <c r="AV281" s="12" t="s">
        <v>84</v>
      </c>
      <c r="AW281" s="12" t="s">
        <v>31</v>
      </c>
      <c r="AX281" s="12" t="s">
        <v>76</v>
      </c>
      <c r="AY281" s="154" t="s">
        <v>147</v>
      </c>
    </row>
    <row r="282" spans="2:65" s="12" customFormat="1" ht="10.199999999999999">
      <c r="B282" s="153"/>
      <c r="D282" s="147" t="s">
        <v>159</v>
      </c>
      <c r="E282" s="154" t="s">
        <v>1</v>
      </c>
      <c r="F282" s="155" t="s">
        <v>319</v>
      </c>
      <c r="H282" s="154" t="s">
        <v>1</v>
      </c>
      <c r="I282" s="156"/>
      <c r="L282" s="153"/>
      <c r="M282" s="157"/>
      <c r="T282" s="158"/>
      <c r="AT282" s="154" t="s">
        <v>159</v>
      </c>
      <c r="AU282" s="154" t="s">
        <v>86</v>
      </c>
      <c r="AV282" s="12" t="s">
        <v>84</v>
      </c>
      <c r="AW282" s="12" t="s">
        <v>31</v>
      </c>
      <c r="AX282" s="12" t="s">
        <v>76</v>
      </c>
      <c r="AY282" s="154" t="s">
        <v>147</v>
      </c>
    </row>
    <row r="283" spans="2:65" s="13" customFormat="1" ht="10.199999999999999">
      <c r="B283" s="159"/>
      <c r="D283" s="147" t="s">
        <v>159</v>
      </c>
      <c r="E283" s="160" t="s">
        <v>1</v>
      </c>
      <c r="F283" s="161" t="s">
        <v>8</v>
      </c>
      <c r="H283" s="162">
        <v>12</v>
      </c>
      <c r="I283" s="163"/>
      <c r="L283" s="159"/>
      <c r="M283" s="164"/>
      <c r="T283" s="165"/>
      <c r="AT283" s="160" t="s">
        <v>159</v>
      </c>
      <c r="AU283" s="160" t="s">
        <v>86</v>
      </c>
      <c r="AV283" s="13" t="s">
        <v>86</v>
      </c>
      <c r="AW283" s="13" t="s">
        <v>31</v>
      </c>
      <c r="AX283" s="13" t="s">
        <v>76</v>
      </c>
      <c r="AY283" s="160" t="s">
        <v>147</v>
      </c>
    </row>
    <row r="284" spans="2:65" s="14" customFormat="1" ht="10.199999999999999">
      <c r="B284" s="166"/>
      <c r="D284" s="147" t="s">
        <v>159</v>
      </c>
      <c r="E284" s="167" t="s">
        <v>1</v>
      </c>
      <c r="F284" s="168" t="s">
        <v>267</v>
      </c>
      <c r="H284" s="169">
        <v>12</v>
      </c>
      <c r="I284" s="170"/>
      <c r="L284" s="166"/>
      <c r="M284" s="171"/>
      <c r="T284" s="172"/>
      <c r="AT284" s="167" t="s">
        <v>159</v>
      </c>
      <c r="AU284" s="167" t="s">
        <v>86</v>
      </c>
      <c r="AV284" s="14" t="s">
        <v>154</v>
      </c>
      <c r="AW284" s="14" t="s">
        <v>31</v>
      </c>
      <c r="AX284" s="14" t="s">
        <v>84</v>
      </c>
      <c r="AY284" s="167" t="s">
        <v>147</v>
      </c>
    </row>
    <row r="285" spans="2:65" s="1" customFormat="1" ht="24.15" customHeight="1">
      <c r="B285" s="133"/>
      <c r="C285" s="134" t="s">
        <v>320</v>
      </c>
      <c r="D285" s="134" t="s">
        <v>150</v>
      </c>
      <c r="E285" s="135" t="s">
        <v>321</v>
      </c>
      <c r="F285" s="136" t="s">
        <v>322</v>
      </c>
      <c r="G285" s="137" t="s">
        <v>92</v>
      </c>
      <c r="H285" s="138">
        <v>23.75</v>
      </c>
      <c r="I285" s="139"/>
      <c r="J285" s="140">
        <f>ROUND(I285*H285,2)</f>
        <v>0</v>
      </c>
      <c r="K285" s="136" t="s">
        <v>312</v>
      </c>
      <c r="L285" s="32"/>
      <c r="M285" s="141" t="s">
        <v>1</v>
      </c>
      <c r="N285" s="142" t="s">
        <v>41</v>
      </c>
      <c r="P285" s="143">
        <f>O285*H285</f>
        <v>0</v>
      </c>
      <c r="Q285" s="143">
        <v>3.0799999999999998E-3</v>
      </c>
      <c r="R285" s="143">
        <f>Q285*H285</f>
        <v>7.3149999999999993E-2</v>
      </c>
      <c r="S285" s="143">
        <v>0</v>
      </c>
      <c r="T285" s="144">
        <f>S285*H285</f>
        <v>0</v>
      </c>
      <c r="AR285" s="145" t="s">
        <v>154</v>
      </c>
      <c r="AT285" s="145" t="s">
        <v>150</v>
      </c>
      <c r="AU285" s="145" t="s">
        <v>86</v>
      </c>
      <c r="AY285" s="17" t="s">
        <v>147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7" t="s">
        <v>84</v>
      </c>
      <c r="BK285" s="146">
        <f>ROUND(I285*H285,2)</f>
        <v>0</v>
      </c>
      <c r="BL285" s="17" t="s">
        <v>154</v>
      </c>
      <c r="BM285" s="145" t="s">
        <v>323</v>
      </c>
    </row>
    <row r="286" spans="2:65" s="1" customFormat="1" ht="19.2">
      <c r="B286" s="32"/>
      <c r="D286" s="147" t="s">
        <v>156</v>
      </c>
      <c r="F286" s="148" t="s">
        <v>322</v>
      </c>
      <c r="I286" s="149"/>
      <c r="L286" s="32"/>
      <c r="M286" s="150"/>
      <c r="T286" s="56"/>
      <c r="AT286" s="17" t="s">
        <v>156</v>
      </c>
      <c r="AU286" s="17" t="s">
        <v>86</v>
      </c>
    </row>
    <row r="287" spans="2:65" s="12" customFormat="1" ht="10.199999999999999">
      <c r="B287" s="153"/>
      <c r="D287" s="147" t="s">
        <v>159</v>
      </c>
      <c r="E287" s="154" t="s">
        <v>1</v>
      </c>
      <c r="F287" s="155" t="s">
        <v>273</v>
      </c>
      <c r="H287" s="154" t="s">
        <v>1</v>
      </c>
      <c r="I287" s="156"/>
      <c r="L287" s="153"/>
      <c r="M287" s="157"/>
      <c r="T287" s="158"/>
      <c r="AT287" s="154" t="s">
        <v>159</v>
      </c>
      <c r="AU287" s="154" t="s">
        <v>86</v>
      </c>
      <c r="AV287" s="12" t="s">
        <v>84</v>
      </c>
      <c r="AW287" s="12" t="s">
        <v>31</v>
      </c>
      <c r="AX287" s="12" t="s">
        <v>76</v>
      </c>
      <c r="AY287" s="154" t="s">
        <v>147</v>
      </c>
    </row>
    <row r="288" spans="2:65" s="12" customFormat="1" ht="10.199999999999999">
      <c r="B288" s="153"/>
      <c r="D288" s="147" t="s">
        <v>159</v>
      </c>
      <c r="E288" s="154" t="s">
        <v>1</v>
      </c>
      <c r="F288" s="155" t="s">
        <v>314</v>
      </c>
      <c r="H288" s="154" t="s">
        <v>1</v>
      </c>
      <c r="I288" s="156"/>
      <c r="L288" s="153"/>
      <c r="M288" s="157"/>
      <c r="T288" s="158"/>
      <c r="AT288" s="154" t="s">
        <v>159</v>
      </c>
      <c r="AU288" s="154" t="s">
        <v>86</v>
      </c>
      <c r="AV288" s="12" t="s">
        <v>84</v>
      </c>
      <c r="AW288" s="12" t="s">
        <v>31</v>
      </c>
      <c r="AX288" s="12" t="s">
        <v>76</v>
      </c>
      <c r="AY288" s="154" t="s">
        <v>147</v>
      </c>
    </row>
    <row r="289" spans="2:65" s="13" customFormat="1" ht="10.199999999999999">
      <c r="B289" s="159"/>
      <c r="D289" s="147" t="s">
        <v>159</v>
      </c>
      <c r="E289" s="160" t="s">
        <v>1</v>
      </c>
      <c r="F289" s="161" t="s">
        <v>103</v>
      </c>
      <c r="H289" s="162">
        <v>23.75</v>
      </c>
      <c r="I289" s="163"/>
      <c r="L289" s="159"/>
      <c r="M289" s="164"/>
      <c r="T289" s="165"/>
      <c r="AT289" s="160" t="s">
        <v>159</v>
      </c>
      <c r="AU289" s="160" t="s">
        <v>86</v>
      </c>
      <c r="AV289" s="13" t="s">
        <v>86</v>
      </c>
      <c r="AW289" s="13" t="s">
        <v>31</v>
      </c>
      <c r="AX289" s="13" t="s">
        <v>76</v>
      </c>
      <c r="AY289" s="160" t="s">
        <v>147</v>
      </c>
    </row>
    <row r="290" spans="2:65" s="14" customFormat="1" ht="10.199999999999999">
      <c r="B290" s="166"/>
      <c r="D290" s="147" t="s">
        <v>159</v>
      </c>
      <c r="E290" s="167" t="s">
        <v>1</v>
      </c>
      <c r="F290" s="168" t="s">
        <v>267</v>
      </c>
      <c r="H290" s="169">
        <v>23.75</v>
      </c>
      <c r="I290" s="170"/>
      <c r="L290" s="166"/>
      <c r="M290" s="171"/>
      <c r="T290" s="172"/>
      <c r="AT290" s="167" t="s">
        <v>159</v>
      </c>
      <c r="AU290" s="167" t="s">
        <v>86</v>
      </c>
      <c r="AV290" s="14" t="s">
        <v>154</v>
      </c>
      <c r="AW290" s="14" t="s">
        <v>31</v>
      </c>
      <c r="AX290" s="14" t="s">
        <v>84</v>
      </c>
      <c r="AY290" s="167" t="s">
        <v>147</v>
      </c>
    </row>
    <row r="291" spans="2:65" s="1" customFormat="1" ht="49.05" customHeight="1">
      <c r="B291" s="133"/>
      <c r="C291" s="134" t="s">
        <v>324</v>
      </c>
      <c r="D291" s="134" t="s">
        <v>150</v>
      </c>
      <c r="E291" s="135" t="s">
        <v>325</v>
      </c>
      <c r="F291" s="136" t="s">
        <v>326</v>
      </c>
      <c r="G291" s="137" t="s">
        <v>230</v>
      </c>
      <c r="H291" s="138">
        <v>9.0999999999999998E-2</v>
      </c>
      <c r="I291" s="139"/>
      <c r="J291" s="140">
        <f>ROUND(I291*H291,2)</f>
        <v>0</v>
      </c>
      <c r="K291" s="136" t="s">
        <v>153</v>
      </c>
      <c r="L291" s="32"/>
      <c r="M291" s="141" t="s">
        <v>1</v>
      </c>
      <c r="N291" s="142" t="s">
        <v>41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154</v>
      </c>
      <c r="AT291" s="145" t="s">
        <v>150</v>
      </c>
      <c r="AU291" s="145" t="s">
        <v>86</v>
      </c>
      <c r="AY291" s="17" t="s">
        <v>147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7" t="s">
        <v>84</v>
      </c>
      <c r="BK291" s="146">
        <f>ROUND(I291*H291,2)</f>
        <v>0</v>
      </c>
      <c r="BL291" s="17" t="s">
        <v>154</v>
      </c>
      <c r="BM291" s="145" t="s">
        <v>327</v>
      </c>
    </row>
    <row r="292" spans="2:65" s="1" customFormat="1" ht="38.4">
      <c r="B292" s="32"/>
      <c r="D292" s="147" t="s">
        <v>156</v>
      </c>
      <c r="F292" s="148" t="s">
        <v>326</v>
      </c>
      <c r="I292" s="149"/>
      <c r="L292" s="32"/>
      <c r="M292" s="150"/>
      <c r="T292" s="56"/>
      <c r="AT292" s="17" t="s">
        <v>156</v>
      </c>
      <c r="AU292" s="17" t="s">
        <v>86</v>
      </c>
    </row>
    <row r="293" spans="2:65" s="1" customFormat="1" ht="10.199999999999999">
      <c r="B293" s="32"/>
      <c r="D293" s="151" t="s">
        <v>157</v>
      </c>
      <c r="F293" s="152" t="s">
        <v>328</v>
      </c>
      <c r="I293" s="149"/>
      <c r="L293" s="32"/>
      <c r="M293" s="150"/>
      <c r="T293" s="56"/>
      <c r="AT293" s="17" t="s">
        <v>157</v>
      </c>
      <c r="AU293" s="17" t="s">
        <v>86</v>
      </c>
    </row>
    <row r="294" spans="2:65" s="11" customFormat="1" ht="22.8" customHeight="1">
      <c r="B294" s="121"/>
      <c r="D294" s="122" t="s">
        <v>75</v>
      </c>
      <c r="E294" s="131" t="s">
        <v>329</v>
      </c>
      <c r="F294" s="131" t="s">
        <v>330</v>
      </c>
      <c r="I294" s="124"/>
      <c r="J294" s="132">
        <f>BK294</f>
        <v>0</v>
      </c>
      <c r="L294" s="121"/>
      <c r="M294" s="126"/>
      <c r="P294" s="127">
        <f>SUM(P295:P544)</f>
        <v>0</v>
      </c>
      <c r="R294" s="127">
        <f>SUM(R295:R544)</f>
        <v>10.518948300000002</v>
      </c>
      <c r="T294" s="128">
        <f>SUM(T295:T544)</f>
        <v>5.150644999999999</v>
      </c>
      <c r="AR294" s="122" t="s">
        <v>86</v>
      </c>
      <c r="AT294" s="129" t="s">
        <v>75</v>
      </c>
      <c r="AU294" s="129" t="s">
        <v>84</v>
      </c>
      <c r="AY294" s="122" t="s">
        <v>147</v>
      </c>
      <c r="BK294" s="130">
        <f>SUM(BK295:BK544)</f>
        <v>0</v>
      </c>
    </row>
    <row r="295" spans="2:65" s="1" customFormat="1" ht="37.799999999999997" customHeight="1">
      <c r="B295" s="133"/>
      <c r="C295" s="134" t="s">
        <v>331</v>
      </c>
      <c r="D295" s="134" t="s">
        <v>150</v>
      </c>
      <c r="E295" s="135" t="s">
        <v>332</v>
      </c>
      <c r="F295" s="136" t="s">
        <v>333</v>
      </c>
      <c r="G295" s="137" t="s">
        <v>168</v>
      </c>
      <c r="H295" s="138">
        <v>67.8</v>
      </c>
      <c r="I295" s="139"/>
      <c r="J295" s="140">
        <f>ROUND(I295*H295,2)</f>
        <v>0</v>
      </c>
      <c r="K295" s="136" t="s">
        <v>153</v>
      </c>
      <c r="L295" s="32"/>
      <c r="M295" s="141" t="s">
        <v>1</v>
      </c>
      <c r="N295" s="142" t="s">
        <v>41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154</v>
      </c>
      <c r="AT295" s="145" t="s">
        <v>150</v>
      </c>
      <c r="AU295" s="145" t="s">
        <v>86</v>
      </c>
      <c r="AY295" s="17" t="s">
        <v>147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7" t="s">
        <v>84</v>
      </c>
      <c r="BK295" s="146">
        <f>ROUND(I295*H295,2)</f>
        <v>0</v>
      </c>
      <c r="BL295" s="17" t="s">
        <v>154</v>
      </c>
      <c r="BM295" s="145" t="s">
        <v>334</v>
      </c>
    </row>
    <row r="296" spans="2:65" s="1" customFormat="1" ht="19.2">
      <c r="B296" s="32"/>
      <c r="D296" s="147" t="s">
        <v>156</v>
      </c>
      <c r="F296" s="148" t="s">
        <v>333</v>
      </c>
      <c r="I296" s="149"/>
      <c r="L296" s="32"/>
      <c r="M296" s="150"/>
      <c r="T296" s="56"/>
      <c r="AT296" s="17" t="s">
        <v>156</v>
      </c>
      <c r="AU296" s="17" t="s">
        <v>86</v>
      </c>
    </row>
    <row r="297" spans="2:65" s="1" customFormat="1" ht="10.199999999999999">
      <c r="B297" s="32"/>
      <c r="D297" s="151" t="s">
        <v>157</v>
      </c>
      <c r="F297" s="152" t="s">
        <v>335</v>
      </c>
      <c r="I297" s="149"/>
      <c r="L297" s="32"/>
      <c r="M297" s="150"/>
      <c r="T297" s="56"/>
      <c r="AT297" s="17" t="s">
        <v>157</v>
      </c>
      <c r="AU297" s="17" t="s">
        <v>86</v>
      </c>
    </row>
    <row r="298" spans="2:65" s="12" customFormat="1" ht="20.399999999999999">
      <c r="B298" s="153"/>
      <c r="D298" s="147" t="s">
        <v>159</v>
      </c>
      <c r="E298" s="154" t="s">
        <v>1</v>
      </c>
      <c r="F298" s="155" t="s">
        <v>336</v>
      </c>
      <c r="H298" s="154" t="s">
        <v>1</v>
      </c>
      <c r="I298" s="156"/>
      <c r="L298" s="153"/>
      <c r="M298" s="157"/>
      <c r="T298" s="158"/>
      <c r="AT298" s="154" t="s">
        <v>159</v>
      </c>
      <c r="AU298" s="154" t="s">
        <v>86</v>
      </c>
      <c r="AV298" s="12" t="s">
        <v>84</v>
      </c>
      <c r="AW298" s="12" t="s">
        <v>31</v>
      </c>
      <c r="AX298" s="12" t="s">
        <v>76</v>
      </c>
      <c r="AY298" s="154" t="s">
        <v>147</v>
      </c>
    </row>
    <row r="299" spans="2:65" s="12" customFormat="1" ht="10.199999999999999">
      <c r="B299" s="153"/>
      <c r="D299" s="147" t="s">
        <v>159</v>
      </c>
      <c r="E299" s="154" t="s">
        <v>1</v>
      </c>
      <c r="F299" s="155" t="s">
        <v>337</v>
      </c>
      <c r="H299" s="154" t="s">
        <v>1</v>
      </c>
      <c r="I299" s="156"/>
      <c r="L299" s="153"/>
      <c r="M299" s="157"/>
      <c r="T299" s="158"/>
      <c r="AT299" s="154" t="s">
        <v>159</v>
      </c>
      <c r="AU299" s="154" t="s">
        <v>86</v>
      </c>
      <c r="AV299" s="12" t="s">
        <v>84</v>
      </c>
      <c r="AW299" s="12" t="s">
        <v>31</v>
      </c>
      <c r="AX299" s="12" t="s">
        <v>76</v>
      </c>
      <c r="AY299" s="154" t="s">
        <v>147</v>
      </c>
    </row>
    <row r="300" spans="2:65" s="13" customFormat="1" ht="30.6">
      <c r="B300" s="159"/>
      <c r="D300" s="147" t="s">
        <v>159</v>
      </c>
      <c r="E300" s="160" t="s">
        <v>1</v>
      </c>
      <c r="F300" s="161" t="s">
        <v>338</v>
      </c>
      <c r="H300" s="162">
        <v>33.9</v>
      </c>
      <c r="I300" s="163"/>
      <c r="L300" s="159"/>
      <c r="M300" s="164"/>
      <c r="T300" s="165"/>
      <c r="AT300" s="160" t="s">
        <v>159</v>
      </c>
      <c r="AU300" s="160" t="s">
        <v>86</v>
      </c>
      <c r="AV300" s="13" t="s">
        <v>86</v>
      </c>
      <c r="AW300" s="13" t="s">
        <v>31</v>
      </c>
      <c r="AX300" s="13" t="s">
        <v>76</v>
      </c>
      <c r="AY300" s="160" t="s">
        <v>147</v>
      </c>
    </row>
    <row r="301" spans="2:65" s="12" customFormat="1" ht="10.199999999999999">
      <c r="B301" s="153"/>
      <c r="D301" s="147" t="s">
        <v>159</v>
      </c>
      <c r="E301" s="154" t="s">
        <v>1</v>
      </c>
      <c r="F301" s="155" t="s">
        <v>339</v>
      </c>
      <c r="H301" s="154" t="s">
        <v>1</v>
      </c>
      <c r="I301" s="156"/>
      <c r="L301" s="153"/>
      <c r="M301" s="157"/>
      <c r="T301" s="158"/>
      <c r="AT301" s="154" t="s">
        <v>159</v>
      </c>
      <c r="AU301" s="154" t="s">
        <v>86</v>
      </c>
      <c r="AV301" s="12" t="s">
        <v>84</v>
      </c>
      <c r="AW301" s="12" t="s">
        <v>31</v>
      </c>
      <c r="AX301" s="12" t="s">
        <v>76</v>
      </c>
      <c r="AY301" s="154" t="s">
        <v>147</v>
      </c>
    </row>
    <row r="302" spans="2:65" s="12" customFormat="1" ht="10.199999999999999">
      <c r="B302" s="153"/>
      <c r="D302" s="147" t="s">
        <v>159</v>
      </c>
      <c r="E302" s="154" t="s">
        <v>1</v>
      </c>
      <c r="F302" s="155" t="s">
        <v>340</v>
      </c>
      <c r="H302" s="154" t="s">
        <v>1</v>
      </c>
      <c r="I302" s="156"/>
      <c r="L302" s="153"/>
      <c r="M302" s="157"/>
      <c r="T302" s="158"/>
      <c r="AT302" s="154" t="s">
        <v>159</v>
      </c>
      <c r="AU302" s="154" t="s">
        <v>86</v>
      </c>
      <c r="AV302" s="12" t="s">
        <v>84</v>
      </c>
      <c r="AW302" s="12" t="s">
        <v>31</v>
      </c>
      <c r="AX302" s="12" t="s">
        <v>76</v>
      </c>
      <c r="AY302" s="154" t="s">
        <v>147</v>
      </c>
    </row>
    <row r="303" spans="2:65" s="13" customFormat="1" ht="30.6">
      <c r="B303" s="159"/>
      <c r="D303" s="147" t="s">
        <v>159</v>
      </c>
      <c r="E303" s="160" t="s">
        <v>1</v>
      </c>
      <c r="F303" s="161" t="s">
        <v>341</v>
      </c>
      <c r="H303" s="162">
        <v>33.9</v>
      </c>
      <c r="I303" s="163"/>
      <c r="L303" s="159"/>
      <c r="M303" s="164"/>
      <c r="T303" s="165"/>
      <c r="AT303" s="160" t="s">
        <v>159</v>
      </c>
      <c r="AU303" s="160" t="s">
        <v>86</v>
      </c>
      <c r="AV303" s="13" t="s">
        <v>86</v>
      </c>
      <c r="AW303" s="13" t="s">
        <v>31</v>
      </c>
      <c r="AX303" s="13" t="s">
        <v>76</v>
      </c>
      <c r="AY303" s="160" t="s">
        <v>147</v>
      </c>
    </row>
    <row r="304" spans="2:65" s="14" customFormat="1" ht="10.199999999999999">
      <c r="B304" s="166"/>
      <c r="D304" s="147" t="s">
        <v>159</v>
      </c>
      <c r="E304" s="167" t="s">
        <v>1</v>
      </c>
      <c r="F304" s="168" t="s">
        <v>267</v>
      </c>
      <c r="H304" s="169">
        <v>67.8</v>
      </c>
      <c r="I304" s="170"/>
      <c r="L304" s="166"/>
      <c r="M304" s="171"/>
      <c r="T304" s="172"/>
      <c r="AT304" s="167" t="s">
        <v>159</v>
      </c>
      <c r="AU304" s="167" t="s">
        <v>86</v>
      </c>
      <c r="AV304" s="14" t="s">
        <v>154</v>
      </c>
      <c r="AW304" s="14" t="s">
        <v>31</v>
      </c>
      <c r="AX304" s="14" t="s">
        <v>84</v>
      </c>
      <c r="AY304" s="167" t="s">
        <v>147</v>
      </c>
    </row>
    <row r="305" spans="2:65" s="12" customFormat="1" ht="10.199999999999999">
      <c r="B305" s="153"/>
      <c r="D305" s="147" t="s">
        <v>159</v>
      </c>
      <c r="E305" s="154" t="s">
        <v>1</v>
      </c>
      <c r="F305" s="155" t="s">
        <v>342</v>
      </c>
      <c r="H305" s="154" t="s">
        <v>1</v>
      </c>
      <c r="I305" s="156"/>
      <c r="L305" s="153"/>
      <c r="M305" s="157"/>
      <c r="T305" s="158"/>
      <c r="AT305" s="154" t="s">
        <v>159</v>
      </c>
      <c r="AU305" s="154" t="s">
        <v>86</v>
      </c>
      <c r="AV305" s="12" t="s">
        <v>84</v>
      </c>
      <c r="AW305" s="12" t="s">
        <v>31</v>
      </c>
      <c r="AX305" s="12" t="s">
        <v>76</v>
      </c>
      <c r="AY305" s="154" t="s">
        <v>147</v>
      </c>
    </row>
    <row r="306" spans="2:65" s="1" customFormat="1" ht="24.15" customHeight="1">
      <c r="B306" s="133"/>
      <c r="C306" s="134" t="s">
        <v>343</v>
      </c>
      <c r="D306" s="134" t="s">
        <v>150</v>
      </c>
      <c r="E306" s="135" t="s">
        <v>344</v>
      </c>
      <c r="F306" s="136" t="s">
        <v>345</v>
      </c>
      <c r="G306" s="137" t="s">
        <v>92</v>
      </c>
      <c r="H306" s="138">
        <v>23.75</v>
      </c>
      <c r="I306" s="139"/>
      <c r="J306" s="140">
        <f>ROUND(I306*H306,2)</f>
        <v>0</v>
      </c>
      <c r="K306" s="136" t="s">
        <v>153</v>
      </c>
      <c r="L306" s="32"/>
      <c r="M306" s="141" t="s">
        <v>1</v>
      </c>
      <c r="N306" s="142" t="s">
        <v>41</v>
      </c>
      <c r="P306" s="143">
        <f>O306*H306</f>
        <v>0</v>
      </c>
      <c r="Q306" s="143">
        <v>3.3899999999999998E-3</v>
      </c>
      <c r="R306" s="143">
        <f>Q306*H306</f>
        <v>8.0512500000000001E-2</v>
      </c>
      <c r="S306" s="143">
        <v>0</v>
      </c>
      <c r="T306" s="144">
        <f>S306*H306</f>
        <v>0</v>
      </c>
      <c r="AR306" s="145" t="s">
        <v>154</v>
      </c>
      <c r="AT306" s="145" t="s">
        <v>150</v>
      </c>
      <c r="AU306" s="145" t="s">
        <v>86</v>
      </c>
      <c r="AY306" s="17" t="s">
        <v>147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7" t="s">
        <v>84</v>
      </c>
      <c r="BK306" s="146">
        <f>ROUND(I306*H306,2)</f>
        <v>0</v>
      </c>
      <c r="BL306" s="17" t="s">
        <v>154</v>
      </c>
      <c r="BM306" s="145" t="s">
        <v>346</v>
      </c>
    </row>
    <row r="307" spans="2:65" s="1" customFormat="1" ht="19.2">
      <c r="B307" s="32"/>
      <c r="D307" s="147" t="s">
        <v>156</v>
      </c>
      <c r="F307" s="148" t="s">
        <v>345</v>
      </c>
      <c r="I307" s="149"/>
      <c r="L307" s="32"/>
      <c r="M307" s="150"/>
      <c r="T307" s="56"/>
      <c r="AT307" s="17" t="s">
        <v>156</v>
      </c>
      <c r="AU307" s="17" t="s">
        <v>86</v>
      </c>
    </row>
    <row r="308" spans="2:65" s="1" customFormat="1" ht="10.199999999999999">
      <c r="B308" s="32"/>
      <c r="D308" s="151" t="s">
        <v>157</v>
      </c>
      <c r="F308" s="152" t="s">
        <v>347</v>
      </c>
      <c r="I308" s="149"/>
      <c r="L308" s="32"/>
      <c r="M308" s="150"/>
      <c r="T308" s="56"/>
      <c r="AT308" s="17" t="s">
        <v>157</v>
      </c>
      <c r="AU308" s="17" t="s">
        <v>86</v>
      </c>
    </row>
    <row r="309" spans="2:65" s="12" customFormat="1" ht="20.399999999999999">
      <c r="B309" s="153"/>
      <c r="D309" s="147" t="s">
        <v>159</v>
      </c>
      <c r="E309" s="154" t="s">
        <v>1</v>
      </c>
      <c r="F309" s="155" t="s">
        <v>348</v>
      </c>
      <c r="H309" s="154" t="s">
        <v>1</v>
      </c>
      <c r="I309" s="156"/>
      <c r="L309" s="153"/>
      <c r="M309" s="157"/>
      <c r="T309" s="158"/>
      <c r="AT309" s="154" t="s">
        <v>159</v>
      </c>
      <c r="AU309" s="154" t="s">
        <v>86</v>
      </c>
      <c r="AV309" s="12" t="s">
        <v>84</v>
      </c>
      <c r="AW309" s="12" t="s">
        <v>31</v>
      </c>
      <c r="AX309" s="12" t="s">
        <v>76</v>
      </c>
      <c r="AY309" s="154" t="s">
        <v>147</v>
      </c>
    </row>
    <row r="310" spans="2:65" s="12" customFormat="1" ht="20.399999999999999">
      <c r="B310" s="153"/>
      <c r="D310" s="147" t="s">
        <v>159</v>
      </c>
      <c r="E310" s="154" t="s">
        <v>1</v>
      </c>
      <c r="F310" s="155" t="s">
        <v>349</v>
      </c>
      <c r="H310" s="154" t="s">
        <v>1</v>
      </c>
      <c r="I310" s="156"/>
      <c r="L310" s="153"/>
      <c r="M310" s="157"/>
      <c r="T310" s="158"/>
      <c r="AT310" s="154" t="s">
        <v>159</v>
      </c>
      <c r="AU310" s="154" t="s">
        <v>86</v>
      </c>
      <c r="AV310" s="12" t="s">
        <v>84</v>
      </c>
      <c r="AW310" s="12" t="s">
        <v>31</v>
      </c>
      <c r="AX310" s="12" t="s">
        <v>76</v>
      </c>
      <c r="AY310" s="154" t="s">
        <v>147</v>
      </c>
    </row>
    <row r="311" spans="2:65" s="12" customFormat="1" ht="10.199999999999999">
      <c r="B311" s="153"/>
      <c r="D311" s="147" t="s">
        <v>159</v>
      </c>
      <c r="E311" s="154" t="s">
        <v>1</v>
      </c>
      <c r="F311" s="155" t="s">
        <v>350</v>
      </c>
      <c r="H311" s="154" t="s">
        <v>1</v>
      </c>
      <c r="I311" s="156"/>
      <c r="L311" s="153"/>
      <c r="M311" s="157"/>
      <c r="T311" s="158"/>
      <c r="AT311" s="154" t="s">
        <v>159</v>
      </c>
      <c r="AU311" s="154" t="s">
        <v>86</v>
      </c>
      <c r="AV311" s="12" t="s">
        <v>84</v>
      </c>
      <c r="AW311" s="12" t="s">
        <v>31</v>
      </c>
      <c r="AX311" s="12" t="s">
        <v>76</v>
      </c>
      <c r="AY311" s="154" t="s">
        <v>147</v>
      </c>
    </row>
    <row r="312" spans="2:65" s="13" customFormat="1" ht="10.199999999999999">
      <c r="B312" s="159"/>
      <c r="D312" s="147" t="s">
        <v>159</v>
      </c>
      <c r="E312" s="160" t="s">
        <v>1</v>
      </c>
      <c r="F312" s="161" t="s">
        <v>103</v>
      </c>
      <c r="H312" s="162">
        <v>23.75</v>
      </c>
      <c r="I312" s="163"/>
      <c r="L312" s="159"/>
      <c r="M312" s="164"/>
      <c r="T312" s="165"/>
      <c r="AT312" s="160" t="s">
        <v>159</v>
      </c>
      <c r="AU312" s="160" t="s">
        <v>86</v>
      </c>
      <c r="AV312" s="13" t="s">
        <v>86</v>
      </c>
      <c r="AW312" s="13" t="s">
        <v>31</v>
      </c>
      <c r="AX312" s="13" t="s">
        <v>76</v>
      </c>
      <c r="AY312" s="160" t="s">
        <v>147</v>
      </c>
    </row>
    <row r="313" spans="2:65" s="14" customFormat="1" ht="10.199999999999999">
      <c r="B313" s="166"/>
      <c r="D313" s="147" t="s">
        <v>159</v>
      </c>
      <c r="E313" s="167" t="s">
        <v>1</v>
      </c>
      <c r="F313" s="168" t="s">
        <v>267</v>
      </c>
      <c r="H313" s="169">
        <v>23.75</v>
      </c>
      <c r="I313" s="170"/>
      <c r="L313" s="166"/>
      <c r="M313" s="171"/>
      <c r="T313" s="172"/>
      <c r="AT313" s="167" t="s">
        <v>159</v>
      </c>
      <c r="AU313" s="167" t="s">
        <v>86</v>
      </c>
      <c r="AV313" s="14" t="s">
        <v>154</v>
      </c>
      <c r="AW313" s="14" t="s">
        <v>31</v>
      </c>
      <c r="AX313" s="14" t="s">
        <v>84</v>
      </c>
      <c r="AY313" s="167" t="s">
        <v>147</v>
      </c>
    </row>
    <row r="314" spans="2:65" s="1" customFormat="1" ht="44.25" customHeight="1">
      <c r="B314" s="133"/>
      <c r="C314" s="134" t="s">
        <v>351</v>
      </c>
      <c r="D314" s="134" t="s">
        <v>150</v>
      </c>
      <c r="E314" s="135" t="s">
        <v>352</v>
      </c>
      <c r="F314" s="136" t="s">
        <v>353</v>
      </c>
      <c r="G314" s="137" t="s">
        <v>92</v>
      </c>
      <c r="H314" s="138">
        <v>40</v>
      </c>
      <c r="I314" s="139"/>
      <c r="J314" s="140">
        <f>ROUND(I314*H314,2)</f>
        <v>0</v>
      </c>
      <c r="K314" s="136" t="s">
        <v>153</v>
      </c>
      <c r="L314" s="32"/>
      <c r="M314" s="141" t="s">
        <v>1</v>
      </c>
      <c r="N314" s="142" t="s">
        <v>41</v>
      </c>
      <c r="P314" s="143">
        <f>O314*H314</f>
        <v>0</v>
      </c>
      <c r="Q314" s="143">
        <v>0</v>
      </c>
      <c r="R314" s="143">
        <f>Q314*H314</f>
        <v>0</v>
      </c>
      <c r="S314" s="143">
        <v>2.4750000000000001E-2</v>
      </c>
      <c r="T314" s="144">
        <f>S314*H314</f>
        <v>0.99</v>
      </c>
      <c r="AR314" s="145" t="s">
        <v>154</v>
      </c>
      <c r="AT314" s="145" t="s">
        <v>150</v>
      </c>
      <c r="AU314" s="145" t="s">
        <v>86</v>
      </c>
      <c r="AY314" s="17" t="s">
        <v>147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7" t="s">
        <v>84</v>
      </c>
      <c r="BK314" s="146">
        <f>ROUND(I314*H314,2)</f>
        <v>0</v>
      </c>
      <c r="BL314" s="17" t="s">
        <v>154</v>
      </c>
      <c r="BM314" s="145" t="s">
        <v>354</v>
      </c>
    </row>
    <row r="315" spans="2:65" s="1" customFormat="1" ht="28.8">
      <c r="B315" s="32"/>
      <c r="D315" s="147" t="s">
        <v>156</v>
      </c>
      <c r="F315" s="148" t="s">
        <v>353</v>
      </c>
      <c r="I315" s="149"/>
      <c r="L315" s="32"/>
      <c r="M315" s="150"/>
      <c r="T315" s="56"/>
      <c r="AT315" s="17" t="s">
        <v>156</v>
      </c>
      <c r="AU315" s="17" t="s">
        <v>86</v>
      </c>
    </row>
    <row r="316" spans="2:65" s="1" customFormat="1" ht="10.199999999999999">
      <c r="B316" s="32"/>
      <c r="D316" s="151" t="s">
        <v>157</v>
      </c>
      <c r="F316" s="152" t="s">
        <v>355</v>
      </c>
      <c r="I316" s="149"/>
      <c r="L316" s="32"/>
      <c r="M316" s="150"/>
      <c r="T316" s="56"/>
      <c r="AT316" s="17" t="s">
        <v>157</v>
      </c>
      <c r="AU316" s="17" t="s">
        <v>86</v>
      </c>
    </row>
    <row r="317" spans="2:65" s="12" customFormat="1" ht="20.399999999999999">
      <c r="B317" s="153"/>
      <c r="D317" s="147" t="s">
        <v>159</v>
      </c>
      <c r="E317" s="154" t="s">
        <v>1</v>
      </c>
      <c r="F317" s="155" t="s">
        <v>356</v>
      </c>
      <c r="H317" s="154" t="s">
        <v>1</v>
      </c>
      <c r="I317" s="156"/>
      <c r="L317" s="153"/>
      <c r="M317" s="157"/>
      <c r="T317" s="158"/>
      <c r="AT317" s="154" t="s">
        <v>159</v>
      </c>
      <c r="AU317" s="154" t="s">
        <v>86</v>
      </c>
      <c r="AV317" s="12" t="s">
        <v>84</v>
      </c>
      <c r="AW317" s="12" t="s">
        <v>31</v>
      </c>
      <c r="AX317" s="12" t="s">
        <v>76</v>
      </c>
      <c r="AY317" s="154" t="s">
        <v>147</v>
      </c>
    </row>
    <row r="318" spans="2:65" s="12" customFormat="1" ht="10.199999999999999">
      <c r="B318" s="153"/>
      <c r="D318" s="147" t="s">
        <v>159</v>
      </c>
      <c r="E318" s="154" t="s">
        <v>1</v>
      </c>
      <c r="F318" s="155" t="s">
        <v>357</v>
      </c>
      <c r="H318" s="154" t="s">
        <v>1</v>
      </c>
      <c r="I318" s="156"/>
      <c r="L318" s="153"/>
      <c r="M318" s="157"/>
      <c r="T318" s="158"/>
      <c r="AT318" s="154" t="s">
        <v>159</v>
      </c>
      <c r="AU318" s="154" t="s">
        <v>86</v>
      </c>
      <c r="AV318" s="12" t="s">
        <v>84</v>
      </c>
      <c r="AW318" s="12" t="s">
        <v>31</v>
      </c>
      <c r="AX318" s="12" t="s">
        <v>76</v>
      </c>
      <c r="AY318" s="154" t="s">
        <v>147</v>
      </c>
    </row>
    <row r="319" spans="2:65" s="13" customFormat="1" ht="10.199999999999999">
      <c r="B319" s="159"/>
      <c r="D319" s="147" t="s">
        <v>159</v>
      </c>
      <c r="E319" s="160" t="s">
        <v>1</v>
      </c>
      <c r="F319" s="161" t="s">
        <v>309</v>
      </c>
      <c r="H319" s="162">
        <v>25</v>
      </c>
      <c r="I319" s="163"/>
      <c r="L319" s="159"/>
      <c r="M319" s="164"/>
      <c r="T319" s="165"/>
      <c r="AT319" s="160" t="s">
        <v>159</v>
      </c>
      <c r="AU319" s="160" t="s">
        <v>86</v>
      </c>
      <c r="AV319" s="13" t="s">
        <v>86</v>
      </c>
      <c r="AW319" s="13" t="s">
        <v>31</v>
      </c>
      <c r="AX319" s="13" t="s">
        <v>76</v>
      </c>
      <c r="AY319" s="160" t="s">
        <v>147</v>
      </c>
    </row>
    <row r="320" spans="2:65" s="12" customFormat="1" ht="10.199999999999999">
      <c r="B320" s="153"/>
      <c r="D320" s="147" t="s">
        <v>159</v>
      </c>
      <c r="E320" s="154" t="s">
        <v>1</v>
      </c>
      <c r="F320" s="155" t="s">
        <v>358</v>
      </c>
      <c r="H320" s="154" t="s">
        <v>1</v>
      </c>
      <c r="I320" s="156"/>
      <c r="L320" s="153"/>
      <c r="M320" s="157"/>
      <c r="T320" s="158"/>
      <c r="AT320" s="154" t="s">
        <v>159</v>
      </c>
      <c r="AU320" s="154" t="s">
        <v>86</v>
      </c>
      <c r="AV320" s="12" t="s">
        <v>84</v>
      </c>
      <c r="AW320" s="12" t="s">
        <v>31</v>
      </c>
      <c r="AX320" s="12" t="s">
        <v>76</v>
      </c>
      <c r="AY320" s="154" t="s">
        <v>147</v>
      </c>
    </row>
    <row r="321" spans="2:65" s="12" customFormat="1" ht="10.199999999999999">
      <c r="B321" s="153"/>
      <c r="D321" s="147" t="s">
        <v>159</v>
      </c>
      <c r="E321" s="154" t="s">
        <v>1</v>
      </c>
      <c r="F321" s="155" t="s">
        <v>359</v>
      </c>
      <c r="H321" s="154" t="s">
        <v>1</v>
      </c>
      <c r="I321" s="156"/>
      <c r="L321" s="153"/>
      <c r="M321" s="157"/>
      <c r="T321" s="158"/>
      <c r="AT321" s="154" t="s">
        <v>159</v>
      </c>
      <c r="AU321" s="154" t="s">
        <v>86</v>
      </c>
      <c r="AV321" s="12" t="s">
        <v>84</v>
      </c>
      <c r="AW321" s="12" t="s">
        <v>31</v>
      </c>
      <c r="AX321" s="12" t="s">
        <v>76</v>
      </c>
      <c r="AY321" s="154" t="s">
        <v>147</v>
      </c>
    </row>
    <row r="322" spans="2:65" s="13" customFormat="1" ht="10.199999999999999">
      <c r="B322" s="159"/>
      <c r="D322" s="147" t="s">
        <v>159</v>
      </c>
      <c r="E322" s="160" t="s">
        <v>1</v>
      </c>
      <c r="F322" s="161" t="s">
        <v>360</v>
      </c>
      <c r="H322" s="162">
        <v>4</v>
      </c>
      <c r="I322" s="163"/>
      <c r="L322" s="159"/>
      <c r="M322" s="164"/>
      <c r="T322" s="165"/>
      <c r="AT322" s="160" t="s">
        <v>159</v>
      </c>
      <c r="AU322" s="160" t="s">
        <v>86</v>
      </c>
      <c r="AV322" s="13" t="s">
        <v>86</v>
      </c>
      <c r="AW322" s="13" t="s">
        <v>31</v>
      </c>
      <c r="AX322" s="13" t="s">
        <v>76</v>
      </c>
      <c r="AY322" s="160" t="s">
        <v>147</v>
      </c>
    </row>
    <row r="323" spans="2:65" s="13" customFormat="1" ht="10.199999999999999">
      <c r="B323" s="159"/>
      <c r="D323" s="147" t="s">
        <v>159</v>
      </c>
      <c r="E323" s="160" t="s">
        <v>1</v>
      </c>
      <c r="F323" s="161" t="s">
        <v>361</v>
      </c>
      <c r="H323" s="162">
        <v>6</v>
      </c>
      <c r="I323" s="163"/>
      <c r="L323" s="159"/>
      <c r="M323" s="164"/>
      <c r="T323" s="165"/>
      <c r="AT323" s="160" t="s">
        <v>159</v>
      </c>
      <c r="AU323" s="160" t="s">
        <v>86</v>
      </c>
      <c r="AV323" s="13" t="s">
        <v>86</v>
      </c>
      <c r="AW323" s="13" t="s">
        <v>31</v>
      </c>
      <c r="AX323" s="13" t="s">
        <v>76</v>
      </c>
      <c r="AY323" s="160" t="s">
        <v>147</v>
      </c>
    </row>
    <row r="324" spans="2:65" s="13" customFormat="1" ht="10.199999999999999">
      <c r="B324" s="159"/>
      <c r="D324" s="147" t="s">
        <v>159</v>
      </c>
      <c r="E324" s="160" t="s">
        <v>1</v>
      </c>
      <c r="F324" s="161" t="s">
        <v>362</v>
      </c>
      <c r="H324" s="162">
        <v>3</v>
      </c>
      <c r="I324" s="163"/>
      <c r="L324" s="159"/>
      <c r="M324" s="164"/>
      <c r="T324" s="165"/>
      <c r="AT324" s="160" t="s">
        <v>159</v>
      </c>
      <c r="AU324" s="160" t="s">
        <v>86</v>
      </c>
      <c r="AV324" s="13" t="s">
        <v>86</v>
      </c>
      <c r="AW324" s="13" t="s">
        <v>31</v>
      </c>
      <c r="AX324" s="13" t="s">
        <v>76</v>
      </c>
      <c r="AY324" s="160" t="s">
        <v>147</v>
      </c>
    </row>
    <row r="325" spans="2:65" s="13" customFormat="1" ht="10.199999999999999">
      <c r="B325" s="159"/>
      <c r="D325" s="147" t="s">
        <v>159</v>
      </c>
      <c r="E325" s="160" t="s">
        <v>1</v>
      </c>
      <c r="F325" s="161" t="s">
        <v>363</v>
      </c>
      <c r="H325" s="162">
        <v>2</v>
      </c>
      <c r="I325" s="163"/>
      <c r="L325" s="159"/>
      <c r="M325" s="164"/>
      <c r="T325" s="165"/>
      <c r="AT325" s="160" t="s">
        <v>159</v>
      </c>
      <c r="AU325" s="160" t="s">
        <v>86</v>
      </c>
      <c r="AV325" s="13" t="s">
        <v>86</v>
      </c>
      <c r="AW325" s="13" t="s">
        <v>31</v>
      </c>
      <c r="AX325" s="13" t="s">
        <v>76</v>
      </c>
      <c r="AY325" s="160" t="s">
        <v>147</v>
      </c>
    </row>
    <row r="326" spans="2:65" s="14" customFormat="1" ht="10.199999999999999">
      <c r="B326" s="166"/>
      <c r="D326" s="147" t="s">
        <v>159</v>
      </c>
      <c r="E326" s="167" t="s">
        <v>1</v>
      </c>
      <c r="F326" s="168" t="s">
        <v>267</v>
      </c>
      <c r="H326" s="169">
        <v>40</v>
      </c>
      <c r="I326" s="170"/>
      <c r="L326" s="166"/>
      <c r="M326" s="171"/>
      <c r="T326" s="172"/>
      <c r="AT326" s="167" t="s">
        <v>159</v>
      </c>
      <c r="AU326" s="167" t="s">
        <v>86</v>
      </c>
      <c r="AV326" s="14" t="s">
        <v>154</v>
      </c>
      <c r="AW326" s="14" t="s">
        <v>31</v>
      </c>
      <c r="AX326" s="14" t="s">
        <v>84</v>
      </c>
      <c r="AY326" s="167" t="s">
        <v>147</v>
      </c>
    </row>
    <row r="327" spans="2:65" s="1" customFormat="1" ht="44.25" customHeight="1">
      <c r="B327" s="133"/>
      <c r="C327" s="134" t="s">
        <v>364</v>
      </c>
      <c r="D327" s="134" t="s">
        <v>150</v>
      </c>
      <c r="E327" s="135" t="s">
        <v>365</v>
      </c>
      <c r="F327" s="136" t="s">
        <v>366</v>
      </c>
      <c r="G327" s="137" t="s">
        <v>92</v>
      </c>
      <c r="H327" s="138">
        <v>44</v>
      </c>
      <c r="I327" s="139"/>
      <c r="J327" s="140">
        <f>ROUND(I327*H327,2)</f>
        <v>0</v>
      </c>
      <c r="K327" s="136" t="s">
        <v>153</v>
      </c>
      <c r="L327" s="32"/>
      <c r="M327" s="141" t="s">
        <v>1</v>
      </c>
      <c r="N327" s="142" t="s">
        <v>41</v>
      </c>
      <c r="P327" s="143">
        <f>O327*H327</f>
        <v>0</v>
      </c>
      <c r="Q327" s="143">
        <v>0</v>
      </c>
      <c r="R327" s="143">
        <f>Q327*H327</f>
        <v>0</v>
      </c>
      <c r="S327" s="143">
        <v>2.4750000000000001E-2</v>
      </c>
      <c r="T327" s="144">
        <f>S327*H327</f>
        <v>1.089</v>
      </c>
      <c r="AR327" s="145" t="s">
        <v>154</v>
      </c>
      <c r="AT327" s="145" t="s">
        <v>150</v>
      </c>
      <c r="AU327" s="145" t="s">
        <v>86</v>
      </c>
      <c r="AY327" s="17" t="s">
        <v>147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7" t="s">
        <v>84</v>
      </c>
      <c r="BK327" s="146">
        <f>ROUND(I327*H327,2)</f>
        <v>0</v>
      </c>
      <c r="BL327" s="17" t="s">
        <v>154</v>
      </c>
      <c r="BM327" s="145" t="s">
        <v>367</v>
      </c>
    </row>
    <row r="328" spans="2:65" s="1" customFormat="1" ht="28.8">
      <c r="B328" s="32"/>
      <c r="D328" s="147" t="s">
        <v>156</v>
      </c>
      <c r="F328" s="148" t="s">
        <v>366</v>
      </c>
      <c r="I328" s="149"/>
      <c r="L328" s="32"/>
      <c r="M328" s="150"/>
      <c r="T328" s="56"/>
      <c r="AT328" s="17" t="s">
        <v>156</v>
      </c>
      <c r="AU328" s="17" t="s">
        <v>86</v>
      </c>
    </row>
    <row r="329" spans="2:65" s="1" customFormat="1" ht="10.199999999999999">
      <c r="B329" s="32"/>
      <c r="D329" s="151" t="s">
        <v>157</v>
      </c>
      <c r="F329" s="152" t="s">
        <v>368</v>
      </c>
      <c r="I329" s="149"/>
      <c r="L329" s="32"/>
      <c r="M329" s="150"/>
      <c r="T329" s="56"/>
      <c r="AT329" s="17" t="s">
        <v>157</v>
      </c>
      <c r="AU329" s="17" t="s">
        <v>86</v>
      </c>
    </row>
    <row r="330" spans="2:65" s="12" customFormat="1" ht="10.199999999999999">
      <c r="B330" s="153"/>
      <c r="D330" s="147" t="s">
        <v>159</v>
      </c>
      <c r="E330" s="154" t="s">
        <v>1</v>
      </c>
      <c r="F330" s="155" t="s">
        <v>358</v>
      </c>
      <c r="H330" s="154" t="s">
        <v>1</v>
      </c>
      <c r="I330" s="156"/>
      <c r="L330" s="153"/>
      <c r="M330" s="157"/>
      <c r="T330" s="158"/>
      <c r="AT330" s="154" t="s">
        <v>159</v>
      </c>
      <c r="AU330" s="154" t="s">
        <v>86</v>
      </c>
      <c r="AV330" s="12" t="s">
        <v>84</v>
      </c>
      <c r="AW330" s="12" t="s">
        <v>31</v>
      </c>
      <c r="AX330" s="12" t="s">
        <v>76</v>
      </c>
      <c r="AY330" s="154" t="s">
        <v>147</v>
      </c>
    </row>
    <row r="331" spans="2:65" s="12" customFormat="1" ht="10.199999999999999">
      <c r="B331" s="153"/>
      <c r="D331" s="147" t="s">
        <v>159</v>
      </c>
      <c r="E331" s="154" t="s">
        <v>1</v>
      </c>
      <c r="F331" s="155" t="s">
        <v>359</v>
      </c>
      <c r="H331" s="154" t="s">
        <v>1</v>
      </c>
      <c r="I331" s="156"/>
      <c r="L331" s="153"/>
      <c r="M331" s="157"/>
      <c r="T331" s="158"/>
      <c r="AT331" s="154" t="s">
        <v>159</v>
      </c>
      <c r="AU331" s="154" t="s">
        <v>86</v>
      </c>
      <c r="AV331" s="12" t="s">
        <v>84</v>
      </c>
      <c r="AW331" s="12" t="s">
        <v>31</v>
      </c>
      <c r="AX331" s="12" t="s">
        <v>76</v>
      </c>
      <c r="AY331" s="154" t="s">
        <v>147</v>
      </c>
    </row>
    <row r="332" spans="2:65" s="13" customFormat="1" ht="10.199999999999999">
      <c r="B332" s="159"/>
      <c r="D332" s="147" t="s">
        <v>159</v>
      </c>
      <c r="E332" s="160" t="s">
        <v>1</v>
      </c>
      <c r="F332" s="161" t="s">
        <v>369</v>
      </c>
      <c r="H332" s="162">
        <v>36</v>
      </c>
      <c r="I332" s="163"/>
      <c r="L332" s="159"/>
      <c r="M332" s="164"/>
      <c r="T332" s="165"/>
      <c r="AT332" s="160" t="s">
        <v>159</v>
      </c>
      <c r="AU332" s="160" t="s">
        <v>86</v>
      </c>
      <c r="AV332" s="13" t="s">
        <v>86</v>
      </c>
      <c r="AW332" s="13" t="s">
        <v>31</v>
      </c>
      <c r="AX332" s="13" t="s">
        <v>76</v>
      </c>
      <c r="AY332" s="160" t="s">
        <v>147</v>
      </c>
    </row>
    <row r="333" spans="2:65" s="13" customFormat="1" ht="10.199999999999999">
      <c r="B333" s="159"/>
      <c r="D333" s="147" t="s">
        <v>159</v>
      </c>
      <c r="E333" s="160" t="s">
        <v>1</v>
      </c>
      <c r="F333" s="161" t="s">
        <v>370</v>
      </c>
      <c r="H333" s="162">
        <v>8</v>
      </c>
      <c r="I333" s="163"/>
      <c r="L333" s="159"/>
      <c r="M333" s="164"/>
      <c r="T333" s="165"/>
      <c r="AT333" s="160" t="s">
        <v>159</v>
      </c>
      <c r="AU333" s="160" t="s">
        <v>86</v>
      </c>
      <c r="AV333" s="13" t="s">
        <v>86</v>
      </c>
      <c r="AW333" s="13" t="s">
        <v>31</v>
      </c>
      <c r="AX333" s="13" t="s">
        <v>76</v>
      </c>
      <c r="AY333" s="160" t="s">
        <v>147</v>
      </c>
    </row>
    <row r="334" spans="2:65" s="14" customFormat="1" ht="10.199999999999999">
      <c r="B334" s="166"/>
      <c r="D334" s="147" t="s">
        <v>159</v>
      </c>
      <c r="E334" s="167" t="s">
        <v>1</v>
      </c>
      <c r="F334" s="168" t="s">
        <v>267</v>
      </c>
      <c r="H334" s="169">
        <v>44</v>
      </c>
      <c r="I334" s="170"/>
      <c r="L334" s="166"/>
      <c r="M334" s="171"/>
      <c r="T334" s="172"/>
      <c r="AT334" s="167" t="s">
        <v>159</v>
      </c>
      <c r="AU334" s="167" t="s">
        <v>86</v>
      </c>
      <c r="AV334" s="14" t="s">
        <v>154</v>
      </c>
      <c r="AW334" s="14" t="s">
        <v>31</v>
      </c>
      <c r="AX334" s="14" t="s">
        <v>84</v>
      </c>
      <c r="AY334" s="167" t="s">
        <v>147</v>
      </c>
    </row>
    <row r="335" spans="2:65" s="1" customFormat="1" ht="44.25" customHeight="1">
      <c r="B335" s="133"/>
      <c r="C335" s="134" t="s">
        <v>371</v>
      </c>
      <c r="D335" s="134" t="s">
        <v>150</v>
      </c>
      <c r="E335" s="135" t="s">
        <v>372</v>
      </c>
      <c r="F335" s="136" t="s">
        <v>373</v>
      </c>
      <c r="G335" s="137" t="s">
        <v>92</v>
      </c>
      <c r="H335" s="138">
        <v>5.5</v>
      </c>
      <c r="I335" s="139"/>
      <c r="J335" s="140">
        <f>ROUND(I335*H335,2)</f>
        <v>0</v>
      </c>
      <c r="K335" s="136" t="s">
        <v>153</v>
      </c>
      <c r="L335" s="32"/>
      <c r="M335" s="141" t="s">
        <v>1</v>
      </c>
      <c r="N335" s="142" t="s">
        <v>41</v>
      </c>
      <c r="P335" s="143">
        <f>O335*H335</f>
        <v>0</v>
      </c>
      <c r="Q335" s="143">
        <v>0</v>
      </c>
      <c r="R335" s="143">
        <f>Q335*H335</f>
        <v>0</v>
      </c>
      <c r="S335" s="143">
        <v>2.4750000000000001E-2</v>
      </c>
      <c r="T335" s="144">
        <f>S335*H335</f>
        <v>0.136125</v>
      </c>
      <c r="AR335" s="145" t="s">
        <v>251</v>
      </c>
      <c r="AT335" s="145" t="s">
        <v>150</v>
      </c>
      <c r="AU335" s="145" t="s">
        <v>86</v>
      </c>
      <c r="AY335" s="17" t="s">
        <v>147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7" t="s">
        <v>84</v>
      </c>
      <c r="BK335" s="146">
        <f>ROUND(I335*H335,2)</f>
        <v>0</v>
      </c>
      <c r="BL335" s="17" t="s">
        <v>251</v>
      </c>
      <c r="BM335" s="145" t="s">
        <v>374</v>
      </c>
    </row>
    <row r="336" spans="2:65" s="1" customFormat="1" ht="28.8">
      <c r="B336" s="32"/>
      <c r="D336" s="147" t="s">
        <v>156</v>
      </c>
      <c r="F336" s="148" t="s">
        <v>373</v>
      </c>
      <c r="I336" s="149"/>
      <c r="L336" s="32"/>
      <c r="M336" s="150"/>
      <c r="T336" s="56"/>
      <c r="AT336" s="17" t="s">
        <v>156</v>
      </c>
      <c r="AU336" s="17" t="s">
        <v>86</v>
      </c>
    </row>
    <row r="337" spans="2:65" s="1" customFormat="1" ht="10.199999999999999">
      <c r="B337" s="32"/>
      <c r="D337" s="151" t="s">
        <v>157</v>
      </c>
      <c r="F337" s="152" t="s">
        <v>375</v>
      </c>
      <c r="I337" s="149"/>
      <c r="L337" s="32"/>
      <c r="M337" s="150"/>
      <c r="T337" s="56"/>
      <c r="AT337" s="17" t="s">
        <v>157</v>
      </c>
      <c r="AU337" s="17" t="s">
        <v>86</v>
      </c>
    </row>
    <row r="338" spans="2:65" s="12" customFormat="1" ht="10.199999999999999">
      <c r="B338" s="153"/>
      <c r="D338" s="147" t="s">
        <v>159</v>
      </c>
      <c r="E338" s="154" t="s">
        <v>1</v>
      </c>
      <c r="F338" s="155" t="s">
        <v>358</v>
      </c>
      <c r="H338" s="154" t="s">
        <v>1</v>
      </c>
      <c r="I338" s="156"/>
      <c r="L338" s="153"/>
      <c r="M338" s="157"/>
      <c r="T338" s="158"/>
      <c r="AT338" s="154" t="s">
        <v>159</v>
      </c>
      <c r="AU338" s="154" t="s">
        <v>86</v>
      </c>
      <c r="AV338" s="12" t="s">
        <v>84</v>
      </c>
      <c r="AW338" s="12" t="s">
        <v>31</v>
      </c>
      <c r="AX338" s="12" t="s">
        <v>76</v>
      </c>
      <c r="AY338" s="154" t="s">
        <v>147</v>
      </c>
    </row>
    <row r="339" spans="2:65" s="12" customFormat="1" ht="10.199999999999999">
      <c r="B339" s="153"/>
      <c r="D339" s="147" t="s">
        <v>159</v>
      </c>
      <c r="E339" s="154" t="s">
        <v>1</v>
      </c>
      <c r="F339" s="155" t="s">
        <v>359</v>
      </c>
      <c r="H339" s="154" t="s">
        <v>1</v>
      </c>
      <c r="I339" s="156"/>
      <c r="L339" s="153"/>
      <c r="M339" s="157"/>
      <c r="T339" s="158"/>
      <c r="AT339" s="154" t="s">
        <v>159</v>
      </c>
      <c r="AU339" s="154" t="s">
        <v>86</v>
      </c>
      <c r="AV339" s="12" t="s">
        <v>84</v>
      </c>
      <c r="AW339" s="12" t="s">
        <v>31</v>
      </c>
      <c r="AX339" s="12" t="s">
        <v>76</v>
      </c>
      <c r="AY339" s="154" t="s">
        <v>147</v>
      </c>
    </row>
    <row r="340" spans="2:65" s="12" customFormat="1" ht="10.199999999999999">
      <c r="B340" s="153"/>
      <c r="D340" s="147" t="s">
        <v>159</v>
      </c>
      <c r="E340" s="154" t="s">
        <v>1</v>
      </c>
      <c r="F340" s="155" t="s">
        <v>376</v>
      </c>
      <c r="H340" s="154" t="s">
        <v>1</v>
      </c>
      <c r="I340" s="156"/>
      <c r="L340" s="153"/>
      <c r="M340" s="157"/>
      <c r="T340" s="158"/>
      <c r="AT340" s="154" t="s">
        <v>159</v>
      </c>
      <c r="AU340" s="154" t="s">
        <v>86</v>
      </c>
      <c r="AV340" s="12" t="s">
        <v>84</v>
      </c>
      <c r="AW340" s="12" t="s">
        <v>31</v>
      </c>
      <c r="AX340" s="12" t="s">
        <v>76</v>
      </c>
      <c r="AY340" s="154" t="s">
        <v>147</v>
      </c>
    </row>
    <row r="341" spans="2:65" s="13" customFormat="1" ht="10.199999999999999">
      <c r="B341" s="159"/>
      <c r="D341" s="147" t="s">
        <v>159</v>
      </c>
      <c r="E341" s="160" t="s">
        <v>1</v>
      </c>
      <c r="F341" s="161" t="s">
        <v>377</v>
      </c>
      <c r="H341" s="162">
        <v>5.5</v>
      </c>
      <c r="I341" s="163"/>
      <c r="L341" s="159"/>
      <c r="M341" s="164"/>
      <c r="T341" s="165"/>
      <c r="AT341" s="160" t="s">
        <v>159</v>
      </c>
      <c r="AU341" s="160" t="s">
        <v>86</v>
      </c>
      <c r="AV341" s="13" t="s">
        <v>86</v>
      </c>
      <c r="AW341" s="13" t="s">
        <v>31</v>
      </c>
      <c r="AX341" s="13" t="s">
        <v>84</v>
      </c>
      <c r="AY341" s="160" t="s">
        <v>147</v>
      </c>
    </row>
    <row r="342" spans="2:65" s="1" customFormat="1" ht="44.25" customHeight="1">
      <c r="B342" s="133"/>
      <c r="C342" s="134" t="s">
        <v>378</v>
      </c>
      <c r="D342" s="134" t="s">
        <v>150</v>
      </c>
      <c r="E342" s="135" t="s">
        <v>379</v>
      </c>
      <c r="F342" s="136" t="s">
        <v>380</v>
      </c>
      <c r="G342" s="137" t="s">
        <v>92</v>
      </c>
      <c r="H342" s="138">
        <v>33</v>
      </c>
      <c r="I342" s="139"/>
      <c r="J342" s="140">
        <f>ROUND(I342*H342,2)</f>
        <v>0</v>
      </c>
      <c r="K342" s="136" t="s">
        <v>153</v>
      </c>
      <c r="L342" s="32"/>
      <c r="M342" s="141" t="s">
        <v>1</v>
      </c>
      <c r="N342" s="142" t="s">
        <v>41</v>
      </c>
      <c r="P342" s="143">
        <f>O342*H342</f>
        <v>0</v>
      </c>
      <c r="Q342" s="143">
        <v>0</v>
      </c>
      <c r="R342" s="143">
        <f>Q342*H342</f>
        <v>0</v>
      </c>
      <c r="S342" s="143">
        <v>2.4750000000000001E-2</v>
      </c>
      <c r="T342" s="144">
        <f>S342*H342</f>
        <v>0.81675000000000009</v>
      </c>
      <c r="AR342" s="145" t="s">
        <v>154</v>
      </c>
      <c r="AT342" s="145" t="s">
        <v>150</v>
      </c>
      <c r="AU342" s="145" t="s">
        <v>86</v>
      </c>
      <c r="AY342" s="17" t="s">
        <v>147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7" t="s">
        <v>84</v>
      </c>
      <c r="BK342" s="146">
        <f>ROUND(I342*H342,2)</f>
        <v>0</v>
      </c>
      <c r="BL342" s="17" t="s">
        <v>154</v>
      </c>
      <c r="BM342" s="145" t="s">
        <v>381</v>
      </c>
    </row>
    <row r="343" spans="2:65" s="1" customFormat="1" ht="28.8">
      <c r="B343" s="32"/>
      <c r="D343" s="147" t="s">
        <v>156</v>
      </c>
      <c r="F343" s="148" t="s">
        <v>380</v>
      </c>
      <c r="I343" s="149"/>
      <c r="L343" s="32"/>
      <c r="M343" s="150"/>
      <c r="T343" s="56"/>
      <c r="AT343" s="17" t="s">
        <v>156</v>
      </c>
      <c r="AU343" s="17" t="s">
        <v>86</v>
      </c>
    </row>
    <row r="344" spans="2:65" s="1" customFormat="1" ht="10.199999999999999">
      <c r="B344" s="32"/>
      <c r="D344" s="151" t="s">
        <v>157</v>
      </c>
      <c r="F344" s="152" t="s">
        <v>382</v>
      </c>
      <c r="I344" s="149"/>
      <c r="L344" s="32"/>
      <c r="M344" s="150"/>
      <c r="T344" s="56"/>
      <c r="AT344" s="17" t="s">
        <v>157</v>
      </c>
      <c r="AU344" s="17" t="s">
        <v>86</v>
      </c>
    </row>
    <row r="345" spans="2:65" s="12" customFormat="1" ht="10.199999999999999">
      <c r="B345" s="153"/>
      <c r="D345" s="147" t="s">
        <v>159</v>
      </c>
      <c r="E345" s="154" t="s">
        <v>1</v>
      </c>
      <c r="F345" s="155" t="s">
        <v>358</v>
      </c>
      <c r="H345" s="154" t="s">
        <v>1</v>
      </c>
      <c r="I345" s="156"/>
      <c r="L345" s="153"/>
      <c r="M345" s="157"/>
      <c r="T345" s="158"/>
      <c r="AT345" s="154" t="s">
        <v>159</v>
      </c>
      <c r="AU345" s="154" t="s">
        <v>86</v>
      </c>
      <c r="AV345" s="12" t="s">
        <v>84</v>
      </c>
      <c r="AW345" s="12" t="s">
        <v>31</v>
      </c>
      <c r="AX345" s="12" t="s">
        <v>76</v>
      </c>
      <c r="AY345" s="154" t="s">
        <v>147</v>
      </c>
    </row>
    <row r="346" spans="2:65" s="12" customFormat="1" ht="10.199999999999999">
      <c r="B346" s="153"/>
      <c r="D346" s="147" t="s">
        <v>159</v>
      </c>
      <c r="E346" s="154" t="s">
        <v>1</v>
      </c>
      <c r="F346" s="155" t="s">
        <v>359</v>
      </c>
      <c r="H346" s="154" t="s">
        <v>1</v>
      </c>
      <c r="I346" s="156"/>
      <c r="L346" s="153"/>
      <c r="M346" s="157"/>
      <c r="T346" s="158"/>
      <c r="AT346" s="154" t="s">
        <v>159</v>
      </c>
      <c r="AU346" s="154" t="s">
        <v>86</v>
      </c>
      <c r="AV346" s="12" t="s">
        <v>84</v>
      </c>
      <c r="AW346" s="12" t="s">
        <v>31</v>
      </c>
      <c r="AX346" s="12" t="s">
        <v>76</v>
      </c>
      <c r="AY346" s="154" t="s">
        <v>147</v>
      </c>
    </row>
    <row r="347" spans="2:65" s="12" customFormat="1" ht="10.199999999999999">
      <c r="B347" s="153"/>
      <c r="D347" s="147" t="s">
        <v>159</v>
      </c>
      <c r="E347" s="154" t="s">
        <v>1</v>
      </c>
      <c r="F347" s="155" t="s">
        <v>376</v>
      </c>
      <c r="H347" s="154" t="s">
        <v>1</v>
      </c>
      <c r="I347" s="156"/>
      <c r="L347" s="153"/>
      <c r="M347" s="157"/>
      <c r="T347" s="158"/>
      <c r="AT347" s="154" t="s">
        <v>159</v>
      </c>
      <c r="AU347" s="154" t="s">
        <v>86</v>
      </c>
      <c r="AV347" s="12" t="s">
        <v>84</v>
      </c>
      <c r="AW347" s="12" t="s">
        <v>31</v>
      </c>
      <c r="AX347" s="12" t="s">
        <v>76</v>
      </c>
      <c r="AY347" s="154" t="s">
        <v>147</v>
      </c>
    </row>
    <row r="348" spans="2:65" s="13" customFormat="1" ht="10.199999999999999">
      <c r="B348" s="159"/>
      <c r="D348" s="147" t="s">
        <v>159</v>
      </c>
      <c r="E348" s="160" t="s">
        <v>1</v>
      </c>
      <c r="F348" s="161" t="s">
        <v>383</v>
      </c>
      <c r="H348" s="162">
        <v>22</v>
      </c>
      <c r="I348" s="163"/>
      <c r="L348" s="159"/>
      <c r="M348" s="164"/>
      <c r="T348" s="165"/>
      <c r="AT348" s="160" t="s">
        <v>159</v>
      </c>
      <c r="AU348" s="160" t="s">
        <v>86</v>
      </c>
      <c r="AV348" s="13" t="s">
        <v>86</v>
      </c>
      <c r="AW348" s="13" t="s">
        <v>31</v>
      </c>
      <c r="AX348" s="13" t="s">
        <v>76</v>
      </c>
      <c r="AY348" s="160" t="s">
        <v>147</v>
      </c>
    </row>
    <row r="349" spans="2:65" s="13" customFormat="1" ht="10.199999999999999">
      <c r="B349" s="159"/>
      <c r="D349" s="147" t="s">
        <v>159</v>
      </c>
      <c r="E349" s="160" t="s">
        <v>1</v>
      </c>
      <c r="F349" s="161" t="s">
        <v>384</v>
      </c>
      <c r="H349" s="162">
        <v>11</v>
      </c>
      <c r="I349" s="163"/>
      <c r="L349" s="159"/>
      <c r="M349" s="164"/>
      <c r="T349" s="165"/>
      <c r="AT349" s="160" t="s">
        <v>159</v>
      </c>
      <c r="AU349" s="160" t="s">
        <v>86</v>
      </c>
      <c r="AV349" s="13" t="s">
        <v>86</v>
      </c>
      <c r="AW349" s="13" t="s">
        <v>31</v>
      </c>
      <c r="AX349" s="13" t="s">
        <v>76</v>
      </c>
      <c r="AY349" s="160" t="s">
        <v>147</v>
      </c>
    </row>
    <row r="350" spans="2:65" s="14" customFormat="1" ht="10.199999999999999">
      <c r="B350" s="166"/>
      <c r="D350" s="147" t="s">
        <v>159</v>
      </c>
      <c r="E350" s="167" t="s">
        <v>1</v>
      </c>
      <c r="F350" s="168" t="s">
        <v>267</v>
      </c>
      <c r="H350" s="169">
        <v>33</v>
      </c>
      <c r="I350" s="170"/>
      <c r="L350" s="166"/>
      <c r="M350" s="171"/>
      <c r="T350" s="172"/>
      <c r="AT350" s="167" t="s">
        <v>159</v>
      </c>
      <c r="AU350" s="167" t="s">
        <v>86</v>
      </c>
      <c r="AV350" s="14" t="s">
        <v>154</v>
      </c>
      <c r="AW350" s="14" t="s">
        <v>31</v>
      </c>
      <c r="AX350" s="14" t="s">
        <v>84</v>
      </c>
      <c r="AY350" s="167" t="s">
        <v>147</v>
      </c>
    </row>
    <row r="351" spans="2:65" s="1" customFormat="1" ht="37.799999999999997" customHeight="1">
      <c r="B351" s="133"/>
      <c r="C351" s="134" t="s">
        <v>385</v>
      </c>
      <c r="D351" s="134" t="s">
        <v>150</v>
      </c>
      <c r="E351" s="135" t="s">
        <v>386</v>
      </c>
      <c r="F351" s="136" t="s">
        <v>387</v>
      </c>
      <c r="G351" s="137" t="s">
        <v>92</v>
      </c>
      <c r="H351" s="138">
        <v>5.5</v>
      </c>
      <c r="I351" s="139"/>
      <c r="J351" s="140">
        <f>ROUND(I351*H351,2)</f>
        <v>0</v>
      </c>
      <c r="K351" s="136" t="s">
        <v>153</v>
      </c>
      <c r="L351" s="32"/>
      <c r="M351" s="141" t="s">
        <v>1</v>
      </c>
      <c r="N351" s="142" t="s">
        <v>41</v>
      </c>
      <c r="P351" s="143">
        <f>O351*H351</f>
        <v>0</v>
      </c>
      <c r="Q351" s="143">
        <v>0</v>
      </c>
      <c r="R351" s="143">
        <f>Q351*H351</f>
        <v>0</v>
      </c>
      <c r="S351" s="143">
        <v>3.3000000000000002E-2</v>
      </c>
      <c r="T351" s="144">
        <f>S351*H351</f>
        <v>0.18149999999999999</v>
      </c>
      <c r="AR351" s="145" t="s">
        <v>154</v>
      </c>
      <c r="AT351" s="145" t="s">
        <v>150</v>
      </c>
      <c r="AU351" s="145" t="s">
        <v>86</v>
      </c>
      <c r="AY351" s="17" t="s">
        <v>147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7" t="s">
        <v>84</v>
      </c>
      <c r="BK351" s="146">
        <f>ROUND(I351*H351,2)</f>
        <v>0</v>
      </c>
      <c r="BL351" s="17" t="s">
        <v>154</v>
      </c>
      <c r="BM351" s="145" t="s">
        <v>388</v>
      </c>
    </row>
    <row r="352" spans="2:65" s="1" customFormat="1" ht="28.8">
      <c r="B352" s="32"/>
      <c r="D352" s="147" t="s">
        <v>156</v>
      </c>
      <c r="F352" s="148" t="s">
        <v>387</v>
      </c>
      <c r="I352" s="149"/>
      <c r="L352" s="32"/>
      <c r="M352" s="150"/>
      <c r="T352" s="56"/>
      <c r="AT352" s="17" t="s">
        <v>156</v>
      </c>
      <c r="AU352" s="17" t="s">
        <v>86</v>
      </c>
    </row>
    <row r="353" spans="2:65" s="1" customFormat="1" ht="10.199999999999999">
      <c r="B353" s="32"/>
      <c r="D353" s="151" t="s">
        <v>157</v>
      </c>
      <c r="F353" s="152" t="s">
        <v>389</v>
      </c>
      <c r="I353" s="149"/>
      <c r="L353" s="32"/>
      <c r="M353" s="150"/>
      <c r="T353" s="56"/>
      <c r="AT353" s="17" t="s">
        <v>157</v>
      </c>
      <c r="AU353" s="17" t="s">
        <v>86</v>
      </c>
    </row>
    <row r="354" spans="2:65" s="12" customFormat="1" ht="10.199999999999999">
      <c r="B354" s="153"/>
      <c r="D354" s="147" t="s">
        <v>159</v>
      </c>
      <c r="E354" s="154" t="s">
        <v>1</v>
      </c>
      <c r="F354" s="155" t="s">
        <v>358</v>
      </c>
      <c r="H354" s="154" t="s">
        <v>1</v>
      </c>
      <c r="I354" s="156"/>
      <c r="L354" s="153"/>
      <c r="M354" s="157"/>
      <c r="T354" s="158"/>
      <c r="AT354" s="154" t="s">
        <v>159</v>
      </c>
      <c r="AU354" s="154" t="s">
        <v>86</v>
      </c>
      <c r="AV354" s="12" t="s">
        <v>84</v>
      </c>
      <c r="AW354" s="12" t="s">
        <v>31</v>
      </c>
      <c r="AX354" s="12" t="s">
        <v>76</v>
      </c>
      <c r="AY354" s="154" t="s">
        <v>147</v>
      </c>
    </row>
    <row r="355" spans="2:65" s="12" customFormat="1" ht="10.199999999999999">
      <c r="B355" s="153"/>
      <c r="D355" s="147" t="s">
        <v>159</v>
      </c>
      <c r="E355" s="154" t="s">
        <v>1</v>
      </c>
      <c r="F355" s="155" t="s">
        <v>359</v>
      </c>
      <c r="H355" s="154" t="s">
        <v>1</v>
      </c>
      <c r="I355" s="156"/>
      <c r="L355" s="153"/>
      <c r="M355" s="157"/>
      <c r="T355" s="158"/>
      <c r="AT355" s="154" t="s">
        <v>159</v>
      </c>
      <c r="AU355" s="154" t="s">
        <v>86</v>
      </c>
      <c r="AV355" s="12" t="s">
        <v>84</v>
      </c>
      <c r="AW355" s="12" t="s">
        <v>31</v>
      </c>
      <c r="AX355" s="12" t="s">
        <v>76</v>
      </c>
      <c r="AY355" s="154" t="s">
        <v>147</v>
      </c>
    </row>
    <row r="356" spans="2:65" s="12" customFormat="1" ht="10.199999999999999">
      <c r="B356" s="153"/>
      <c r="D356" s="147" t="s">
        <v>159</v>
      </c>
      <c r="E356" s="154" t="s">
        <v>1</v>
      </c>
      <c r="F356" s="155" t="s">
        <v>376</v>
      </c>
      <c r="H356" s="154" t="s">
        <v>1</v>
      </c>
      <c r="I356" s="156"/>
      <c r="L356" s="153"/>
      <c r="M356" s="157"/>
      <c r="T356" s="158"/>
      <c r="AT356" s="154" t="s">
        <v>159</v>
      </c>
      <c r="AU356" s="154" t="s">
        <v>86</v>
      </c>
      <c r="AV356" s="12" t="s">
        <v>84</v>
      </c>
      <c r="AW356" s="12" t="s">
        <v>31</v>
      </c>
      <c r="AX356" s="12" t="s">
        <v>76</v>
      </c>
      <c r="AY356" s="154" t="s">
        <v>147</v>
      </c>
    </row>
    <row r="357" spans="2:65" s="13" customFormat="1" ht="10.199999999999999">
      <c r="B357" s="159"/>
      <c r="D357" s="147" t="s">
        <v>159</v>
      </c>
      <c r="E357" s="160" t="s">
        <v>1</v>
      </c>
      <c r="F357" s="161" t="s">
        <v>390</v>
      </c>
      <c r="H357" s="162">
        <v>2</v>
      </c>
      <c r="I357" s="163"/>
      <c r="L357" s="159"/>
      <c r="M357" s="164"/>
      <c r="T357" s="165"/>
      <c r="AT357" s="160" t="s">
        <v>159</v>
      </c>
      <c r="AU357" s="160" t="s">
        <v>86</v>
      </c>
      <c r="AV357" s="13" t="s">
        <v>86</v>
      </c>
      <c r="AW357" s="13" t="s">
        <v>31</v>
      </c>
      <c r="AX357" s="13" t="s">
        <v>76</v>
      </c>
      <c r="AY357" s="160" t="s">
        <v>147</v>
      </c>
    </row>
    <row r="358" spans="2:65" s="13" customFormat="1" ht="10.199999999999999">
      <c r="B358" s="159"/>
      <c r="D358" s="147" t="s">
        <v>159</v>
      </c>
      <c r="E358" s="160" t="s">
        <v>1</v>
      </c>
      <c r="F358" s="161" t="s">
        <v>391</v>
      </c>
      <c r="H358" s="162">
        <v>2</v>
      </c>
      <c r="I358" s="163"/>
      <c r="L358" s="159"/>
      <c r="M358" s="164"/>
      <c r="T358" s="165"/>
      <c r="AT358" s="160" t="s">
        <v>159</v>
      </c>
      <c r="AU358" s="160" t="s">
        <v>86</v>
      </c>
      <c r="AV358" s="13" t="s">
        <v>86</v>
      </c>
      <c r="AW358" s="13" t="s">
        <v>31</v>
      </c>
      <c r="AX358" s="13" t="s">
        <v>76</v>
      </c>
      <c r="AY358" s="160" t="s">
        <v>147</v>
      </c>
    </row>
    <row r="359" spans="2:65" s="13" customFormat="1" ht="10.199999999999999">
      <c r="B359" s="159"/>
      <c r="D359" s="147" t="s">
        <v>159</v>
      </c>
      <c r="E359" s="160" t="s">
        <v>1</v>
      </c>
      <c r="F359" s="161" t="s">
        <v>392</v>
      </c>
      <c r="H359" s="162">
        <v>1.5</v>
      </c>
      <c r="I359" s="163"/>
      <c r="L359" s="159"/>
      <c r="M359" s="164"/>
      <c r="T359" s="165"/>
      <c r="AT359" s="160" t="s">
        <v>159</v>
      </c>
      <c r="AU359" s="160" t="s">
        <v>86</v>
      </c>
      <c r="AV359" s="13" t="s">
        <v>86</v>
      </c>
      <c r="AW359" s="13" t="s">
        <v>31</v>
      </c>
      <c r="AX359" s="13" t="s">
        <v>76</v>
      </c>
      <c r="AY359" s="160" t="s">
        <v>147</v>
      </c>
    </row>
    <row r="360" spans="2:65" s="14" customFormat="1" ht="10.199999999999999">
      <c r="B360" s="166"/>
      <c r="D360" s="147" t="s">
        <v>159</v>
      </c>
      <c r="E360" s="167" t="s">
        <v>1</v>
      </c>
      <c r="F360" s="168" t="s">
        <v>267</v>
      </c>
      <c r="H360" s="169">
        <v>5.5</v>
      </c>
      <c r="I360" s="170"/>
      <c r="L360" s="166"/>
      <c r="M360" s="171"/>
      <c r="T360" s="172"/>
      <c r="AT360" s="167" t="s">
        <v>159</v>
      </c>
      <c r="AU360" s="167" t="s">
        <v>86</v>
      </c>
      <c r="AV360" s="14" t="s">
        <v>154</v>
      </c>
      <c r="AW360" s="14" t="s">
        <v>31</v>
      </c>
      <c r="AX360" s="14" t="s">
        <v>84</v>
      </c>
      <c r="AY360" s="167" t="s">
        <v>147</v>
      </c>
    </row>
    <row r="361" spans="2:65" s="1" customFormat="1" ht="44.25" customHeight="1">
      <c r="B361" s="133"/>
      <c r="C361" s="134" t="s">
        <v>393</v>
      </c>
      <c r="D361" s="134" t="s">
        <v>150</v>
      </c>
      <c r="E361" s="135" t="s">
        <v>394</v>
      </c>
      <c r="F361" s="136" t="s">
        <v>395</v>
      </c>
      <c r="G361" s="137" t="s">
        <v>92</v>
      </c>
      <c r="H361" s="138">
        <v>5</v>
      </c>
      <c r="I361" s="139"/>
      <c r="J361" s="140">
        <f>ROUND(I361*H361,2)</f>
        <v>0</v>
      </c>
      <c r="K361" s="136" t="s">
        <v>153</v>
      </c>
      <c r="L361" s="32"/>
      <c r="M361" s="141" t="s">
        <v>1</v>
      </c>
      <c r="N361" s="142" t="s">
        <v>41</v>
      </c>
      <c r="P361" s="143">
        <f>O361*H361</f>
        <v>0</v>
      </c>
      <c r="Q361" s="143">
        <v>0</v>
      </c>
      <c r="R361" s="143">
        <f>Q361*H361</f>
        <v>0</v>
      </c>
      <c r="S361" s="143">
        <v>3.3000000000000002E-2</v>
      </c>
      <c r="T361" s="144">
        <f>S361*H361</f>
        <v>0.16500000000000001</v>
      </c>
      <c r="AR361" s="145" t="s">
        <v>154</v>
      </c>
      <c r="AT361" s="145" t="s">
        <v>150</v>
      </c>
      <c r="AU361" s="145" t="s">
        <v>86</v>
      </c>
      <c r="AY361" s="17" t="s">
        <v>147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7" t="s">
        <v>84</v>
      </c>
      <c r="BK361" s="146">
        <f>ROUND(I361*H361,2)</f>
        <v>0</v>
      </c>
      <c r="BL361" s="17" t="s">
        <v>154</v>
      </c>
      <c r="BM361" s="145" t="s">
        <v>396</v>
      </c>
    </row>
    <row r="362" spans="2:65" s="1" customFormat="1" ht="28.8">
      <c r="B362" s="32"/>
      <c r="D362" s="147" t="s">
        <v>156</v>
      </c>
      <c r="F362" s="148" t="s">
        <v>395</v>
      </c>
      <c r="I362" s="149"/>
      <c r="L362" s="32"/>
      <c r="M362" s="150"/>
      <c r="T362" s="56"/>
      <c r="AT362" s="17" t="s">
        <v>156</v>
      </c>
      <c r="AU362" s="17" t="s">
        <v>86</v>
      </c>
    </row>
    <row r="363" spans="2:65" s="1" customFormat="1" ht="10.199999999999999">
      <c r="B363" s="32"/>
      <c r="D363" s="151" t="s">
        <v>157</v>
      </c>
      <c r="F363" s="152" t="s">
        <v>397</v>
      </c>
      <c r="I363" s="149"/>
      <c r="L363" s="32"/>
      <c r="M363" s="150"/>
      <c r="T363" s="56"/>
      <c r="AT363" s="17" t="s">
        <v>157</v>
      </c>
      <c r="AU363" s="17" t="s">
        <v>86</v>
      </c>
    </row>
    <row r="364" spans="2:65" s="12" customFormat="1" ht="10.199999999999999">
      <c r="B364" s="153"/>
      <c r="D364" s="147" t="s">
        <v>159</v>
      </c>
      <c r="E364" s="154" t="s">
        <v>1</v>
      </c>
      <c r="F364" s="155" t="s">
        <v>358</v>
      </c>
      <c r="H364" s="154" t="s">
        <v>1</v>
      </c>
      <c r="I364" s="156"/>
      <c r="L364" s="153"/>
      <c r="M364" s="157"/>
      <c r="T364" s="158"/>
      <c r="AT364" s="154" t="s">
        <v>159</v>
      </c>
      <c r="AU364" s="154" t="s">
        <v>86</v>
      </c>
      <c r="AV364" s="12" t="s">
        <v>84</v>
      </c>
      <c r="AW364" s="12" t="s">
        <v>31</v>
      </c>
      <c r="AX364" s="12" t="s">
        <v>76</v>
      </c>
      <c r="AY364" s="154" t="s">
        <v>147</v>
      </c>
    </row>
    <row r="365" spans="2:65" s="12" customFormat="1" ht="10.199999999999999">
      <c r="B365" s="153"/>
      <c r="D365" s="147" t="s">
        <v>159</v>
      </c>
      <c r="E365" s="154" t="s">
        <v>1</v>
      </c>
      <c r="F365" s="155" t="s">
        <v>359</v>
      </c>
      <c r="H365" s="154" t="s">
        <v>1</v>
      </c>
      <c r="I365" s="156"/>
      <c r="L365" s="153"/>
      <c r="M365" s="157"/>
      <c r="T365" s="158"/>
      <c r="AT365" s="154" t="s">
        <v>159</v>
      </c>
      <c r="AU365" s="154" t="s">
        <v>86</v>
      </c>
      <c r="AV365" s="12" t="s">
        <v>84</v>
      </c>
      <c r="AW365" s="12" t="s">
        <v>31</v>
      </c>
      <c r="AX365" s="12" t="s">
        <v>76</v>
      </c>
      <c r="AY365" s="154" t="s">
        <v>147</v>
      </c>
    </row>
    <row r="366" spans="2:65" s="12" customFormat="1" ht="10.199999999999999">
      <c r="B366" s="153"/>
      <c r="D366" s="147" t="s">
        <v>159</v>
      </c>
      <c r="E366" s="154" t="s">
        <v>1</v>
      </c>
      <c r="F366" s="155" t="s">
        <v>376</v>
      </c>
      <c r="H366" s="154" t="s">
        <v>1</v>
      </c>
      <c r="I366" s="156"/>
      <c r="L366" s="153"/>
      <c r="M366" s="157"/>
      <c r="T366" s="158"/>
      <c r="AT366" s="154" t="s">
        <v>159</v>
      </c>
      <c r="AU366" s="154" t="s">
        <v>86</v>
      </c>
      <c r="AV366" s="12" t="s">
        <v>84</v>
      </c>
      <c r="AW366" s="12" t="s">
        <v>31</v>
      </c>
      <c r="AX366" s="12" t="s">
        <v>76</v>
      </c>
      <c r="AY366" s="154" t="s">
        <v>147</v>
      </c>
    </row>
    <row r="367" spans="2:65" s="12" customFormat="1" ht="10.199999999999999">
      <c r="B367" s="153"/>
      <c r="D367" s="147" t="s">
        <v>159</v>
      </c>
      <c r="E367" s="154" t="s">
        <v>1</v>
      </c>
      <c r="F367" s="155" t="s">
        <v>398</v>
      </c>
      <c r="H367" s="154" t="s">
        <v>1</v>
      </c>
      <c r="I367" s="156"/>
      <c r="L367" s="153"/>
      <c r="M367" s="157"/>
      <c r="T367" s="158"/>
      <c r="AT367" s="154" t="s">
        <v>159</v>
      </c>
      <c r="AU367" s="154" t="s">
        <v>86</v>
      </c>
      <c r="AV367" s="12" t="s">
        <v>84</v>
      </c>
      <c r="AW367" s="12" t="s">
        <v>31</v>
      </c>
      <c r="AX367" s="12" t="s">
        <v>76</v>
      </c>
      <c r="AY367" s="154" t="s">
        <v>147</v>
      </c>
    </row>
    <row r="368" spans="2:65" s="13" customFormat="1" ht="10.199999999999999">
      <c r="B368" s="159"/>
      <c r="D368" s="147" t="s">
        <v>159</v>
      </c>
      <c r="E368" s="160" t="s">
        <v>1</v>
      </c>
      <c r="F368" s="161" t="s">
        <v>177</v>
      </c>
      <c r="H368" s="162">
        <v>5</v>
      </c>
      <c r="I368" s="163"/>
      <c r="L368" s="159"/>
      <c r="M368" s="164"/>
      <c r="T368" s="165"/>
      <c r="AT368" s="160" t="s">
        <v>159</v>
      </c>
      <c r="AU368" s="160" t="s">
        <v>86</v>
      </c>
      <c r="AV368" s="13" t="s">
        <v>86</v>
      </c>
      <c r="AW368" s="13" t="s">
        <v>31</v>
      </c>
      <c r="AX368" s="13" t="s">
        <v>76</v>
      </c>
      <c r="AY368" s="160" t="s">
        <v>147</v>
      </c>
    </row>
    <row r="369" spans="2:65" s="14" customFormat="1" ht="10.199999999999999">
      <c r="B369" s="166"/>
      <c r="D369" s="147" t="s">
        <v>159</v>
      </c>
      <c r="E369" s="167" t="s">
        <v>1</v>
      </c>
      <c r="F369" s="168" t="s">
        <v>267</v>
      </c>
      <c r="H369" s="169">
        <v>5</v>
      </c>
      <c r="I369" s="170"/>
      <c r="L369" s="166"/>
      <c r="M369" s="171"/>
      <c r="T369" s="172"/>
      <c r="AT369" s="167" t="s">
        <v>159</v>
      </c>
      <c r="AU369" s="167" t="s">
        <v>86</v>
      </c>
      <c r="AV369" s="14" t="s">
        <v>154</v>
      </c>
      <c r="AW369" s="14" t="s">
        <v>31</v>
      </c>
      <c r="AX369" s="14" t="s">
        <v>84</v>
      </c>
      <c r="AY369" s="167" t="s">
        <v>147</v>
      </c>
    </row>
    <row r="370" spans="2:65" s="1" customFormat="1" ht="44.25" customHeight="1">
      <c r="B370" s="133"/>
      <c r="C370" s="134" t="s">
        <v>399</v>
      </c>
      <c r="D370" s="134" t="s">
        <v>150</v>
      </c>
      <c r="E370" s="135" t="s">
        <v>400</v>
      </c>
      <c r="F370" s="136" t="s">
        <v>401</v>
      </c>
      <c r="G370" s="137" t="s">
        <v>92</v>
      </c>
      <c r="H370" s="138">
        <v>12</v>
      </c>
      <c r="I370" s="139"/>
      <c r="J370" s="140">
        <f>ROUND(I370*H370,2)</f>
        <v>0</v>
      </c>
      <c r="K370" s="136" t="s">
        <v>153</v>
      </c>
      <c r="L370" s="32"/>
      <c r="M370" s="141" t="s">
        <v>1</v>
      </c>
      <c r="N370" s="142" t="s">
        <v>41</v>
      </c>
      <c r="P370" s="143">
        <f>O370*H370</f>
        <v>0</v>
      </c>
      <c r="Q370" s="143">
        <v>0</v>
      </c>
      <c r="R370" s="143">
        <f>Q370*H370</f>
        <v>0</v>
      </c>
      <c r="S370" s="143">
        <v>3.3000000000000002E-2</v>
      </c>
      <c r="T370" s="144">
        <f>S370*H370</f>
        <v>0.39600000000000002</v>
      </c>
      <c r="AR370" s="145" t="s">
        <v>251</v>
      </c>
      <c r="AT370" s="145" t="s">
        <v>150</v>
      </c>
      <c r="AU370" s="145" t="s">
        <v>86</v>
      </c>
      <c r="AY370" s="17" t="s">
        <v>147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7" t="s">
        <v>84</v>
      </c>
      <c r="BK370" s="146">
        <f>ROUND(I370*H370,2)</f>
        <v>0</v>
      </c>
      <c r="BL370" s="17" t="s">
        <v>251</v>
      </c>
      <c r="BM370" s="145" t="s">
        <v>402</v>
      </c>
    </row>
    <row r="371" spans="2:65" s="1" customFormat="1" ht="28.8">
      <c r="B371" s="32"/>
      <c r="D371" s="147" t="s">
        <v>156</v>
      </c>
      <c r="F371" s="148" t="s">
        <v>401</v>
      </c>
      <c r="I371" s="149"/>
      <c r="L371" s="32"/>
      <c r="M371" s="150"/>
      <c r="T371" s="56"/>
      <c r="AT371" s="17" t="s">
        <v>156</v>
      </c>
      <c r="AU371" s="17" t="s">
        <v>86</v>
      </c>
    </row>
    <row r="372" spans="2:65" s="1" customFormat="1" ht="10.199999999999999">
      <c r="B372" s="32"/>
      <c r="D372" s="151" t="s">
        <v>157</v>
      </c>
      <c r="F372" s="152" t="s">
        <v>403</v>
      </c>
      <c r="I372" s="149"/>
      <c r="L372" s="32"/>
      <c r="M372" s="150"/>
      <c r="T372" s="56"/>
      <c r="AT372" s="17" t="s">
        <v>157</v>
      </c>
      <c r="AU372" s="17" t="s">
        <v>86</v>
      </c>
    </row>
    <row r="373" spans="2:65" s="12" customFormat="1" ht="10.199999999999999">
      <c r="B373" s="153"/>
      <c r="D373" s="147" t="s">
        <v>159</v>
      </c>
      <c r="E373" s="154" t="s">
        <v>1</v>
      </c>
      <c r="F373" s="155" t="s">
        <v>358</v>
      </c>
      <c r="H373" s="154" t="s">
        <v>1</v>
      </c>
      <c r="I373" s="156"/>
      <c r="L373" s="153"/>
      <c r="M373" s="157"/>
      <c r="T373" s="158"/>
      <c r="AT373" s="154" t="s">
        <v>159</v>
      </c>
      <c r="AU373" s="154" t="s">
        <v>86</v>
      </c>
      <c r="AV373" s="12" t="s">
        <v>84</v>
      </c>
      <c r="AW373" s="12" t="s">
        <v>31</v>
      </c>
      <c r="AX373" s="12" t="s">
        <v>76</v>
      </c>
      <c r="AY373" s="154" t="s">
        <v>147</v>
      </c>
    </row>
    <row r="374" spans="2:65" s="12" customFormat="1" ht="10.199999999999999">
      <c r="B374" s="153"/>
      <c r="D374" s="147" t="s">
        <v>159</v>
      </c>
      <c r="E374" s="154" t="s">
        <v>1</v>
      </c>
      <c r="F374" s="155" t="s">
        <v>359</v>
      </c>
      <c r="H374" s="154" t="s">
        <v>1</v>
      </c>
      <c r="I374" s="156"/>
      <c r="L374" s="153"/>
      <c r="M374" s="157"/>
      <c r="T374" s="158"/>
      <c r="AT374" s="154" t="s">
        <v>159</v>
      </c>
      <c r="AU374" s="154" t="s">
        <v>86</v>
      </c>
      <c r="AV374" s="12" t="s">
        <v>84</v>
      </c>
      <c r="AW374" s="12" t="s">
        <v>31</v>
      </c>
      <c r="AX374" s="12" t="s">
        <v>76</v>
      </c>
      <c r="AY374" s="154" t="s">
        <v>147</v>
      </c>
    </row>
    <row r="375" spans="2:65" s="12" customFormat="1" ht="10.199999999999999">
      <c r="B375" s="153"/>
      <c r="D375" s="147" t="s">
        <v>159</v>
      </c>
      <c r="E375" s="154" t="s">
        <v>1</v>
      </c>
      <c r="F375" s="155" t="s">
        <v>376</v>
      </c>
      <c r="H375" s="154" t="s">
        <v>1</v>
      </c>
      <c r="I375" s="156"/>
      <c r="L375" s="153"/>
      <c r="M375" s="157"/>
      <c r="T375" s="158"/>
      <c r="AT375" s="154" t="s">
        <v>159</v>
      </c>
      <c r="AU375" s="154" t="s">
        <v>86</v>
      </c>
      <c r="AV375" s="12" t="s">
        <v>84</v>
      </c>
      <c r="AW375" s="12" t="s">
        <v>31</v>
      </c>
      <c r="AX375" s="12" t="s">
        <v>76</v>
      </c>
      <c r="AY375" s="154" t="s">
        <v>147</v>
      </c>
    </row>
    <row r="376" spans="2:65" s="13" customFormat="1" ht="10.199999999999999">
      <c r="B376" s="159"/>
      <c r="D376" s="147" t="s">
        <v>159</v>
      </c>
      <c r="E376" s="160" t="s">
        <v>1</v>
      </c>
      <c r="F376" s="161" t="s">
        <v>404</v>
      </c>
      <c r="H376" s="162">
        <v>12</v>
      </c>
      <c r="I376" s="163"/>
      <c r="L376" s="159"/>
      <c r="M376" s="164"/>
      <c r="T376" s="165"/>
      <c r="AT376" s="160" t="s">
        <v>159</v>
      </c>
      <c r="AU376" s="160" t="s">
        <v>86</v>
      </c>
      <c r="AV376" s="13" t="s">
        <v>86</v>
      </c>
      <c r="AW376" s="13" t="s">
        <v>31</v>
      </c>
      <c r="AX376" s="13" t="s">
        <v>76</v>
      </c>
      <c r="AY376" s="160" t="s">
        <v>147</v>
      </c>
    </row>
    <row r="377" spans="2:65" s="14" customFormat="1" ht="10.199999999999999">
      <c r="B377" s="166"/>
      <c r="D377" s="147" t="s">
        <v>159</v>
      </c>
      <c r="E377" s="167" t="s">
        <v>1</v>
      </c>
      <c r="F377" s="168" t="s">
        <v>267</v>
      </c>
      <c r="H377" s="169">
        <v>12</v>
      </c>
      <c r="I377" s="170"/>
      <c r="L377" s="166"/>
      <c r="M377" s="171"/>
      <c r="T377" s="172"/>
      <c r="AT377" s="167" t="s">
        <v>159</v>
      </c>
      <c r="AU377" s="167" t="s">
        <v>86</v>
      </c>
      <c r="AV377" s="14" t="s">
        <v>154</v>
      </c>
      <c r="AW377" s="14" t="s">
        <v>31</v>
      </c>
      <c r="AX377" s="14" t="s">
        <v>84</v>
      </c>
      <c r="AY377" s="167" t="s">
        <v>147</v>
      </c>
    </row>
    <row r="378" spans="2:65" s="1" customFormat="1" ht="37.799999999999997" customHeight="1">
      <c r="B378" s="133"/>
      <c r="C378" s="134" t="s">
        <v>405</v>
      </c>
      <c r="D378" s="134" t="s">
        <v>150</v>
      </c>
      <c r="E378" s="135" t="s">
        <v>406</v>
      </c>
      <c r="F378" s="136" t="s">
        <v>407</v>
      </c>
      <c r="G378" s="137" t="s">
        <v>92</v>
      </c>
      <c r="H378" s="138">
        <v>129</v>
      </c>
      <c r="I378" s="139"/>
      <c r="J378" s="140">
        <f>ROUND(I378*H378,2)</f>
        <v>0</v>
      </c>
      <c r="K378" s="136" t="s">
        <v>153</v>
      </c>
      <c r="L378" s="32"/>
      <c r="M378" s="141" t="s">
        <v>1</v>
      </c>
      <c r="N378" s="142" t="s">
        <v>41</v>
      </c>
      <c r="P378" s="143">
        <f>O378*H378</f>
        <v>0</v>
      </c>
      <c r="Q378" s="143">
        <v>1E-4</v>
      </c>
      <c r="R378" s="143">
        <f>Q378*H378</f>
        <v>1.29E-2</v>
      </c>
      <c r="S378" s="143">
        <v>0</v>
      </c>
      <c r="T378" s="144">
        <f>S378*H378</f>
        <v>0</v>
      </c>
      <c r="AR378" s="145" t="s">
        <v>154</v>
      </c>
      <c r="AT378" s="145" t="s">
        <v>150</v>
      </c>
      <c r="AU378" s="145" t="s">
        <v>86</v>
      </c>
      <c r="AY378" s="17" t="s">
        <v>147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7" t="s">
        <v>84</v>
      </c>
      <c r="BK378" s="146">
        <f>ROUND(I378*H378,2)</f>
        <v>0</v>
      </c>
      <c r="BL378" s="17" t="s">
        <v>154</v>
      </c>
      <c r="BM378" s="145" t="s">
        <v>408</v>
      </c>
    </row>
    <row r="379" spans="2:65" s="1" customFormat="1" ht="28.8">
      <c r="B379" s="32"/>
      <c r="D379" s="147" t="s">
        <v>156</v>
      </c>
      <c r="F379" s="148" t="s">
        <v>407</v>
      </c>
      <c r="I379" s="149"/>
      <c r="L379" s="32"/>
      <c r="M379" s="150"/>
      <c r="T379" s="56"/>
      <c r="AT379" s="17" t="s">
        <v>156</v>
      </c>
      <c r="AU379" s="17" t="s">
        <v>86</v>
      </c>
    </row>
    <row r="380" spans="2:65" s="1" customFormat="1" ht="10.199999999999999">
      <c r="B380" s="32"/>
      <c r="D380" s="151" t="s">
        <v>157</v>
      </c>
      <c r="F380" s="152" t="s">
        <v>409</v>
      </c>
      <c r="I380" s="149"/>
      <c r="L380" s="32"/>
      <c r="M380" s="150"/>
      <c r="T380" s="56"/>
      <c r="AT380" s="17" t="s">
        <v>157</v>
      </c>
      <c r="AU380" s="17" t="s">
        <v>86</v>
      </c>
    </row>
    <row r="381" spans="2:65" s="12" customFormat="1" ht="10.199999999999999">
      <c r="B381" s="153"/>
      <c r="D381" s="147" t="s">
        <v>159</v>
      </c>
      <c r="E381" s="154" t="s">
        <v>1</v>
      </c>
      <c r="F381" s="155" t="s">
        <v>410</v>
      </c>
      <c r="H381" s="154" t="s">
        <v>1</v>
      </c>
      <c r="I381" s="156"/>
      <c r="L381" s="153"/>
      <c r="M381" s="157"/>
      <c r="T381" s="158"/>
      <c r="AT381" s="154" t="s">
        <v>159</v>
      </c>
      <c r="AU381" s="154" t="s">
        <v>86</v>
      </c>
      <c r="AV381" s="12" t="s">
        <v>84</v>
      </c>
      <c r="AW381" s="12" t="s">
        <v>31</v>
      </c>
      <c r="AX381" s="12" t="s">
        <v>76</v>
      </c>
      <c r="AY381" s="154" t="s">
        <v>147</v>
      </c>
    </row>
    <row r="382" spans="2:65" s="12" customFormat="1" ht="20.399999999999999">
      <c r="B382" s="153"/>
      <c r="D382" s="147" t="s">
        <v>159</v>
      </c>
      <c r="E382" s="154" t="s">
        <v>1</v>
      </c>
      <c r="F382" s="155" t="s">
        <v>411</v>
      </c>
      <c r="H382" s="154" t="s">
        <v>1</v>
      </c>
      <c r="I382" s="156"/>
      <c r="L382" s="153"/>
      <c r="M382" s="157"/>
      <c r="T382" s="158"/>
      <c r="AT382" s="154" t="s">
        <v>159</v>
      </c>
      <c r="AU382" s="154" t="s">
        <v>86</v>
      </c>
      <c r="AV382" s="12" t="s">
        <v>84</v>
      </c>
      <c r="AW382" s="12" t="s">
        <v>31</v>
      </c>
      <c r="AX382" s="12" t="s">
        <v>76</v>
      </c>
      <c r="AY382" s="154" t="s">
        <v>147</v>
      </c>
    </row>
    <row r="383" spans="2:65" s="12" customFormat="1" ht="20.399999999999999">
      <c r="B383" s="153"/>
      <c r="D383" s="147" t="s">
        <v>159</v>
      </c>
      <c r="E383" s="154" t="s">
        <v>1</v>
      </c>
      <c r="F383" s="155" t="s">
        <v>412</v>
      </c>
      <c r="H383" s="154" t="s">
        <v>1</v>
      </c>
      <c r="I383" s="156"/>
      <c r="L383" s="153"/>
      <c r="M383" s="157"/>
      <c r="T383" s="158"/>
      <c r="AT383" s="154" t="s">
        <v>159</v>
      </c>
      <c r="AU383" s="154" t="s">
        <v>86</v>
      </c>
      <c r="AV383" s="12" t="s">
        <v>84</v>
      </c>
      <c r="AW383" s="12" t="s">
        <v>31</v>
      </c>
      <c r="AX383" s="12" t="s">
        <v>76</v>
      </c>
      <c r="AY383" s="154" t="s">
        <v>147</v>
      </c>
    </row>
    <row r="384" spans="2:65" s="12" customFormat="1" ht="10.199999999999999">
      <c r="B384" s="153"/>
      <c r="D384" s="147" t="s">
        <v>159</v>
      </c>
      <c r="E384" s="154" t="s">
        <v>1</v>
      </c>
      <c r="F384" s="155" t="s">
        <v>413</v>
      </c>
      <c r="H384" s="154" t="s">
        <v>1</v>
      </c>
      <c r="I384" s="156"/>
      <c r="L384" s="153"/>
      <c r="M384" s="157"/>
      <c r="T384" s="158"/>
      <c r="AT384" s="154" t="s">
        <v>159</v>
      </c>
      <c r="AU384" s="154" t="s">
        <v>86</v>
      </c>
      <c r="AV384" s="12" t="s">
        <v>84</v>
      </c>
      <c r="AW384" s="12" t="s">
        <v>31</v>
      </c>
      <c r="AX384" s="12" t="s">
        <v>76</v>
      </c>
      <c r="AY384" s="154" t="s">
        <v>147</v>
      </c>
    </row>
    <row r="385" spans="2:65" s="13" customFormat="1" ht="10.199999999999999">
      <c r="B385" s="159"/>
      <c r="D385" s="147" t="s">
        <v>159</v>
      </c>
      <c r="E385" s="160" t="s">
        <v>1</v>
      </c>
      <c r="F385" s="161" t="s">
        <v>309</v>
      </c>
      <c r="H385" s="162">
        <v>25</v>
      </c>
      <c r="I385" s="163"/>
      <c r="L385" s="159"/>
      <c r="M385" s="164"/>
      <c r="T385" s="165"/>
      <c r="AT385" s="160" t="s">
        <v>159</v>
      </c>
      <c r="AU385" s="160" t="s">
        <v>86</v>
      </c>
      <c r="AV385" s="13" t="s">
        <v>86</v>
      </c>
      <c r="AW385" s="13" t="s">
        <v>31</v>
      </c>
      <c r="AX385" s="13" t="s">
        <v>76</v>
      </c>
      <c r="AY385" s="160" t="s">
        <v>147</v>
      </c>
    </row>
    <row r="386" spans="2:65" s="12" customFormat="1" ht="10.199999999999999">
      <c r="B386" s="153"/>
      <c r="D386" s="147" t="s">
        <v>159</v>
      </c>
      <c r="E386" s="154" t="s">
        <v>1</v>
      </c>
      <c r="F386" s="155" t="s">
        <v>358</v>
      </c>
      <c r="H386" s="154" t="s">
        <v>1</v>
      </c>
      <c r="I386" s="156"/>
      <c r="L386" s="153"/>
      <c r="M386" s="157"/>
      <c r="T386" s="158"/>
      <c r="AT386" s="154" t="s">
        <v>159</v>
      </c>
      <c r="AU386" s="154" t="s">
        <v>86</v>
      </c>
      <c r="AV386" s="12" t="s">
        <v>84</v>
      </c>
      <c r="AW386" s="12" t="s">
        <v>31</v>
      </c>
      <c r="AX386" s="12" t="s">
        <v>76</v>
      </c>
      <c r="AY386" s="154" t="s">
        <v>147</v>
      </c>
    </row>
    <row r="387" spans="2:65" s="12" customFormat="1" ht="10.199999999999999">
      <c r="B387" s="153"/>
      <c r="D387" s="147" t="s">
        <v>159</v>
      </c>
      <c r="E387" s="154" t="s">
        <v>1</v>
      </c>
      <c r="F387" s="155" t="s">
        <v>359</v>
      </c>
      <c r="H387" s="154" t="s">
        <v>1</v>
      </c>
      <c r="I387" s="156"/>
      <c r="L387" s="153"/>
      <c r="M387" s="157"/>
      <c r="T387" s="158"/>
      <c r="AT387" s="154" t="s">
        <v>159</v>
      </c>
      <c r="AU387" s="154" t="s">
        <v>86</v>
      </c>
      <c r="AV387" s="12" t="s">
        <v>84</v>
      </c>
      <c r="AW387" s="12" t="s">
        <v>31</v>
      </c>
      <c r="AX387" s="12" t="s">
        <v>76</v>
      </c>
      <c r="AY387" s="154" t="s">
        <v>147</v>
      </c>
    </row>
    <row r="388" spans="2:65" s="13" customFormat="1" ht="10.199999999999999">
      <c r="B388" s="159"/>
      <c r="D388" s="147" t="s">
        <v>159</v>
      </c>
      <c r="E388" s="160" t="s">
        <v>1</v>
      </c>
      <c r="F388" s="161" t="s">
        <v>360</v>
      </c>
      <c r="H388" s="162">
        <v>4</v>
      </c>
      <c r="I388" s="163"/>
      <c r="L388" s="159"/>
      <c r="M388" s="164"/>
      <c r="T388" s="165"/>
      <c r="AT388" s="160" t="s">
        <v>159</v>
      </c>
      <c r="AU388" s="160" t="s">
        <v>86</v>
      </c>
      <c r="AV388" s="13" t="s">
        <v>86</v>
      </c>
      <c r="AW388" s="13" t="s">
        <v>31</v>
      </c>
      <c r="AX388" s="13" t="s">
        <v>76</v>
      </c>
      <c r="AY388" s="160" t="s">
        <v>147</v>
      </c>
    </row>
    <row r="389" spans="2:65" s="13" customFormat="1" ht="10.199999999999999">
      <c r="B389" s="159"/>
      <c r="D389" s="147" t="s">
        <v>159</v>
      </c>
      <c r="E389" s="160" t="s">
        <v>1</v>
      </c>
      <c r="F389" s="161" t="s">
        <v>361</v>
      </c>
      <c r="H389" s="162">
        <v>6</v>
      </c>
      <c r="I389" s="163"/>
      <c r="L389" s="159"/>
      <c r="M389" s="164"/>
      <c r="T389" s="165"/>
      <c r="AT389" s="160" t="s">
        <v>159</v>
      </c>
      <c r="AU389" s="160" t="s">
        <v>86</v>
      </c>
      <c r="AV389" s="13" t="s">
        <v>86</v>
      </c>
      <c r="AW389" s="13" t="s">
        <v>31</v>
      </c>
      <c r="AX389" s="13" t="s">
        <v>76</v>
      </c>
      <c r="AY389" s="160" t="s">
        <v>147</v>
      </c>
    </row>
    <row r="390" spans="2:65" s="13" customFormat="1" ht="10.199999999999999">
      <c r="B390" s="159"/>
      <c r="D390" s="147" t="s">
        <v>159</v>
      </c>
      <c r="E390" s="160" t="s">
        <v>1</v>
      </c>
      <c r="F390" s="161" t="s">
        <v>362</v>
      </c>
      <c r="H390" s="162">
        <v>3</v>
      </c>
      <c r="I390" s="163"/>
      <c r="L390" s="159"/>
      <c r="M390" s="164"/>
      <c r="T390" s="165"/>
      <c r="AT390" s="160" t="s">
        <v>159</v>
      </c>
      <c r="AU390" s="160" t="s">
        <v>86</v>
      </c>
      <c r="AV390" s="13" t="s">
        <v>86</v>
      </c>
      <c r="AW390" s="13" t="s">
        <v>31</v>
      </c>
      <c r="AX390" s="13" t="s">
        <v>76</v>
      </c>
      <c r="AY390" s="160" t="s">
        <v>147</v>
      </c>
    </row>
    <row r="391" spans="2:65" s="13" customFormat="1" ht="10.199999999999999">
      <c r="B391" s="159"/>
      <c r="D391" s="147" t="s">
        <v>159</v>
      </c>
      <c r="E391" s="160" t="s">
        <v>1</v>
      </c>
      <c r="F391" s="161" t="s">
        <v>363</v>
      </c>
      <c r="H391" s="162">
        <v>2</v>
      </c>
      <c r="I391" s="163"/>
      <c r="L391" s="159"/>
      <c r="M391" s="164"/>
      <c r="T391" s="165"/>
      <c r="AT391" s="160" t="s">
        <v>159</v>
      </c>
      <c r="AU391" s="160" t="s">
        <v>86</v>
      </c>
      <c r="AV391" s="13" t="s">
        <v>86</v>
      </c>
      <c r="AW391" s="13" t="s">
        <v>31</v>
      </c>
      <c r="AX391" s="13" t="s">
        <v>76</v>
      </c>
      <c r="AY391" s="160" t="s">
        <v>147</v>
      </c>
    </row>
    <row r="392" spans="2:65" s="13" customFormat="1" ht="10.199999999999999">
      <c r="B392" s="159"/>
      <c r="D392" s="147" t="s">
        <v>159</v>
      </c>
      <c r="E392" s="160" t="s">
        <v>1</v>
      </c>
      <c r="F392" s="161" t="s">
        <v>369</v>
      </c>
      <c r="H392" s="162">
        <v>36</v>
      </c>
      <c r="I392" s="163"/>
      <c r="L392" s="159"/>
      <c r="M392" s="164"/>
      <c r="T392" s="165"/>
      <c r="AT392" s="160" t="s">
        <v>159</v>
      </c>
      <c r="AU392" s="160" t="s">
        <v>86</v>
      </c>
      <c r="AV392" s="13" t="s">
        <v>86</v>
      </c>
      <c r="AW392" s="13" t="s">
        <v>31</v>
      </c>
      <c r="AX392" s="13" t="s">
        <v>76</v>
      </c>
      <c r="AY392" s="160" t="s">
        <v>147</v>
      </c>
    </row>
    <row r="393" spans="2:65" s="13" customFormat="1" ht="10.199999999999999">
      <c r="B393" s="159"/>
      <c r="D393" s="147" t="s">
        <v>159</v>
      </c>
      <c r="E393" s="160" t="s">
        <v>1</v>
      </c>
      <c r="F393" s="161" t="s">
        <v>370</v>
      </c>
      <c r="H393" s="162">
        <v>8</v>
      </c>
      <c r="I393" s="163"/>
      <c r="L393" s="159"/>
      <c r="M393" s="164"/>
      <c r="T393" s="165"/>
      <c r="AT393" s="160" t="s">
        <v>159</v>
      </c>
      <c r="AU393" s="160" t="s">
        <v>86</v>
      </c>
      <c r="AV393" s="13" t="s">
        <v>86</v>
      </c>
      <c r="AW393" s="13" t="s">
        <v>31</v>
      </c>
      <c r="AX393" s="13" t="s">
        <v>76</v>
      </c>
      <c r="AY393" s="160" t="s">
        <v>147</v>
      </c>
    </row>
    <row r="394" spans="2:65" s="13" customFormat="1" ht="10.199999999999999">
      <c r="B394" s="159"/>
      <c r="D394" s="147" t="s">
        <v>159</v>
      </c>
      <c r="E394" s="160" t="s">
        <v>1</v>
      </c>
      <c r="F394" s="161" t="s">
        <v>404</v>
      </c>
      <c r="H394" s="162">
        <v>12</v>
      </c>
      <c r="I394" s="163"/>
      <c r="L394" s="159"/>
      <c r="M394" s="164"/>
      <c r="T394" s="165"/>
      <c r="AT394" s="160" t="s">
        <v>159</v>
      </c>
      <c r="AU394" s="160" t="s">
        <v>86</v>
      </c>
      <c r="AV394" s="13" t="s">
        <v>86</v>
      </c>
      <c r="AW394" s="13" t="s">
        <v>31</v>
      </c>
      <c r="AX394" s="13" t="s">
        <v>76</v>
      </c>
      <c r="AY394" s="160" t="s">
        <v>147</v>
      </c>
    </row>
    <row r="395" spans="2:65" s="13" customFormat="1" ht="10.199999999999999">
      <c r="B395" s="159"/>
      <c r="D395" s="147" t="s">
        <v>159</v>
      </c>
      <c r="E395" s="160" t="s">
        <v>1</v>
      </c>
      <c r="F395" s="161" t="s">
        <v>383</v>
      </c>
      <c r="H395" s="162">
        <v>22</v>
      </c>
      <c r="I395" s="163"/>
      <c r="L395" s="159"/>
      <c r="M395" s="164"/>
      <c r="T395" s="165"/>
      <c r="AT395" s="160" t="s">
        <v>159</v>
      </c>
      <c r="AU395" s="160" t="s">
        <v>86</v>
      </c>
      <c r="AV395" s="13" t="s">
        <v>86</v>
      </c>
      <c r="AW395" s="13" t="s">
        <v>31</v>
      </c>
      <c r="AX395" s="13" t="s">
        <v>76</v>
      </c>
      <c r="AY395" s="160" t="s">
        <v>147</v>
      </c>
    </row>
    <row r="396" spans="2:65" s="13" customFormat="1" ht="10.199999999999999">
      <c r="B396" s="159"/>
      <c r="D396" s="147" t="s">
        <v>159</v>
      </c>
      <c r="E396" s="160" t="s">
        <v>1</v>
      </c>
      <c r="F396" s="161" t="s">
        <v>384</v>
      </c>
      <c r="H396" s="162">
        <v>11</v>
      </c>
      <c r="I396" s="163"/>
      <c r="L396" s="159"/>
      <c r="M396" s="164"/>
      <c r="T396" s="165"/>
      <c r="AT396" s="160" t="s">
        <v>159</v>
      </c>
      <c r="AU396" s="160" t="s">
        <v>86</v>
      </c>
      <c r="AV396" s="13" t="s">
        <v>86</v>
      </c>
      <c r="AW396" s="13" t="s">
        <v>31</v>
      </c>
      <c r="AX396" s="13" t="s">
        <v>76</v>
      </c>
      <c r="AY396" s="160" t="s">
        <v>147</v>
      </c>
    </row>
    <row r="397" spans="2:65" s="14" customFormat="1" ht="10.199999999999999">
      <c r="B397" s="166"/>
      <c r="D397" s="147" t="s">
        <v>159</v>
      </c>
      <c r="E397" s="167" t="s">
        <v>1</v>
      </c>
      <c r="F397" s="168" t="s">
        <v>267</v>
      </c>
      <c r="H397" s="169">
        <v>129</v>
      </c>
      <c r="I397" s="170"/>
      <c r="L397" s="166"/>
      <c r="M397" s="171"/>
      <c r="T397" s="172"/>
      <c r="AT397" s="167" t="s">
        <v>159</v>
      </c>
      <c r="AU397" s="167" t="s">
        <v>86</v>
      </c>
      <c r="AV397" s="14" t="s">
        <v>154</v>
      </c>
      <c r="AW397" s="14" t="s">
        <v>31</v>
      </c>
      <c r="AX397" s="14" t="s">
        <v>84</v>
      </c>
      <c r="AY397" s="167" t="s">
        <v>147</v>
      </c>
    </row>
    <row r="398" spans="2:65" s="1" customFormat="1" ht="37.799999999999997" customHeight="1">
      <c r="B398" s="133"/>
      <c r="C398" s="134" t="s">
        <v>414</v>
      </c>
      <c r="D398" s="134" t="s">
        <v>150</v>
      </c>
      <c r="E398" s="135" t="s">
        <v>415</v>
      </c>
      <c r="F398" s="136" t="s">
        <v>416</v>
      </c>
      <c r="G398" s="137" t="s">
        <v>92</v>
      </c>
      <c r="H398" s="138">
        <v>22.5</v>
      </c>
      <c r="I398" s="139"/>
      <c r="J398" s="140">
        <f>ROUND(I398*H398,2)</f>
        <v>0</v>
      </c>
      <c r="K398" s="136" t="s">
        <v>312</v>
      </c>
      <c r="L398" s="32"/>
      <c r="M398" s="141" t="s">
        <v>1</v>
      </c>
      <c r="N398" s="142" t="s">
        <v>41</v>
      </c>
      <c r="P398" s="143">
        <f>O398*H398</f>
        <v>0</v>
      </c>
      <c r="Q398" s="143">
        <v>0</v>
      </c>
      <c r="R398" s="143">
        <f>Q398*H398</f>
        <v>0</v>
      </c>
      <c r="S398" s="143">
        <v>0</v>
      </c>
      <c r="T398" s="144">
        <f>S398*H398</f>
        <v>0</v>
      </c>
      <c r="AR398" s="145" t="s">
        <v>154</v>
      </c>
      <c r="AT398" s="145" t="s">
        <v>150</v>
      </c>
      <c r="AU398" s="145" t="s">
        <v>86</v>
      </c>
      <c r="AY398" s="17" t="s">
        <v>147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7" t="s">
        <v>84</v>
      </c>
      <c r="BK398" s="146">
        <f>ROUND(I398*H398,2)</f>
        <v>0</v>
      </c>
      <c r="BL398" s="17" t="s">
        <v>154</v>
      </c>
      <c r="BM398" s="145" t="s">
        <v>417</v>
      </c>
    </row>
    <row r="399" spans="2:65" s="1" customFormat="1" ht="19.2">
      <c r="B399" s="32"/>
      <c r="D399" s="147" t="s">
        <v>156</v>
      </c>
      <c r="F399" s="148" t="s">
        <v>416</v>
      </c>
      <c r="I399" s="149"/>
      <c r="L399" s="32"/>
      <c r="M399" s="150"/>
      <c r="T399" s="56"/>
      <c r="AT399" s="17" t="s">
        <v>156</v>
      </c>
      <c r="AU399" s="17" t="s">
        <v>86</v>
      </c>
    </row>
    <row r="400" spans="2:65" s="12" customFormat="1" ht="10.199999999999999">
      <c r="B400" s="153"/>
      <c r="D400" s="147" t="s">
        <v>159</v>
      </c>
      <c r="E400" s="154" t="s">
        <v>1</v>
      </c>
      <c r="F400" s="155" t="s">
        <v>410</v>
      </c>
      <c r="H400" s="154" t="s">
        <v>1</v>
      </c>
      <c r="I400" s="156"/>
      <c r="L400" s="153"/>
      <c r="M400" s="157"/>
      <c r="T400" s="158"/>
      <c r="AT400" s="154" t="s">
        <v>159</v>
      </c>
      <c r="AU400" s="154" t="s">
        <v>86</v>
      </c>
      <c r="AV400" s="12" t="s">
        <v>84</v>
      </c>
      <c r="AW400" s="12" t="s">
        <v>31</v>
      </c>
      <c r="AX400" s="12" t="s">
        <v>76</v>
      </c>
      <c r="AY400" s="154" t="s">
        <v>147</v>
      </c>
    </row>
    <row r="401" spans="2:65" s="12" customFormat="1" ht="20.399999999999999">
      <c r="B401" s="153"/>
      <c r="D401" s="147" t="s">
        <v>159</v>
      </c>
      <c r="E401" s="154" t="s">
        <v>1</v>
      </c>
      <c r="F401" s="155" t="s">
        <v>411</v>
      </c>
      <c r="H401" s="154" t="s">
        <v>1</v>
      </c>
      <c r="I401" s="156"/>
      <c r="L401" s="153"/>
      <c r="M401" s="157"/>
      <c r="T401" s="158"/>
      <c r="AT401" s="154" t="s">
        <v>159</v>
      </c>
      <c r="AU401" s="154" t="s">
        <v>86</v>
      </c>
      <c r="AV401" s="12" t="s">
        <v>84</v>
      </c>
      <c r="AW401" s="12" t="s">
        <v>31</v>
      </c>
      <c r="AX401" s="12" t="s">
        <v>76</v>
      </c>
      <c r="AY401" s="154" t="s">
        <v>147</v>
      </c>
    </row>
    <row r="402" spans="2:65" s="12" customFormat="1" ht="20.399999999999999">
      <c r="B402" s="153"/>
      <c r="D402" s="147" t="s">
        <v>159</v>
      </c>
      <c r="E402" s="154" t="s">
        <v>1</v>
      </c>
      <c r="F402" s="155" t="s">
        <v>412</v>
      </c>
      <c r="H402" s="154" t="s">
        <v>1</v>
      </c>
      <c r="I402" s="156"/>
      <c r="L402" s="153"/>
      <c r="M402" s="157"/>
      <c r="T402" s="158"/>
      <c r="AT402" s="154" t="s">
        <v>159</v>
      </c>
      <c r="AU402" s="154" t="s">
        <v>86</v>
      </c>
      <c r="AV402" s="12" t="s">
        <v>84</v>
      </c>
      <c r="AW402" s="12" t="s">
        <v>31</v>
      </c>
      <c r="AX402" s="12" t="s">
        <v>76</v>
      </c>
      <c r="AY402" s="154" t="s">
        <v>147</v>
      </c>
    </row>
    <row r="403" spans="2:65" s="12" customFormat="1" ht="10.199999999999999">
      <c r="B403" s="153"/>
      <c r="D403" s="147" t="s">
        <v>159</v>
      </c>
      <c r="E403" s="154" t="s">
        <v>1</v>
      </c>
      <c r="F403" s="155" t="s">
        <v>413</v>
      </c>
      <c r="H403" s="154" t="s">
        <v>1</v>
      </c>
      <c r="I403" s="156"/>
      <c r="L403" s="153"/>
      <c r="M403" s="157"/>
      <c r="T403" s="158"/>
      <c r="AT403" s="154" t="s">
        <v>159</v>
      </c>
      <c r="AU403" s="154" t="s">
        <v>86</v>
      </c>
      <c r="AV403" s="12" t="s">
        <v>84</v>
      </c>
      <c r="AW403" s="12" t="s">
        <v>31</v>
      </c>
      <c r="AX403" s="12" t="s">
        <v>76</v>
      </c>
      <c r="AY403" s="154" t="s">
        <v>147</v>
      </c>
    </row>
    <row r="404" spans="2:65" s="13" customFormat="1" ht="10.199999999999999">
      <c r="B404" s="159"/>
      <c r="D404" s="147" t="s">
        <v>159</v>
      </c>
      <c r="E404" s="160" t="s">
        <v>1</v>
      </c>
      <c r="F404" s="161" t="s">
        <v>390</v>
      </c>
      <c r="H404" s="162">
        <v>2</v>
      </c>
      <c r="I404" s="163"/>
      <c r="L404" s="159"/>
      <c r="M404" s="164"/>
      <c r="T404" s="165"/>
      <c r="AT404" s="160" t="s">
        <v>159</v>
      </c>
      <c r="AU404" s="160" t="s">
        <v>86</v>
      </c>
      <c r="AV404" s="13" t="s">
        <v>86</v>
      </c>
      <c r="AW404" s="13" t="s">
        <v>31</v>
      </c>
      <c r="AX404" s="13" t="s">
        <v>76</v>
      </c>
      <c r="AY404" s="160" t="s">
        <v>147</v>
      </c>
    </row>
    <row r="405" spans="2:65" s="13" customFormat="1" ht="10.199999999999999">
      <c r="B405" s="159"/>
      <c r="D405" s="147" t="s">
        <v>159</v>
      </c>
      <c r="E405" s="160" t="s">
        <v>1</v>
      </c>
      <c r="F405" s="161" t="s">
        <v>391</v>
      </c>
      <c r="H405" s="162">
        <v>2</v>
      </c>
      <c r="I405" s="163"/>
      <c r="L405" s="159"/>
      <c r="M405" s="164"/>
      <c r="T405" s="165"/>
      <c r="AT405" s="160" t="s">
        <v>159</v>
      </c>
      <c r="AU405" s="160" t="s">
        <v>86</v>
      </c>
      <c r="AV405" s="13" t="s">
        <v>86</v>
      </c>
      <c r="AW405" s="13" t="s">
        <v>31</v>
      </c>
      <c r="AX405" s="13" t="s">
        <v>76</v>
      </c>
      <c r="AY405" s="160" t="s">
        <v>147</v>
      </c>
    </row>
    <row r="406" spans="2:65" s="13" customFormat="1" ht="10.199999999999999">
      <c r="B406" s="159"/>
      <c r="D406" s="147" t="s">
        <v>159</v>
      </c>
      <c r="E406" s="160" t="s">
        <v>1</v>
      </c>
      <c r="F406" s="161" t="s">
        <v>392</v>
      </c>
      <c r="H406" s="162">
        <v>1.5</v>
      </c>
      <c r="I406" s="163"/>
      <c r="L406" s="159"/>
      <c r="M406" s="164"/>
      <c r="T406" s="165"/>
      <c r="AT406" s="160" t="s">
        <v>159</v>
      </c>
      <c r="AU406" s="160" t="s">
        <v>86</v>
      </c>
      <c r="AV406" s="13" t="s">
        <v>86</v>
      </c>
      <c r="AW406" s="13" t="s">
        <v>31</v>
      </c>
      <c r="AX406" s="13" t="s">
        <v>76</v>
      </c>
      <c r="AY406" s="160" t="s">
        <v>147</v>
      </c>
    </row>
    <row r="407" spans="2:65" s="12" customFormat="1" ht="10.199999999999999">
      <c r="B407" s="153"/>
      <c r="D407" s="147" t="s">
        <v>159</v>
      </c>
      <c r="E407" s="154" t="s">
        <v>1</v>
      </c>
      <c r="F407" s="155" t="s">
        <v>398</v>
      </c>
      <c r="H407" s="154" t="s">
        <v>1</v>
      </c>
      <c r="I407" s="156"/>
      <c r="L407" s="153"/>
      <c r="M407" s="157"/>
      <c r="T407" s="158"/>
      <c r="AT407" s="154" t="s">
        <v>159</v>
      </c>
      <c r="AU407" s="154" t="s">
        <v>86</v>
      </c>
      <c r="AV407" s="12" t="s">
        <v>84</v>
      </c>
      <c r="AW407" s="12" t="s">
        <v>31</v>
      </c>
      <c r="AX407" s="12" t="s">
        <v>76</v>
      </c>
      <c r="AY407" s="154" t="s">
        <v>147</v>
      </c>
    </row>
    <row r="408" spans="2:65" s="13" customFormat="1" ht="10.199999999999999">
      <c r="B408" s="159"/>
      <c r="D408" s="147" t="s">
        <v>159</v>
      </c>
      <c r="E408" s="160" t="s">
        <v>1</v>
      </c>
      <c r="F408" s="161" t="s">
        <v>177</v>
      </c>
      <c r="H408" s="162">
        <v>5</v>
      </c>
      <c r="I408" s="163"/>
      <c r="L408" s="159"/>
      <c r="M408" s="164"/>
      <c r="T408" s="165"/>
      <c r="AT408" s="160" t="s">
        <v>159</v>
      </c>
      <c r="AU408" s="160" t="s">
        <v>86</v>
      </c>
      <c r="AV408" s="13" t="s">
        <v>86</v>
      </c>
      <c r="AW408" s="13" t="s">
        <v>31</v>
      </c>
      <c r="AX408" s="13" t="s">
        <v>76</v>
      </c>
      <c r="AY408" s="160" t="s">
        <v>147</v>
      </c>
    </row>
    <row r="409" spans="2:65" s="13" customFormat="1" ht="10.199999999999999">
      <c r="B409" s="159"/>
      <c r="D409" s="147" t="s">
        <v>159</v>
      </c>
      <c r="E409" s="160" t="s">
        <v>1</v>
      </c>
      <c r="F409" s="161" t="s">
        <v>404</v>
      </c>
      <c r="H409" s="162">
        <v>12</v>
      </c>
      <c r="I409" s="163"/>
      <c r="L409" s="159"/>
      <c r="M409" s="164"/>
      <c r="T409" s="165"/>
      <c r="AT409" s="160" t="s">
        <v>159</v>
      </c>
      <c r="AU409" s="160" t="s">
        <v>86</v>
      </c>
      <c r="AV409" s="13" t="s">
        <v>86</v>
      </c>
      <c r="AW409" s="13" t="s">
        <v>31</v>
      </c>
      <c r="AX409" s="13" t="s">
        <v>76</v>
      </c>
      <c r="AY409" s="160" t="s">
        <v>147</v>
      </c>
    </row>
    <row r="410" spans="2:65" s="14" customFormat="1" ht="10.199999999999999">
      <c r="B410" s="166"/>
      <c r="D410" s="147" t="s">
        <v>159</v>
      </c>
      <c r="E410" s="167" t="s">
        <v>1</v>
      </c>
      <c r="F410" s="168" t="s">
        <v>267</v>
      </c>
      <c r="H410" s="169">
        <v>22.5</v>
      </c>
      <c r="I410" s="170"/>
      <c r="L410" s="166"/>
      <c r="M410" s="171"/>
      <c r="T410" s="172"/>
      <c r="AT410" s="167" t="s">
        <v>159</v>
      </c>
      <c r="AU410" s="167" t="s">
        <v>86</v>
      </c>
      <c r="AV410" s="14" t="s">
        <v>154</v>
      </c>
      <c r="AW410" s="14" t="s">
        <v>31</v>
      </c>
      <c r="AX410" s="14" t="s">
        <v>84</v>
      </c>
      <c r="AY410" s="167" t="s">
        <v>147</v>
      </c>
    </row>
    <row r="411" spans="2:65" s="1" customFormat="1" ht="37.799999999999997" customHeight="1">
      <c r="B411" s="133"/>
      <c r="C411" s="134" t="s">
        <v>418</v>
      </c>
      <c r="D411" s="134" t="s">
        <v>150</v>
      </c>
      <c r="E411" s="135" t="s">
        <v>419</v>
      </c>
      <c r="F411" s="136" t="s">
        <v>420</v>
      </c>
      <c r="G411" s="137" t="s">
        <v>97</v>
      </c>
      <c r="H411" s="138">
        <v>196.61</v>
      </c>
      <c r="I411" s="139"/>
      <c r="J411" s="140">
        <f>ROUND(I411*H411,2)</f>
        <v>0</v>
      </c>
      <c r="K411" s="136" t="s">
        <v>153</v>
      </c>
      <c r="L411" s="32"/>
      <c r="M411" s="141" t="s">
        <v>1</v>
      </c>
      <c r="N411" s="142" t="s">
        <v>41</v>
      </c>
      <c r="P411" s="143">
        <f>O411*H411</f>
        <v>0</v>
      </c>
      <c r="Q411" s="143">
        <v>0</v>
      </c>
      <c r="R411" s="143">
        <f>Q411*H411</f>
        <v>0</v>
      </c>
      <c r="S411" s="143">
        <v>0</v>
      </c>
      <c r="T411" s="144">
        <f>S411*H411</f>
        <v>0</v>
      </c>
      <c r="AR411" s="145" t="s">
        <v>251</v>
      </c>
      <c r="AT411" s="145" t="s">
        <v>150</v>
      </c>
      <c r="AU411" s="145" t="s">
        <v>86</v>
      </c>
      <c r="AY411" s="17" t="s">
        <v>147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7" t="s">
        <v>84</v>
      </c>
      <c r="BK411" s="146">
        <f>ROUND(I411*H411,2)</f>
        <v>0</v>
      </c>
      <c r="BL411" s="17" t="s">
        <v>251</v>
      </c>
      <c r="BM411" s="145" t="s">
        <v>421</v>
      </c>
    </row>
    <row r="412" spans="2:65" s="1" customFormat="1" ht="19.2">
      <c r="B412" s="32"/>
      <c r="D412" s="147" t="s">
        <v>156</v>
      </c>
      <c r="F412" s="148" t="s">
        <v>420</v>
      </c>
      <c r="I412" s="149"/>
      <c r="L412" s="32"/>
      <c r="M412" s="150"/>
      <c r="T412" s="56"/>
      <c r="AT412" s="17" t="s">
        <v>156</v>
      </c>
      <c r="AU412" s="17" t="s">
        <v>86</v>
      </c>
    </row>
    <row r="413" spans="2:65" s="1" customFormat="1" ht="10.199999999999999">
      <c r="B413" s="32"/>
      <c r="D413" s="151" t="s">
        <v>157</v>
      </c>
      <c r="F413" s="152" t="s">
        <v>422</v>
      </c>
      <c r="I413" s="149"/>
      <c r="L413" s="32"/>
      <c r="M413" s="150"/>
      <c r="T413" s="56"/>
      <c r="AT413" s="17" t="s">
        <v>157</v>
      </c>
      <c r="AU413" s="17" t="s">
        <v>86</v>
      </c>
    </row>
    <row r="414" spans="2:65" s="12" customFormat="1" ht="10.199999999999999">
      <c r="B414" s="153"/>
      <c r="D414" s="147" t="s">
        <v>159</v>
      </c>
      <c r="E414" s="154" t="s">
        <v>1</v>
      </c>
      <c r="F414" s="155" t="s">
        <v>273</v>
      </c>
      <c r="H414" s="154" t="s">
        <v>1</v>
      </c>
      <c r="I414" s="156"/>
      <c r="L414" s="153"/>
      <c r="M414" s="157"/>
      <c r="T414" s="158"/>
      <c r="AT414" s="154" t="s">
        <v>159</v>
      </c>
      <c r="AU414" s="154" t="s">
        <v>86</v>
      </c>
      <c r="AV414" s="12" t="s">
        <v>84</v>
      </c>
      <c r="AW414" s="12" t="s">
        <v>31</v>
      </c>
      <c r="AX414" s="12" t="s">
        <v>76</v>
      </c>
      <c r="AY414" s="154" t="s">
        <v>147</v>
      </c>
    </row>
    <row r="415" spans="2:65" s="13" customFormat="1" ht="10.199999999999999">
      <c r="B415" s="159"/>
      <c r="D415" s="147" t="s">
        <v>159</v>
      </c>
      <c r="E415" s="160" t="s">
        <v>1</v>
      </c>
      <c r="F415" s="161" t="s">
        <v>95</v>
      </c>
      <c r="H415" s="162">
        <v>196.61</v>
      </c>
      <c r="I415" s="163"/>
      <c r="L415" s="159"/>
      <c r="M415" s="164"/>
      <c r="T415" s="165"/>
      <c r="AT415" s="160" t="s">
        <v>159</v>
      </c>
      <c r="AU415" s="160" t="s">
        <v>86</v>
      </c>
      <c r="AV415" s="13" t="s">
        <v>86</v>
      </c>
      <c r="AW415" s="13" t="s">
        <v>31</v>
      </c>
      <c r="AX415" s="13" t="s">
        <v>76</v>
      </c>
      <c r="AY415" s="160" t="s">
        <v>147</v>
      </c>
    </row>
    <row r="416" spans="2:65" s="14" customFormat="1" ht="10.199999999999999">
      <c r="B416" s="166"/>
      <c r="D416" s="147" t="s">
        <v>159</v>
      </c>
      <c r="E416" s="167" t="s">
        <v>1</v>
      </c>
      <c r="F416" s="168" t="s">
        <v>267</v>
      </c>
      <c r="H416" s="169">
        <v>196.61</v>
      </c>
      <c r="I416" s="170"/>
      <c r="L416" s="166"/>
      <c r="M416" s="171"/>
      <c r="T416" s="172"/>
      <c r="AT416" s="167" t="s">
        <v>159</v>
      </c>
      <c r="AU416" s="167" t="s">
        <v>86</v>
      </c>
      <c r="AV416" s="14" t="s">
        <v>154</v>
      </c>
      <c r="AW416" s="14" t="s">
        <v>31</v>
      </c>
      <c r="AX416" s="14" t="s">
        <v>84</v>
      </c>
      <c r="AY416" s="167" t="s">
        <v>147</v>
      </c>
    </row>
    <row r="417" spans="2:65" s="1" customFormat="1" ht="16.5" customHeight="1">
      <c r="B417" s="133"/>
      <c r="C417" s="173" t="s">
        <v>423</v>
      </c>
      <c r="D417" s="173" t="s">
        <v>424</v>
      </c>
      <c r="E417" s="174" t="s">
        <v>425</v>
      </c>
      <c r="F417" s="175" t="s">
        <v>426</v>
      </c>
      <c r="G417" s="176" t="s">
        <v>427</v>
      </c>
      <c r="H417" s="177">
        <v>6.4880000000000004</v>
      </c>
      <c r="I417" s="178"/>
      <c r="J417" s="179">
        <f>ROUND(I417*H417,2)</f>
        <v>0</v>
      </c>
      <c r="K417" s="175" t="s">
        <v>153</v>
      </c>
      <c r="L417" s="180"/>
      <c r="M417" s="181" t="s">
        <v>1</v>
      </c>
      <c r="N417" s="182" t="s">
        <v>41</v>
      </c>
      <c r="P417" s="143">
        <f>O417*H417</f>
        <v>0</v>
      </c>
      <c r="Q417" s="143">
        <v>0.55000000000000004</v>
      </c>
      <c r="R417" s="143">
        <f>Q417*H417</f>
        <v>3.5684000000000005</v>
      </c>
      <c r="S417" s="143">
        <v>0</v>
      </c>
      <c r="T417" s="144">
        <f>S417*H417</f>
        <v>0</v>
      </c>
      <c r="AR417" s="145" t="s">
        <v>364</v>
      </c>
      <c r="AT417" s="145" t="s">
        <v>424</v>
      </c>
      <c r="AU417" s="145" t="s">
        <v>86</v>
      </c>
      <c r="AY417" s="17" t="s">
        <v>147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7" t="s">
        <v>84</v>
      </c>
      <c r="BK417" s="146">
        <f>ROUND(I417*H417,2)</f>
        <v>0</v>
      </c>
      <c r="BL417" s="17" t="s">
        <v>251</v>
      </c>
      <c r="BM417" s="145" t="s">
        <v>428</v>
      </c>
    </row>
    <row r="418" spans="2:65" s="1" customFormat="1" ht="10.199999999999999">
      <c r="B418" s="32"/>
      <c r="D418" s="147" t="s">
        <v>156</v>
      </c>
      <c r="F418" s="148" t="s">
        <v>426</v>
      </c>
      <c r="I418" s="149"/>
      <c r="L418" s="32"/>
      <c r="M418" s="150"/>
      <c r="T418" s="56"/>
      <c r="AT418" s="17" t="s">
        <v>156</v>
      </c>
      <c r="AU418" s="17" t="s">
        <v>86</v>
      </c>
    </row>
    <row r="419" spans="2:65" s="13" customFormat="1" ht="10.199999999999999">
      <c r="B419" s="159"/>
      <c r="D419" s="147" t="s">
        <v>159</v>
      </c>
      <c r="E419" s="160" t="s">
        <v>1</v>
      </c>
      <c r="F419" s="161" t="s">
        <v>429</v>
      </c>
      <c r="H419" s="162">
        <v>6.4880000000000004</v>
      </c>
      <c r="I419" s="163"/>
      <c r="L419" s="159"/>
      <c r="M419" s="164"/>
      <c r="T419" s="165"/>
      <c r="AT419" s="160" t="s">
        <v>159</v>
      </c>
      <c r="AU419" s="160" t="s">
        <v>86</v>
      </c>
      <c r="AV419" s="13" t="s">
        <v>86</v>
      </c>
      <c r="AW419" s="13" t="s">
        <v>31</v>
      </c>
      <c r="AX419" s="13" t="s">
        <v>84</v>
      </c>
      <c r="AY419" s="160" t="s">
        <v>147</v>
      </c>
    </row>
    <row r="420" spans="2:65" s="1" customFormat="1" ht="33" customHeight="1">
      <c r="B420" s="133"/>
      <c r="C420" s="134" t="s">
        <v>430</v>
      </c>
      <c r="D420" s="134" t="s">
        <v>150</v>
      </c>
      <c r="E420" s="135" t="s">
        <v>431</v>
      </c>
      <c r="F420" s="136" t="s">
        <v>432</v>
      </c>
      <c r="G420" s="137" t="s">
        <v>97</v>
      </c>
      <c r="H420" s="138">
        <v>196.61</v>
      </c>
      <c r="I420" s="139"/>
      <c r="J420" s="140">
        <f>ROUND(I420*H420,2)</f>
        <v>0</v>
      </c>
      <c r="K420" s="136" t="s">
        <v>153</v>
      </c>
      <c r="L420" s="32"/>
      <c r="M420" s="141" t="s">
        <v>1</v>
      </c>
      <c r="N420" s="142" t="s">
        <v>41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154</v>
      </c>
      <c r="AT420" s="145" t="s">
        <v>150</v>
      </c>
      <c r="AU420" s="145" t="s">
        <v>86</v>
      </c>
      <c r="AY420" s="17" t="s">
        <v>147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7" t="s">
        <v>84</v>
      </c>
      <c r="BK420" s="146">
        <f>ROUND(I420*H420,2)</f>
        <v>0</v>
      </c>
      <c r="BL420" s="17" t="s">
        <v>154</v>
      </c>
      <c r="BM420" s="145" t="s">
        <v>433</v>
      </c>
    </row>
    <row r="421" spans="2:65" s="1" customFormat="1" ht="19.2">
      <c r="B421" s="32"/>
      <c r="D421" s="147" t="s">
        <v>156</v>
      </c>
      <c r="F421" s="148" t="s">
        <v>432</v>
      </c>
      <c r="I421" s="149"/>
      <c r="L421" s="32"/>
      <c r="M421" s="150"/>
      <c r="T421" s="56"/>
      <c r="AT421" s="17" t="s">
        <v>156</v>
      </c>
      <c r="AU421" s="17" t="s">
        <v>86</v>
      </c>
    </row>
    <row r="422" spans="2:65" s="1" customFormat="1" ht="10.199999999999999">
      <c r="B422" s="32"/>
      <c r="D422" s="151" t="s">
        <v>157</v>
      </c>
      <c r="F422" s="152" t="s">
        <v>434</v>
      </c>
      <c r="I422" s="149"/>
      <c r="L422" s="32"/>
      <c r="M422" s="150"/>
      <c r="T422" s="56"/>
      <c r="AT422" s="17" t="s">
        <v>157</v>
      </c>
      <c r="AU422" s="17" t="s">
        <v>86</v>
      </c>
    </row>
    <row r="423" spans="2:65" s="12" customFormat="1" ht="20.399999999999999">
      <c r="B423" s="153"/>
      <c r="D423" s="147" t="s">
        <v>159</v>
      </c>
      <c r="E423" s="154" t="s">
        <v>1</v>
      </c>
      <c r="F423" s="155" t="s">
        <v>435</v>
      </c>
      <c r="H423" s="154" t="s">
        <v>1</v>
      </c>
      <c r="I423" s="156"/>
      <c r="L423" s="153"/>
      <c r="M423" s="157"/>
      <c r="T423" s="158"/>
      <c r="AT423" s="154" t="s">
        <v>159</v>
      </c>
      <c r="AU423" s="154" t="s">
        <v>86</v>
      </c>
      <c r="AV423" s="12" t="s">
        <v>84</v>
      </c>
      <c r="AW423" s="12" t="s">
        <v>31</v>
      </c>
      <c r="AX423" s="12" t="s">
        <v>76</v>
      </c>
      <c r="AY423" s="154" t="s">
        <v>147</v>
      </c>
    </row>
    <row r="424" spans="2:65" s="12" customFormat="1" ht="10.199999999999999">
      <c r="B424" s="153"/>
      <c r="D424" s="147" t="s">
        <v>159</v>
      </c>
      <c r="E424" s="154" t="s">
        <v>1</v>
      </c>
      <c r="F424" s="155" t="s">
        <v>436</v>
      </c>
      <c r="H424" s="154" t="s">
        <v>1</v>
      </c>
      <c r="I424" s="156"/>
      <c r="L424" s="153"/>
      <c r="M424" s="157"/>
      <c r="T424" s="158"/>
      <c r="AT424" s="154" t="s">
        <v>159</v>
      </c>
      <c r="AU424" s="154" t="s">
        <v>86</v>
      </c>
      <c r="AV424" s="12" t="s">
        <v>84</v>
      </c>
      <c r="AW424" s="12" t="s">
        <v>31</v>
      </c>
      <c r="AX424" s="12" t="s">
        <v>76</v>
      </c>
      <c r="AY424" s="154" t="s">
        <v>147</v>
      </c>
    </row>
    <row r="425" spans="2:65" s="12" customFormat="1" ht="10.199999999999999">
      <c r="B425" s="153"/>
      <c r="D425" s="147" t="s">
        <v>159</v>
      </c>
      <c r="E425" s="154" t="s">
        <v>1</v>
      </c>
      <c r="F425" s="155" t="s">
        <v>437</v>
      </c>
      <c r="H425" s="154" t="s">
        <v>1</v>
      </c>
      <c r="I425" s="156"/>
      <c r="L425" s="153"/>
      <c r="M425" s="157"/>
      <c r="T425" s="158"/>
      <c r="AT425" s="154" t="s">
        <v>159</v>
      </c>
      <c r="AU425" s="154" t="s">
        <v>86</v>
      </c>
      <c r="AV425" s="12" t="s">
        <v>84</v>
      </c>
      <c r="AW425" s="12" t="s">
        <v>31</v>
      </c>
      <c r="AX425" s="12" t="s">
        <v>76</v>
      </c>
      <c r="AY425" s="154" t="s">
        <v>147</v>
      </c>
    </row>
    <row r="426" spans="2:65" s="13" customFormat="1" ht="10.199999999999999">
      <c r="B426" s="159"/>
      <c r="D426" s="147" t="s">
        <v>159</v>
      </c>
      <c r="E426" s="160" t="s">
        <v>1</v>
      </c>
      <c r="F426" s="161" t="s">
        <v>95</v>
      </c>
      <c r="H426" s="162">
        <v>196.61</v>
      </c>
      <c r="I426" s="163"/>
      <c r="L426" s="159"/>
      <c r="M426" s="164"/>
      <c r="T426" s="165"/>
      <c r="AT426" s="160" t="s">
        <v>159</v>
      </c>
      <c r="AU426" s="160" t="s">
        <v>86</v>
      </c>
      <c r="AV426" s="13" t="s">
        <v>86</v>
      </c>
      <c r="AW426" s="13" t="s">
        <v>31</v>
      </c>
      <c r="AX426" s="13" t="s">
        <v>76</v>
      </c>
      <c r="AY426" s="160" t="s">
        <v>147</v>
      </c>
    </row>
    <row r="427" spans="2:65" s="14" customFormat="1" ht="10.199999999999999">
      <c r="B427" s="166"/>
      <c r="D427" s="147" t="s">
        <v>159</v>
      </c>
      <c r="E427" s="167" t="s">
        <v>1</v>
      </c>
      <c r="F427" s="168" t="s">
        <v>172</v>
      </c>
      <c r="H427" s="169">
        <v>196.61</v>
      </c>
      <c r="I427" s="170"/>
      <c r="L427" s="166"/>
      <c r="M427" s="171"/>
      <c r="T427" s="172"/>
      <c r="AT427" s="167" t="s">
        <v>159</v>
      </c>
      <c r="AU427" s="167" t="s">
        <v>86</v>
      </c>
      <c r="AV427" s="14" t="s">
        <v>154</v>
      </c>
      <c r="AW427" s="14" t="s">
        <v>31</v>
      </c>
      <c r="AX427" s="14" t="s">
        <v>84</v>
      </c>
      <c r="AY427" s="167" t="s">
        <v>147</v>
      </c>
    </row>
    <row r="428" spans="2:65" s="1" customFormat="1" ht="49.05" customHeight="1">
      <c r="B428" s="133"/>
      <c r="C428" s="134" t="s">
        <v>438</v>
      </c>
      <c r="D428" s="134" t="s">
        <v>150</v>
      </c>
      <c r="E428" s="135" t="s">
        <v>439</v>
      </c>
      <c r="F428" s="136" t="s">
        <v>440</v>
      </c>
      <c r="G428" s="137" t="s">
        <v>97</v>
      </c>
      <c r="H428" s="138">
        <v>196.61</v>
      </c>
      <c r="I428" s="139"/>
      <c r="J428" s="140">
        <f>ROUND(I428*H428,2)</f>
        <v>0</v>
      </c>
      <c r="K428" s="136" t="s">
        <v>153</v>
      </c>
      <c r="L428" s="32"/>
      <c r="M428" s="141" t="s">
        <v>1</v>
      </c>
      <c r="N428" s="142" t="s">
        <v>41</v>
      </c>
      <c r="P428" s="143">
        <f>O428*H428</f>
        <v>0</v>
      </c>
      <c r="Q428" s="143">
        <v>0</v>
      </c>
      <c r="R428" s="143">
        <f>Q428*H428</f>
        <v>0</v>
      </c>
      <c r="S428" s="143">
        <v>7.0000000000000001E-3</v>
      </c>
      <c r="T428" s="144">
        <f>S428*H428</f>
        <v>1.3762700000000001</v>
      </c>
      <c r="AR428" s="145" t="s">
        <v>154</v>
      </c>
      <c r="AT428" s="145" t="s">
        <v>150</v>
      </c>
      <c r="AU428" s="145" t="s">
        <v>86</v>
      </c>
      <c r="AY428" s="17" t="s">
        <v>147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7" t="s">
        <v>84</v>
      </c>
      <c r="BK428" s="146">
        <f>ROUND(I428*H428,2)</f>
        <v>0</v>
      </c>
      <c r="BL428" s="17" t="s">
        <v>154</v>
      </c>
      <c r="BM428" s="145" t="s">
        <v>441</v>
      </c>
    </row>
    <row r="429" spans="2:65" s="1" customFormat="1" ht="28.8">
      <c r="B429" s="32"/>
      <c r="D429" s="147" t="s">
        <v>156</v>
      </c>
      <c r="F429" s="148" t="s">
        <v>440</v>
      </c>
      <c r="I429" s="149"/>
      <c r="L429" s="32"/>
      <c r="M429" s="150"/>
      <c r="T429" s="56"/>
      <c r="AT429" s="17" t="s">
        <v>156</v>
      </c>
      <c r="AU429" s="17" t="s">
        <v>86</v>
      </c>
    </row>
    <row r="430" spans="2:65" s="1" customFormat="1" ht="10.199999999999999">
      <c r="B430" s="32"/>
      <c r="D430" s="151" t="s">
        <v>157</v>
      </c>
      <c r="F430" s="152" t="s">
        <v>442</v>
      </c>
      <c r="I430" s="149"/>
      <c r="L430" s="32"/>
      <c r="M430" s="150"/>
      <c r="T430" s="56"/>
      <c r="AT430" s="17" t="s">
        <v>157</v>
      </c>
      <c r="AU430" s="17" t="s">
        <v>86</v>
      </c>
    </row>
    <row r="431" spans="2:65" s="12" customFormat="1" ht="10.199999999999999">
      <c r="B431" s="153"/>
      <c r="D431" s="147" t="s">
        <v>159</v>
      </c>
      <c r="E431" s="154" t="s">
        <v>1</v>
      </c>
      <c r="F431" s="155" t="s">
        <v>273</v>
      </c>
      <c r="H431" s="154" t="s">
        <v>1</v>
      </c>
      <c r="I431" s="156"/>
      <c r="L431" s="153"/>
      <c r="M431" s="157"/>
      <c r="T431" s="158"/>
      <c r="AT431" s="154" t="s">
        <v>159</v>
      </c>
      <c r="AU431" s="154" t="s">
        <v>86</v>
      </c>
      <c r="AV431" s="12" t="s">
        <v>84</v>
      </c>
      <c r="AW431" s="12" t="s">
        <v>31</v>
      </c>
      <c r="AX431" s="12" t="s">
        <v>76</v>
      </c>
      <c r="AY431" s="154" t="s">
        <v>147</v>
      </c>
    </row>
    <row r="432" spans="2:65" s="13" customFormat="1" ht="10.199999999999999">
      <c r="B432" s="159"/>
      <c r="D432" s="147" t="s">
        <v>159</v>
      </c>
      <c r="E432" s="160" t="s">
        <v>1</v>
      </c>
      <c r="F432" s="161" t="s">
        <v>95</v>
      </c>
      <c r="H432" s="162">
        <v>196.61</v>
      </c>
      <c r="I432" s="163"/>
      <c r="L432" s="159"/>
      <c r="M432" s="164"/>
      <c r="T432" s="165"/>
      <c r="AT432" s="160" t="s">
        <v>159</v>
      </c>
      <c r="AU432" s="160" t="s">
        <v>86</v>
      </c>
      <c r="AV432" s="13" t="s">
        <v>86</v>
      </c>
      <c r="AW432" s="13" t="s">
        <v>31</v>
      </c>
      <c r="AX432" s="13" t="s">
        <v>84</v>
      </c>
      <c r="AY432" s="160" t="s">
        <v>147</v>
      </c>
    </row>
    <row r="433" spans="2:65" s="1" customFormat="1" ht="37.799999999999997" customHeight="1">
      <c r="B433" s="133"/>
      <c r="C433" s="134" t="s">
        <v>443</v>
      </c>
      <c r="D433" s="134" t="s">
        <v>150</v>
      </c>
      <c r="E433" s="135" t="s">
        <v>444</v>
      </c>
      <c r="F433" s="136" t="s">
        <v>445</v>
      </c>
      <c r="G433" s="137" t="s">
        <v>92</v>
      </c>
      <c r="H433" s="138">
        <v>131.07300000000001</v>
      </c>
      <c r="I433" s="139"/>
      <c r="J433" s="140">
        <f>ROUND(I433*H433,2)</f>
        <v>0</v>
      </c>
      <c r="K433" s="136" t="s">
        <v>153</v>
      </c>
      <c r="L433" s="32"/>
      <c r="M433" s="141" t="s">
        <v>1</v>
      </c>
      <c r="N433" s="142" t="s">
        <v>41</v>
      </c>
      <c r="P433" s="143">
        <f>O433*H433</f>
        <v>0</v>
      </c>
      <c r="Q433" s="143">
        <v>0</v>
      </c>
      <c r="R433" s="143">
        <f>Q433*H433</f>
        <v>0</v>
      </c>
      <c r="S433" s="143">
        <v>0</v>
      </c>
      <c r="T433" s="144">
        <f>S433*H433</f>
        <v>0</v>
      </c>
      <c r="AR433" s="145" t="s">
        <v>154</v>
      </c>
      <c r="AT433" s="145" t="s">
        <v>150</v>
      </c>
      <c r="AU433" s="145" t="s">
        <v>86</v>
      </c>
      <c r="AY433" s="17" t="s">
        <v>147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7" t="s">
        <v>84</v>
      </c>
      <c r="BK433" s="146">
        <f>ROUND(I433*H433,2)</f>
        <v>0</v>
      </c>
      <c r="BL433" s="17" t="s">
        <v>154</v>
      </c>
      <c r="BM433" s="145" t="s">
        <v>446</v>
      </c>
    </row>
    <row r="434" spans="2:65" s="1" customFormat="1" ht="19.2">
      <c r="B434" s="32"/>
      <c r="D434" s="147" t="s">
        <v>156</v>
      </c>
      <c r="F434" s="148" t="s">
        <v>445</v>
      </c>
      <c r="I434" s="149"/>
      <c r="L434" s="32"/>
      <c r="M434" s="150"/>
      <c r="T434" s="56"/>
      <c r="AT434" s="17" t="s">
        <v>156</v>
      </c>
      <c r="AU434" s="17" t="s">
        <v>86</v>
      </c>
    </row>
    <row r="435" spans="2:65" s="1" customFormat="1" ht="10.199999999999999">
      <c r="B435" s="32"/>
      <c r="D435" s="151" t="s">
        <v>157</v>
      </c>
      <c r="F435" s="152" t="s">
        <v>447</v>
      </c>
      <c r="I435" s="149"/>
      <c r="L435" s="32"/>
      <c r="M435" s="150"/>
      <c r="T435" s="56"/>
      <c r="AT435" s="17" t="s">
        <v>157</v>
      </c>
      <c r="AU435" s="17" t="s">
        <v>86</v>
      </c>
    </row>
    <row r="436" spans="2:65" s="12" customFormat="1" ht="20.399999999999999">
      <c r="B436" s="153"/>
      <c r="D436" s="147" t="s">
        <v>159</v>
      </c>
      <c r="E436" s="154" t="s">
        <v>1</v>
      </c>
      <c r="F436" s="155" t="s">
        <v>448</v>
      </c>
      <c r="H436" s="154" t="s">
        <v>1</v>
      </c>
      <c r="I436" s="156"/>
      <c r="L436" s="153"/>
      <c r="M436" s="157"/>
      <c r="T436" s="158"/>
      <c r="AT436" s="154" t="s">
        <v>159</v>
      </c>
      <c r="AU436" s="154" t="s">
        <v>86</v>
      </c>
      <c r="AV436" s="12" t="s">
        <v>84</v>
      </c>
      <c r="AW436" s="12" t="s">
        <v>31</v>
      </c>
      <c r="AX436" s="12" t="s">
        <v>76</v>
      </c>
      <c r="AY436" s="154" t="s">
        <v>147</v>
      </c>
    </row>
    <row r="437" spans="2:65" s="12" customFormat="1" ht="20.399999999999999">
      <c r="B437" s="153"/>
      <c r="D437" s="147" t="s">
        <v>159</v>
      </c>
      <c r="E437" s="154" t="s">
        <v>1</v>
      </c>
      <c r="F437" s="155" t="s">
        <v>449</v>
      </c>
      <c r="H437" s="154" t="s">
        <v>1</v>
      </c>
      <c r="I437" s="156"/>
      <c r="L437" s="153"/>
      <c r="M437" s="157"/>
      <c r="T437" s="158"/>
      <c r="AT437" s="154" t="s">
        <v>159</v>
      </c>
      <c r="AU437" s="154" t="s">
        <v>86</v>
      </c>
      <c r="AV437" s="12" t="s">
        <v>84</v>
      </c>
      <c r="AW437" s="12" t="s">
        <v>31</v>
      </c>
      <c r="AX437" s="12" t="s">
        <v>76</v>
      </c>
      <c r="AY437" s="154" t="s">
        <v>147</v>
      </c>
    </row>
    <row r="438" spans="2:65" s="12" customFormat="1" ht="10.199999999999999">
      <c r="B438" s="153"/>
      <c r="D438" s="147" t="s">
        <v>159</v>
      </c>
      <c r="E438" s="154" t="s">
        <v>1</v>
      </c>
      <c r="F438" s="155" t="s">
        <v>450</v>
      </c>
      <c r="H438" s="154" t="s">
        <v>1</v>
      </c>
      <c r="I438" s="156"/>
      <c r="L438" s="153"/>
      <c r="M438" s="157"/>
      <c r="T438" s="158"/>
      <c r="AT438" s="154" t="s">
        <v>159</v>
      </c>
      <c r="AU438" s="154" t="s">
        <v>86</v>
      </c>
      <c r="AV438" s="12" t="s">
        <v>84</v>
      </c>
      <c r="AW438" s="12" t="s">
        <v>31</v>
      </c>
      <c r="AX438" s="12" t="s">
        <v>76</v>
      </c>
      <c r="AY438" s="154" t="s">
        <v>147</v>
      </c>
    </row>
    <row r="439" spans="2:65" s="12" customFormat="1" ht="10.199999999999999">
      <c r="B439" s="153"/>
      <c r="D439" s="147" t="s">
        <v>159</v>
      </c>
      <c r="E439" s="154" t="s">
        <v>1</v>
      </c>
      <c r="F439" s="155" t="s">
        <v>451</v>
      </c>
      <c r="H439" s="154" t="s">
        <v>1</v>
      </c>
      <c r="I439" s="156"/>
      <c r="L439" s="153"/>
      <c r="M439" s="157"/>
      <c r="T439" s="158"/>
      <c r="AT439" s="154" t="s">
        <v>159</v>
      </c>
      <c r="AU439" s="154" t="s">
        <v>86</v>
      </c>
      <c r="AV439" s="12" t="s">
        <v>84</v>
      </c>
      <c r="AW439" s="12" t="s">
        <v>31</v>
      </c>
      <c r="AX439" s="12" t="s">
        <v>76</v>
      </c>
      <c r="AY439" s="154" t="s">
        <v>147</v>
      </c>
    </row>
    <row r="440" spans="2:65" s="12" customFormat="1" ht="10.199999999999999">
      <c r="B440" s="153"/>
      <c r="D440" s="147" t="s">
        <v>159</v>
      </c>
      <c r="E440" s="154" t="s">
        <v>1</v>
      </c>
      <c r="F440" s="155" t="s">
        <v>452</v>
      </c>
      <c r="H440" s="154" t="s">
        <v>1</v>
      </c>
      <c r="I440" s="156"/>
      <c r="L440" s="153"/>
      <c r="M440" s="157"/>
      <c r="T440" s="158"/>
      <c r="AT440" s="154" t="s">
        <v>159</v>
      </c>
      <c r="AU440" s="154" t="s">
        <v>86</v>
      </c>
      <c r="AV440" s="12" t="s">
        <v>84</v>
      </c>
      <c r="AW440" s="12" t="s">
        <v>31</v>
      </c>
      <c r="AX440" s="12" t="s">
        <v>76</v>
      </c>
      <c r="AY440" s="154" t="s">
        <v>147</v>
      </c>
    </row>
    <row r="441" spans="2:65" s="13" customFormat="1" ht="10.199999999999999">
      <c r="B441" s="159"/>
      <c r="D441" s="147" t="s">
        <v>159</v>
      </c>
      <c r="E441" s="160" t="s">
        <v>1</v>
      </c>
      <c r="F441" s="161" t="s">
        <v>453</v>
      </c>
      <c r="H441" s="162">
        <v>131.07300000000001</v>
      </c>
      <c r="I441" s="163"/>
      <c r="L441" s="159"/>
      <c r="M441" s="164"/>
      <c r="T441" s="165"/>
      <c r="AT441" s="160" t="s">
        <v>159</v>
      </c>
      <c r="AU441" s="160" t="s">
        <v>86</v>
      </c>
      <c r="AV441" s="13" t="s">
        <v>86</v>
      </c>
      <c r="AW441" s="13" t="s">
        <v>31</v>
      </c>
      <c r="AX441" s="13" t="s">
        <v>76</v>
      </c>
      <c r="AY441" s="160" t="s">
        <v>147</v>
      </c>
    </row>
    <row r="442" spans="2:65" s="14" customFormat="1" ht="10.199999999999999">
      <c r="B442" s="166"/>
      <c r="D442" s="147" t="s">
        <v>159</v>
      </c>
      <c r="E442" s="167" t="s">
        <v>1</v>
      </c>
      <c r="F442" s="168" t="s">
        <v>267</v>
      </c>
      <c r="H442" s="169">
        <v>131.07300000000001</v>
      </c>
      <c r="I442" s="170"/>
      <c r="L442" s="166"/>
      <c r="M442" s="171"/>
      <c r="T442" s="172"/>
      <c r="AT442" s="167" t="s">
        <v>159</v>
      </c>
      <c r="AU442" s="167" t="s">
        <v>86</v>
      </c>
      <c r="AV442" s="14" t="s">
        <v>154</v>
      </c>
      <c r="AW442" s="14" t="s">
        <v>31</v>
      </c>
      <c r="AX442" s="14" t="s">
        <v>84</v>
      </c>
      <c r="AY442" s="167" t="s">
        <v>147</v>
      </c>
    </row>
    <row r="443" spans="2:65" s="1" customFormat="1" ht="37.799999999999997" customHeight="1">
      <c r="B443" s="133"/>
      <c r="C443" s="134" t="s">
        <v>454</v>
      </c>
      <c r="D443" s="134" t="s">
        <v>150</v>
      </c>
      <c r="E443" s="135" t="s">
        <v>455</v>
      </c>
      <c r="F443" s="136" t="s">
        <v>456</v>
      </c>
      <c r="G443" s="137" t="s">
        <v>427</v>
      </c>
      <c r="H443" s="138">
        <v>18.195</v>
      </c>
      <c r="I443" s="139"/>
      <c r="J443" s="140">
        <f>ROUND(I443*H443,2)</f>
        <v>0</v>
      </c>
      <c r="K443" s="136" t="s">
        <v>153</v>
      </c>
      <c r="L443" s="32"/>
      <c r="M443" s="141" t="s">
        <v>1</v>
      </c>
      <c r="N443" s="142" t="s">
        <v>41</v>
      </c>
      <c r="P443" s="143">
        <f>O443*H443</f>
        <v>0</v>
      </c>
      <c r="Q443" s="143">
        <v>2.2839999999999999E-2</v>
      </c>
      <c r="R443" s="143">
        <f>Q443*H443</f>
        <v>0.41557379999999999</v>
      </c>
      <c r="S443" s="143">
        <v>0</v>
      </c>
      <c r="T443" s="144">
        <f>S443*H443</f>
        <v>0</v>
      </c>
      <c r="AR443" s="145" t="s">
        <v>154</v>
      </c>
      <c r="AT443" s="145" t="s">
        <v>150</v>
      </c>
      <c r="AU443" s="145" t="s">
        <v>86</v>
      </c>
      <c r="AY443" s="17" t="s">
        <v>147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7" t="s">
        <v>84</v>
      </c>
      <c r="BK443" s="146">
        <f>ROUND(I443*H443,2)</f>
        <v>0</v>
      </c>
      <c r="BL443" s="17" t="s">
        <v>154</v>
      </c>
      <c r="BM443" s="145" t="s">
        <v>457</v>
      </c>
    </row>
    <row r="444" spans="2:65" s="1" customFormat="1" ht="19.2">
      <c r="B444" s="32"/>
      <c r="D444" s="147" t="s">
        <v>156</v>
      </c>
      <c r="F444" s="148" t="s">
        <v>456</v>
      </c>
      <c r="I444" s="149"/>
      <c r="L444" s="32"/>
      <c r="M444" s="150"/>
      <c r="T444" s="56"/>
      <c r="AT444" s="17" t="s">
        <v>156</v>
      </c>
      <c r="AU444" s="17" t="s">
        <v>86</v>
      </c>
    </row>
    <row r="445" spans="2:65" s="1" customFormat="1" ht="10.199999999999999">
      <c r="B445" s="32"/>
      <c r="D445" s="151" t="s">
        <v>157</v>
      </c>
      <c r="F445" s="152" t="s">
        <v>458</v>
      </c>
      <c r="I445" s="149"/>
      <c r="L445" s="32"/>
      <c r="M445" s="150"/>
      <c r="T445" s="56"/>
      <c r="AT445" s="17" t="s">
        <v>157</v>
      </c>
      <c r="AU445" s="17" t="s">
        <v>86</v>
      </c>
    </row>
    <row r="446" spans="2:65" s="12" customFormat="1" ht="10.199999999999999">
      <c r="B446" s="153"/>
      <c r="D446" s="147" t="s">
        <v>159</v>
      </c>
      <c r="E446" s="154" t="s">
        <v>1</v>
      </c>
      <c r="F446" s="155" t="s">
        <v>459</v>
      </c>
      <c r="H446" s="154" t="s">
        <v>1</v>
      </c>
      <c r="I446" s="156"/>
      <c r="L446" s="153"/>
      <c r="M446" s="157"/>
      <c r="T446" s="158"/>
      <c r="AT446" s="154" t="s">
        <v>159</v>
      </c>
      <c r="AU446" s="154" t="s">
        <v>86</v>
      </c>
      <c r="AV446" s="12" t="s">
        <v>84</v>
      </c>
      <c r="AW446" s="12" t="s">
        <v>31</v>
      </c>
      <c r="AX446" s="12" t="s">
        <v>76</v>
      </c>
      <c r="AY446" s="154" t="s">
        <v>147</v>
      </c>
    </row>
    <row r="447" spans="2:65" s="12" customFormat="1" ht="10.199999999999999">
      <c r="B447" s="153"/>
      <c r="D447" s="147" t="s">
        <v>159</v>
      </c>
      <c r="E447" s="154" t="s">
        <v>1</v>
      </c>
      <c r="F447" s="155" t="s">
        <v>460</v>
      </c>
      <c r="H447" s="154" t="s">
        <v>1</v>
      </c>
      <c r="I447" s="156"/>
      <c r="L447" s="153"/>
      <c r="M447" s="157"/>
      <c r="T447" s="158"/>
      <c r="AT447" s="154" t="s">
        <v>159</v>
      </c>
      <c r="AU447" s="154" t="s">
        <v>86</v>
      </c>
      <c r="AV447" s="12" t="s">
        <v>84</v>
      </c>
      <c r="AW447" s="12" t="s">
        <v>31</v>
      </c>
      <c r="AX447" s="12" t="s">
        <v>76</v>
      </c>
      <c r="AY447" s="154" t="s">
        <v>147</v>
      </c>
    </row>
    <row r="448" spans="2:65" s="12" customFormat="1" ht="10.199999999999999">
      <c r="B448" s="153"/>
      <c r="D448" s="147" t="s">
        <v>159</v>
      </c>
      <c r="E448" s="154" t="s">
        <v>1</v>
      </c>
      <c r="F448" s="155" t="s">
        <v>461</v>
      </c>
      <c r="H448" s="154" t="s">
        <v>1</v>
      </c>
      <c r="I448" s="156"/>
      <c r="L448" s="153"/>
      <c r="M448" s="157"/>
      <c r="T448" s="158"/>
      <c r="AT448" s="154" t="s">
        <v>159</v>
      </c>
      <c r="AU448" s="154" t="s">
        <v>86</v>
      </c>
      <c r="AV448" s="12" t="s">
        <v>84</v>
      </c>
      <c r="AW448" s="12" t="s">
        <v>31</v>
      </c>
      <c r="AX448" s="12" t="s">
        <v>76</v>
      </c>
      <c r="AY448" s="154" t="s">
        <v>147</v>
      </c>
    </row>
    <row r="449" spans="2:65" s="13" customFormat="1" ht="10.199999999999999">
      <c r="B449" s="159"/>
      <c r="D449" s="147" t="s">
        <v>159</v>
      </c>
      <c r="E449" s="160" t="s">
        <v>1</v>
      </c>
      <c r="F449" s="161" t="s">
        <v>462</v>
      </c>
      <c r="H449" s="162">
        <v>18.195</v>
      </c>
      <c r="I449" s="163"/>
      <c r="L449" s="159"/>
      <c r="M449" s="164"/>
      <c r="T449" s="165"/>
      <c r="AT449" s="160" t="s">
        <v>159</v>
      </c>
      <c r="AU449" s="160" t="s">
        <v>86</v>
      </c>
      <c r="AV449" s="13" t="s">
        <v>86</v>
      </c>
      <c r="AW449" s="13" t="s">
        <v>31</v>
      </c>
      <c r="AX449" s="13" t="s">
        <v>76</v>
      </c>
      <c r="AY449" s="160" t="s">
        <v>147</v>
      </c>
    </row>
    <row r="450" spans="2:65" s="14" customFormat="1" ht="10.199999999999999">
      <c r="B450" s="166"/>
      <c r="D450" s="147" t="s">
        <v>159</v>
      </c>
      <c r="E450" s="167" t="s">
        <v>1</v>
      </c>
      <c r="F450" s="168" t="s">
        <v>267</v>
      </c>
      <c r="H450" s="169">
        <v>18.195</v>
      </c>
      <c r="I450" s="170"/>
      <c r="L450" s="166"/>
      <c r="M450" s="171"/>
      <c r="T450" s="172"/>
      <c r="AT450" s="167" t="s">
        <v>159</v>
      </c>
      <c r="AU450" s="167" t="s">
        <v>86</v>
      </c>
      <c r="AV450" s="14" t="s">
        <v>154</v>
      </c>
      <c r="AW450" s="14" t="s">
        <v>31</v>
      </c>
      <c r="AX450" s="14" t="s">
        <v>84</v>
      </c>
      <c r="AY450" s="167" t="s">
        <v>147</v>
      </c>
    </row>
    <row r="451" spans="2:65" s="1" customFormat="1" ht="24.15" customHeight="1">
      <c r="B451" s="133"/>
      <c r="C451" s="134" t="s">
        <v>463</v>
      </c>
      <c r="D451" s="134" t="s">
        <v>150</v>
      </c>
      <c r="E451" s="135" t="s">
        <v>464</v>
      </c>
      <c r="F451" s="136" t="s">
        <v>465</v>
      </c>
      <c r="G451" s="137" t="s">
        <v>97</v>
      </c>
      <c r="H451" s="138">
        <v>23.75</v>
      </c>
      <c r="I451" s="139"/>
      <c r="J451" s="140">
        <f>ROUND(I451*H451,2)</f>
        <v>0</v>
      </c>
      <c r="K451" s="136" t="s">
        <v>153</v>
      </c>
      <c r="L451" s="32"/>
      <c r="M451" s="141" t="s">
        <v>1</v>
      </c>
      <c r="N451" s="142" t="s">
        <v>41</v>
      </c>
      <c r="P451" s="143">
        <f>O451*H451</f>
        <v>0</v>
      </c>
      <c r="Q451" s="143">
        <v>0</v>
      </c>
      <c r="R451" s="143">
        <f>Q451*H451</f>
        <v>0</v>
      </c>
      <c r="S451" s="143">
        <v>0</v>
      </c>
      <c r="T451" s="144">
        <f>S451*H451</f>
        <v>0</v>
      </c>
      <c r="AR451" s="145" t="s">
        <v>154</v>
      </c>
      <c r="AT451" s="145" t="s">
        <v>150</v>
      </c>
      <c r="AU451" s="145" t="s">
        <v>86</v>
      </c>
      <c r="AY451" s="17" t="s">
        <v>147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7" t="s">
        <v>84</v>
      </c>
      <c r="BK451" s="146">
        <f>ROUND(I451*H451,2)</f>
        <v>0</v>
      </c>
      <c r="BL451" s="17" t="s">
        <v>154</v>
      </c>
      <c r="BM451" s="145" t="s">
        <v>466</v>
      </c>
    </row>
    <row r="452" spans="2:65" s="1" customFormat="1" ht="10.199999999999999">
      <c r="B452" s="32"/>
      <c r="D452" s="147" t="s">
        <v>156</v>
      </c>
      <c r="F452" s="148" t="s">
        <v>465</v>
      </c>
      <c r="I452" s="149"/>
      <c r="L452" s="32"/>
      <c r="M452" s="150"/>
      <c r="T452" s="56"/>
      <c r="AT452" s="17" t="s">
        <v>156</v>
      </c>
      <c r="AU452" s="17" t="s">
        <v>86</v>
      </c>
    </row>
    <row r="453" spans="2:65" s="1" customFormat="1" ht="10.199999999999999">
      <c r="B453" s="32"/>
      <c r="D453" s="151" t="s">
        <v>157</v>
      </c>
      <c r="F453" s="152" t="s">
        <v>467</v>
      </c>
      <c r="I453" s="149"/>
      <c r="L453" s="32"/>
      <c r="M453" s="150"/>
      <c r="T453" s="56"/>
      <c r="AT453" s="17" t="s">
        <v>157</v>
      </c>
      <c r="AU453" s="17" t="s">
        <v>86</v>
      </c>
    </row>
    <row r="454" spans="2:65" s="12" customFormat="1" ht="20.399999999999999">
      <c r="B454" s="153"/>
      <c r="D454" s="147" t="s">
        <v>159</v>
      </c>
      <c r="E454" s="154" t="s">
        <v>1</v>
      </c>
      <c r="F454" s="155" t="s">
        <v>468</v>
      </c>
      <c r="H454" s="154" t="s">
        <v>1</v>
      </c>
      <c r="I454" s="156"/>
      <c r="L454" s="153"/>
      <c r="M454" s="157"/>
      <c r="T454" s="158"/>
      <c r="AT454" s="154" t="s">
        <v>159</v>
      </c>
      <c r="AU454" s="154" t="s">
        <v>86</v>
      </c>
      <c r="AV454" s="12" t="s">
        <v>84</v>
      </c>
      <c r="AW454" s="12" t="s">
        <v>31</v>
      </c>
      <c r="AX454" s="12" t="s">
        <v>76</v>
      </c>
      <c r="AY454" s="154" t="s">
        <v>147</v>
      </c>
    </row>
    <row r="455" spans="2:65" s="12" customFormat="1" ht="20.399999999999999">
      <c r="B455" s="153"/>
      <c r="D455" s="147" t="s">
        <v>159</v>
      </c>
      <c r="E455" s="154" t="s">
        <v>1</v>
      </c>
      <c r="F455" s="155" t="s">
        <v>469</v>
      </c>
      <c r="H455" s="154" t="s">
        <v>1</v>
      </c>
      <c r="I455" s="156"/>
      <c r="L455" s="153"/>
      <c r="M455" s="157"/>
      <c r="T455" s="158"/>
      <c r="AT455" s="154" t="s">
        <v>159</v>
      </c>
      <c r="AU455" s="154" t="s">
        <v>86</v>
      </c>
      <c r="AV455" s="12" t="s">
        <v>84</v>
      </c>
      <c r="AW455" s="12" t="s">
        <v>31</v>
      </c>
      <c r="AX455" s="12" t="s">
        <v>76</v>
      </c>
      <c r="AY455" s="154" t="s">
        <v>147</v>
      </c>
    </row>
    <row r="456" spans="2:65" s="13" customFormat="1" ht="10.199999999999999">
      <c r="B456" s="159"/>
      <c r="D456" s="147" t="s">
        <v>159</v>
      </c>
      <c r="E456" s="160" t="s">
        <v>1</v>
      </c>
      <c r="F456" s="161" t="s">
        <v>470</v>
      </c>
      <c r="H456" s="162">
        <v>23.75</v>
      </c>
      <c r="I456" s="163"/>
      <c r="L456" s="159"/>
      <c r="M456" s="164"/>
      <c r="T456" s="165"/>
      <c r="AT456" s="160" t="s">
        <v>159</v>
      </c>
      <c r="AU456" s="160" t="s">
        <v>86</v>
      </c>
      <c r="AV456" s="13" t="s">
        <v>86</v>
      </c>
      <c r="AW456" s="13" t="s">
        <v>31</v>
      </c>
      <c r="AX456" s="13" t="s">
        <v>76</v>
      </c>
      <c r="AY456" s="160" t="s">
        <v>147</v>
      </c>
    </row>
    <row r="457" spans="2:65" s="14" customFormat="1" ht="10.199999999999999">
      <c r="B457" s="166"/>
      <c r="D457" s="147" t="s">
        <v>159</v>
      </c>
      <c r="E457" s="167" t="s">
        <v>1</v>
      </c>
      <c r="F457" s="168" t="s">
        <v>267</v>
      </c>
      <c r="H457" s="169">
        <v>23.75</v>
      </c>
      <c r="I457" s="170"/>
      <c r="L457" s="166"/>
      <c r="M457" s="171"/>
      <c r="T457" s="172"/>
      <c r="AT457" s="167" t="s">
        <v>159</v>
      </c>
      <c r="AU457" s="167" t="s">
        <v>86</v>
      </c>
      <c r="AV457" s="14" t="s">
        <v>154</v>
      </c>
      <c r="AW457" s="14" t="s">
        <v>31</v>
      </c>
      <c r="AX457" s="14" t="s">
        <v>84</v>
      </c>
      <c r="AY457" s="167" t="s">
        <v>147</v>
      </c>
    </row>
    <row r="458" spans="2:65" s="1" customFormat="1" ht="16.5" customHeight="1">
      <c r="B458" s="133"/>
      <c r="C458" s="173" t="s">
        <v>471</v>
      </c>
      <c r="D458" s="173" t="s">
        <v>424</v>
      </c>
      <c r="E458" s="174" t="s">
        <v>472</v>
      </c>
      <c r="F458" s="175" t="s">
        <v>473</v>
      </c>
      <c r="G458" s="176" t="s">
        <v>427</v>
      </c>
      <c r="H458" s="177">
        <v>1.7589999999999999</v>
      </c>
      <c r="I458" s="178"/>
      <c r="J458" s="179">
        <f>ROUND(I458*H458,2)</f>
        <v>0</v>
      </c>
      <c r="K458" s="175" t="s">
        <v>153</v>
      </c>
      <c r="L458" s="180"/>
      <c r="M458" s="181" t="s">
        <v>1</v>
      </c>
      <c r="N458" s="182" t="s">
        <v>41</v>
      </c>
      <c r="P458" s="143">
        <f>O458*H458</f>
        <v>0</v>
      </c>
      <c r="Q458" s="143">
        <v>0.55000000000000004</v>
      </c>
      <c r="R458" s="143">
        <f>Q458*H458</f>
        <v>0.96745000000000003</v>
      </c>
      <c r="S458" s="143">
        <v>0</v>
      </c>
      <c r="T458" s="144">
        <f>S458*H458</f>
        <v>0</v>
      </c>
      <c r="AR458" s="145" t="s">
        <v>192</v>
      </c>
      <c r="AT458" s="145" t="s">
        <v>424</v>
      </c>
      <c r="AU458" s="145" t="s">
        <v>86</v>
      </c>
      <c r="AY458" s="17" t="s">
        <v>147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7" t="s">
        <v>84</v>
      </c>
      <c r="BK458" s="146">
        <f>ROUND(I458*H458,2)</f>
        <v>0</v>
      </c>
      <c r="BL458" s="17" t="s">
        <v>154</v>
      </c>
      <c r="BM458" s="145" t="s">
        <v>474</v>
      </c>
    </row>
    <row r="459" spans="2:65" s="1" customFormat="1" ht="10.199999999999999">
      <c r="B459" s="32"/>
      <c r="D459" s="147" t="s">
        <v>156</v>
      </c>
      <c r="F459" s="148" t="s">
        <v>473</v>
      </c>
      <c r="I459" s="149"/>
      <c r="L459" s="32"/>
      <c r="M459" s="150"/>
      <c r="T459" s="56"/>
      <c r="AT459" s="17" t="s">
        <v>156</v>
      </c>
      <c r="AU459" s="17" t="s">
        <v>86</v>
      </c>
    </row>
    <row r="460" spans="2:65" s="12" customFormat="1" ht="20.399999999999999">
      <c r="B460" s="153"/>
      <c r="D460" s="147" t="s">
        <v>159</v>
      </c>
      <c r="E460" s="154" t="s">
        <v>1</v>
      </c>
      <c r="F460" s="155" t="s">
        <v>475</v>
      </c>
      <c r="H460" s="154" t="s">
        <v>1</v>
      </c>
      <c r="I460" s="156"/>
      <c r="L460" s="153"/>
      <c r="M460" s="157"/>
      <c r="T460" s="158"/>
      <c r="AT460" s="154" t="s">
        <v>159</v>
      </c>
      <c r="AU460" s="154" t="s">
        <v>86</v>
      </c>
      <c r="AV460" s="12" t="s">
        <v>84</v>
      </c>
      <c r="AW460" s="12" t="s">
        <v>31</v>
      </c>
      <c r="AX460" s="12" t="s">
        <v>76</v>
      </c>
      <c r="AY460" s="154" t="s">
        <v>147</v>
      </c>
    </row>
    <row r="461" spans="2:65" s="13" customFormat="1" ht="10.199999999999999">
      <c r="B461" s="159"/>
      <c r="D461" s="147" t="s">
        <v>159</v>
      </c>
      <c r="E461" s="160" t="s">
        <v>1</v>
      </c>
      <c r="F461" s="161" t="s">
        <v>476</v>
      </c>
      <c r="H461" s="162">
        <v>0.83899999999999997</v>
      </c>
      <c r="I461" s="163"/>
      <c r="L461" s="159"/>
      <c r="M461" s="164"/>
      <c r="T461" s="165"/>
      <c r="AT461" s="160" t="s">
        <v>159</v>
      </c>
      <c r="AU461" s="160" t="s">
        <v>86</v>
      </c>
      <c r="AV461" s="13" t="s">
        <v>86</v>
      </c>
      <c r="AW461" s="13" t="s">
        <v>31</v>
      </c>
      <c r="AX461" s="13" t="s">
        <v>76</v>
      </c>
      <c r="AY461" s="160" t="s">
        <v>147</v>
      </c>
    </row>
    <row r="462" spans="2:65" s="13" customFormat="1" ht="10.199999999999999">
      <c r="B462" s="159"/>
      <c r="D462" s="147" t="s">
        <v>159</v>
      </c>
      <c r="E462" s="160" t="s">
        <v>1</v>
      </c>
      <c r="F462" s="161" t="s">
        <v>477</v>
      </c>
      <c r="H462" s="162">
        <v>0.76</v>
      </c>
      <c r="I462" s="163"/>
      <c r="L462" s="159"/>
      <c r="M462" s="164"/>
      <c r="T462" s="165"/>
      <c r="AT462" s="160" t="s">
        <v>159</v>
      </c>
      <c r="AU462" s="160" t="s">
        <v>86</v>
      </c>
      <c r="AV462" s="13" t="s">
        <v>86</v>
      </c>
      <c r="AW462" s="13" t="s">
        <v>31</v>
      </c>
      <c r="AX462" s="13" t="s">
        <v>76</v>
      </c>
      <c r="AY462" s="160" t="s">
        <v>147</v>
      </c>
    </row>
    <row r="463" spans="2:65" s="14" customFormat="1" ht="10.199999999999999">
      <c r="B463" s="166"/>
      <c r="D463" s="147" t="s">
        <v>159</v>
      </c>
      <c r="E463" s="167" t="s">
        <v>1</v>
      </c>
      <c r="F463" s="168" t="s">
        <v>172</v>
      </c>
      <c r="H463" s="169">
        <v>1.599</v>
      </c>
      <c r="I463" s="170"/>
      <c r="L463" s="166"/>
      <c r="M463" s="171"/>
      <c r="T463" s="172"/>
      <c r="AT463" s="167" t="s">
        <v>159</v>
      </c>
      <c r="AU463" s="167" t="s">
        <v>86</v>
      </c>
      <c r="AV463" s="14" t="s">
        <v>154</v>
      </c>
      <c r="AW463" s="14" t="s">
        <v>31</v>
      </c>
      <c r="AX463" s="14" t="s">
        <v>76</v>
      </c>
      <c r="AY463" s="167" t="s">
        <v>147</v>
      </c>
    </row>
    <row r="464" spans="2:65" s="13" customFormat="1" ht="10.199999999999999">
      <c r="B464" s="159"/>
      <c r="D464" s="147" t="s">
        <v>159</v>
      </c>
      <c r="E464" s="160" t="s">
        <v>1</v>
      </c>
      <c r="F464" s="161" t="s">
        <v>478</v>
      </c>
      <c r="H464" s="162">
        <v>1.7589999999999999</v>
      </c>
      <c r="I464" s="163"/>
      <c r="L464" s="159"/>
      <c r="M464" s="164"/>
      <c r="T464" s="165"/>
      <c r="AT464" s="160" t="s">
        <v>159</v>
      </c>
      <c r="AU464" s="160" t="s">
        <v>86</v>
      </c>
      <c r="AV464" s="13" t="s">
        <v>86</v>
      </c>
      <c r="AW464" s="13" t="s">
        <v>31</v>
      </c>
      <c r="AX464" s="13" t="s">
        <v>84</v>
      </c>
      <c r="AY464" s="160" t="s">
        <v>147</v>
      </c>
    </row>
    <row r="465" spans="2:65" s="1" customFormat="1" ht="21.75" customHeight="1">
      <c r="B465" s="133"/>
      <c r="C465" s="173" t="s">
        <v>479</v>
      </c>
      <c r="D465" s="173" t="s">
        <v>424</v>
      </c>
      <c r="E465" s="174" t="s">
        <v>480</v>
      </c>
      <c r="F465" s="175" t="s">
        <v>481</v>
      </c>
      <c r="G465" s="176" t="s">
        <v>427</v>
      </c>
      <c r="H465" s="177">
        <v>3.2930000000000001</v>
      </c>
      <c r="I465" s="178"/>
      <c r="J465" s="179">
        <f>ROUND(I465*H465,2)</f>
        <v>0</v>
      </c>
      <c r="K465" s="175" t="s">
        <v>153</v>
      </c>
      <c r="L465" s="180"/>
      <c r="M465" s="181" t="s">
        <v>1</v>
      </c>
      <c r="N465" s="182" t="s">
        <v>41</v>
      </c>
      <c r="P465" s="143">
        <f>O465*H465</f>
        <v>0</v>
      </c>
      <c r="Q465" s="143">
        <v>0.55000000000000004</v>
      </c>
      <c r="R465" s="143">
        <f>Q465*H465</f>
        <v>1.8111500000000003</v>
      </c>
      <c r="S465" s="143">
        <v>0</v>
      </c>
      <c r="T465" s="144">
        <f>S465*H465</f>
        <v>0</v>
      </c>
      <c r="AR465" s="145" t="s">
        <v>192</v>
      </c>
      <c r="AT465" s="145" t="s">
        <v>424</v>
      </c>
      <c r="AU465" s="145" t="s">
        <v>86</v>
      </c>
      <c r="AY465" s="17" t="s">
        <v>147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7" t="s">
        <v>84</v>
      </c>
      <c r="BK465" s="146">
        <f>ROUND(I465*H465,2)</f>
        <v>0</v>
      </c>
      <c r="BL465" s="17" t="s">
        <v>154</v>
      </c>
      <c r="BM465" s="145" t="s">
        <v>482</v>
      </c>
    </row>
    <row r="466" spans="2:65" s="1" customFormat="1" ht="10.199999999999999">
      <c r="B466" s="32"/>
      <c r="D466" s="147" t="s">
        <v>156</v>
      </c>
      <c r="F466" s="148" t="s">
        <v>481</v>
      </c>
      <c r="I466" s="149"/>
      <c r="L466" s="32"/>
      <c r="M466" s="150"/>
      <c r="T466" s="56"/>
      <c r="AT466" s="17" t="s">
        <v>156</v>
      </c>
      <c r="AU466" s="17" t="s">
        <v>86</v>
      </c>
    </row>
    <row r="467" spans="2:65" s="12" customFormat="1" ht="10.199999999999999">
      <c r="B467" s="153"/>
      <c r="D467" s="147" t="s">
        <v>159</v>
      </c>
      <c r="E467" s="154" t="s">
        <v>1</v>
      </c>
      <c r="F467" s="155" t="s">
        <v>410</v>
      </c>
      <c r="H467" s="154" t="s">
        <v>1</v>
      </c>
      <c r="I467" s="156"/>
      <c r="L467" s="153"/>
      <c r="M467" s="157"/>
      <c r="T467" s="158"/>
      <c r="AT467" s="154" t="s">
        <v>159</v>
      </c>
      <c r="AU467" s="154" t="s">
        <v>86</v>
      </c>
      <c r="AV467" s="12" t="s">
        <v>84</v>
      </c>
      <c r="AW467" s="12" t="s">
        <v>31</v>
      </c>
      <c r="AX467" s="12" t="s">
        <v>76</v>
      </c>
      <c r="AY467" s="154" t="s">
        <v>147</v>
      </c>
    </row>
    <row r="468" spans="2:65" s="12" customFormat="1" ht="20.399999999999999">
      <c r="B468" s="153"/>
      <c r="D468" s="147" t="s">
        <v>159</v>
      </c>
      <c r="E468" s="154" t="s">
        <v>1</v>
      </c>
      <c r="F468" s="155" t="s">
        <v>411</v>
      </c>
      <c r="H468" s="154" t="s">
        <v>1</v>
      </c>
      <c r="I468" s="156"/>
      <c r="L468" s="153"/>
      <c r="M468" s="157"/>
      <c r="T468" s="158"/>
      <c r="AT468" s="154" t="s">
        <v>159</v>
      </c>
      <c r="AU468" s="154" t="s">
        <v>86</v>
      </c>
      <c r="AV468" s="12" t="s">
        <v>84</v>
      </c>
      <c r="AW468" s="12" t="s">
        <v>31</v>
      </c>
      <c r="AX468" s="12" t="s">
        <v>76</v>
      </c>
      <c r="AY468" s="154" t="s">
        <v>147</v>
      </c>
    </row>
    <row r="469" spans="2:65" s="12" customFormat="1" ht="20.399999999999999">
      <c r="B469" s="153"/>
      <c r="D469" s="147" t="s">
        <v>159</v>
      </c>
      <c r="E469" s="154" t="s">
        <v>1</v>
      </c>
      <c r="F469" s="155" t="s">
        <v>412</v>
      </c>
      <c r="H469" s="154" t="s">
        <v>1</v>
      </c>
      <c r="I469" s="156"/>
      <c r="L469" s="153"/>
      <c r="M469" s="157"/>
      <c r="T469" s="158"/>
      <c r="AT469" s="154" t="s">
        <v>159</v>
      </c>
      <c r="AU469" s="154" t="s">
        <v>86</v>
      </c>
      <c r="AV469" s="12" t="s">
        <v>84</v>
      </c>
      <c r="AW469" s="12" t="s">
        <v>31</v>
      </c>
      <c r="AX469" s="12" t="s">
        <v>76</v>
      </c>
      <c r="AY469" s="154" t="s">
        <v>147</v>
      </c>
    </row>
    <row r="470" spans="2:65" s="13" customFormat="1" ht="10.199999999999999">
      <c r="B470" s="159"/>
      <c r="D470" s="147" t="s">
        <v>159</v>
      </c>
      <c r="E470" s="160" t="s">
        <v>1</v>
      </c>
      <c r="F470" s="161" t="s">
        <v>483</v>
      </c>
      <c r="H470" s="162">
        <v>0.14399999999999999</v>
      </c>
      <c r="I470" s="163"/>
      <c r="L470" s="159"/>
      <c r="M470" s="164"/>
      <c r="T470" s="165"/>
      <c r="AT470" s="160" t="s">
        <v>159</v>
      </c>
      <c r="AU470" s="160" t="s">
        <v>86</v>
      </c>
      <c r="AV470" s="13" t="s">
        <v>86</v>
      </c>
      <c r="AW470" s="13" t="s">
        <v>31</v>
      </c>
      <c r="AX470" s="13" t="s">
        <v>76</v>
      </c>
      <c r="AY470" s="160" t="s">
        <v>147</v>
      </c>
    </row>
    <row r="471" spans="2:65" s="13" customFormat="1" ht="10.199999999999999">
      <c r="B471" s="159"/>
      <c r="D471" s="147" t="s">
        <v>159</v>
      </c>
      <c r="E471" s="160" t="s">
        <v>1</v>
      </c>
      <c r="F471" s="161" t="s">
        <v>484</v>
      </c>
      <c r="H471" s="162">
        <v>0.216</v>
      </c>
      <c r="I471" s="163"/>
      <c r="L471" s="159"/>
      <c r="M471" s="164"/>
      <c r="T471" s="165"/>
      <c r="AT471" s="160" t="s">
        <v>159</v>
      </c>
      <c r="AU471" s="160" t="s">
        <v>86</v>
      </c>
      <c r="AV471" s="13" t="s">
        <v>86</v>
      </c>
      <c r="AW471" s="13" t="s">
        <v>31</v>
      </c>
      <c r="AX471" s="13" t="s">
        <v>76</v>
      </c>
      <c r="AY471" s="160" t="s">
        <v>147</v>
      </c>
    </row>
    <row r="472" spans="2:65" s="13" customFormat="1" ht="10.199999999999999">
      <c r="B472" s="159"/>
      <c r="D472" s="147" t="s">
        <v>159</v>
      </c>
      <c r="E472" s="160" t="s">
        <v>1</v>
      </c>
      <c r="F472" s="161" t="s">
        <v>485</v>
      </c>
      <c r="H472" s="162">
        <v>0.10199999999999999</v>
      </c>
      <c r="I472" s="163"/>
      <c r="L472" s="159"/>
      <c r="M472" s="164"/>
      <c r="T472" s="165"/>
      <c r="AT472" s="160" t="s">
        <v>159</v>
      </c>
      <c r="AU472" s="160" t="s">
        <v>86</v>
      </c>
      <c r="AV472" s="13" t="s">
        <v>86</v>
      </c>
      <c r="AW472" s="13" t="s">
        <v>31</v>
      </c>
      <c r="AX472" s="13" t="s">
        <v>76</v>
      </c>
      <c r="AY472" s="160" t="s">
        <v>147</v>
      </c>
    </row>
    <row r="473" spans="2:65" s="13" customFormat="1" ht="10.199999999999999">
      <c r="B473" s="159"/>
      <c r="D473" s="147" t="s">
        <v>159</v>
      </c>
      <c r="E473" s="160" t="s">
        <v>1</v>
      </c>
      <c r="F473" s="161" t="s">
        <v>486</v>
      </c>
      <c r="H473" s="162">
        <v>8.5999999999999993E-2</v>
      </c>
      <c r="I473" s="163"/>
      <c r="L473" s="159"/>
      <c r="M473" s="164"/>
      <c r="T473" s="165"/>
      <c r="AT473" s="160" t="s">
        <v>159</v>
      </c>
      <c r="AU473" s="160" t="s">
        <v>86</v>
      </c>
      <c r="AV473" s="13" t="s">
        <v>86</v>
      </c>
      <c r="AW473" s="13" t="s">
        <v>31</v>
      </c>
      <c r="AX473" s="13" t="s">
        <v>76</v>
      </c>
      <c r="AY473" s="160" t="s">
        <v>147</v>
      </c>
    </row>
    <row r="474" spans="2:65" s="13" customFormat="1" ht="10.199999999999999">
      <c r="B474" s="159"/>
      <c r="D474" s="147" t="s">
        <v>159</v>
      </c>
      <c r="E474" s="160" t="s">
        <v>1</v>
      </c>
      <c r="F474" s="161" t="s">
        <v>487</v>
      </c>
      <c r="H474" s="162">
        <v>1.1020000000000001</v>
      </c>
      <c r="I474" s="163"/>
      <c r="L474" s="159"/>
      <c r="M474" s="164"/>
      <c r="T474" s="165"/>
      <c r="AT474" s="160" t="s">
        <v>159</v>
      </c>
      <c r="AU474" s="160" t="s">
        <v>86</v>
      </c>
      <c r="AV474" s="13" t="s">
        <v>86</v>
      </c>
      <c r="AW474" s="13" t="s">
        <v>31</v>
      </c>
      <c r="AX474" s="13" t="s">
        <v>76</v>
      </c>
      <c r="AY474" s="160" t="s">
        <v>147</v>
      </c>
    </row>
    <row r="475" spans="2:65" s="13" customFormat="1" ht="10.199999999999999">
      <c r="B475" s="159"/>
      <c r="D475" s="147" t="s">
        <v>159</v>
      </c>
      <c r="E475" s="160" t="s">
        <v>1</v>
      </c>
      <c r="F475" s="161" t="s">
        <v>488</v>
      </c>
      <c r="H475" s="162">
        <v>0.34599999999999997</v>
      </c>
      <c r="I475" s="163"/>
      <c r="L475" s="159"/>
      <c r="M475" s="164"/>
      <c r="T475" s="165"/>
      <c r="AT475" s="160" t="s">
        <v>159</v>
      </c>
      <c r="AU475" s="160" t="s">
        <v>86</v>
      </c>
      <c r="AV475" s="13" t="s">
        <v>86</v>
      </c>
      <c r="AW475" s="13" t="s">
        <v>31</v>
      </c>
      <c r="AX475" s="13" t="s">
        <v>76</v>
      </c>
      <c r="AY475" s="160" t="s">
        <v>147</v>
      </c>
    </row>
    <row r="476" spans="2:65" s="13" customFormat="1" ht="10.199999999999999">
      <c r="B476" s="159"/>
      <c r="D476" s="147" t="s">
        <v>159</v>
      </c>
      <c r="E476" s="160" t="s">
        <v>1</v>
      </c>
      <c r="F476" s="161" t="s">
        <v>489</v>
      </c>
      <c r="H476" s="162">
        <v>0.998</v>
      </c>
      <c r="I476" s="163"/>
      <c r="L476" s="159"/>
      <c r="M476" s="164"/>
      <c r="T476" s="165"/>
      <c r="AT476" s="160" t="s">
        <v>159</v>
      </c>
      <c r="AU476" s="160" t="s">
        <v>86</v>
      </c>
      <c r="AV476" s="13" t="s">
        <v>86</v>
      </c>
      <c r="AW476" s="13" t="s">
        <v>31</v>
      </c>
      <c r="AX476" s="13" t="s">
        <v>76</v>
      </c>
      <c r="AY476" s="160" t="s">
        <v>147</v>
      </c>
    </row>
    <row r="477" spans="2:65" s="14" customFormat="1" ht="10.199999999999999">
      <c r="B477" s="166"/>
      <c r="D477" s="147" t="s">
        <v>159</v>
      </c>
      <c r="E477" s="167" t="s">
        <v>1</v>
      </c>
      <c r="F477" s="168" t="s">
        <v>267</v>
      </c>
      <c r="H477" s="169">
        <v>2.9940000000000002</v>
      </c>
      <c r="I477" s="170"/>
      <c r="L477" s="166"/>
      <c r="M477" s="171"/>
      <c r="T477" s="172"/>
      <c r="AT477" s="167" t="s">
        <v>159</v>
      </c>
      <c r="AU477" s="167" t="s">
        <v>86</v>
      </c>
      <c r="AV477" s="14" t="s">
        <v>154</v>
      </c>
      <c r="AW477" s="14" t="s">
        <v>31</v>
      </c>
      <c r="AX477" s="14" t="s">
        <v>76</v>
      </c>
      <c r="AY477" s="167" t="s">
        <v>147</v>
      </c>
    </row>
    <row r="478" spans="2:65" s="13" customFormat="1" ht="10.199999999999999">
      <c r="B478" s="159"/>
      <c r="D478" s="147" t="s">
        <v>159</v>
      </c>
      <c r="E478" s="160" t="s">
        <v>1</v>
      </c>
      <c r="F478" s="161" t="s">
        <v>490</v>
      </c>
      <c r="H478" s="162">
        <v>3.2930000000000001</v>
      </c>
      <c r="I478" s="163"/>
      <c r="L478" s="159"/>
      <c r="M478" s="164"/>
      <c r="T478" s="165"/>
      <c r="AT478" s="160" t="s">
        <v>159</v>
      </c>
      <c r="AU478" s="160" t="s">
        <v>86</v>
      </c>
      <c r="AV478" s="13" t="s">
        <v>86</v>
      </c>
      <c r="AW478" s="13" t="s">
        <v>31</v>
      </c>
      <c r="AX478" s="13" t="s">
        <v>84</v>
      </c>
      <c r="AY478" s="160" t="s">
        <v>147</v>
      </c>
    </row>
    <row r="479" spans="2:65" s="1" customFormat="1" ht="21.75" customHeight="1">
      <c r="B479" s="133"/>
      <c r="C479" s="173" t="s">
        <v>491</v>
      </c>
      <c r="D479" s="173" t="s">
        <v>424</v>
      </c>
      <c r="E479" s="174" t="s">
        <v>492</v>
      </c>
      <c r="F479" s="175" t="s">
        <v>493</v>
      </c>
      <c r="G479" s="176" t="s">
        <v>427</v>
      </c>
      <c r="H479" s="177">
        <v>1.0860000000000001</v>
      </c>
      <c r="I479" s="178"/>
      <c r="J479" s="179">
        <f>ROUND(I479*H479,2)</f>
        <v>0</v>
      </c>
      <c r="K479" s="175" t="s">
        <v>153</v>
      </c>
      <c r="L479" s="180"/>
      <c r="M479" s="181" t="s">
        <v>1</v>
      </c>
      <c r="N479" s="182" t="s">
        <v>41</v>
      </c>
      <c r="P479" s="143">
        <f>O479*H479</f>
        <v>0</v>
      </c>
      <c r="Q479" s="143">
        <v>0.55000000000000004</v>
      </c>
      <c r="R479" s="143">
        <f>Q479*H479</f>
        <v>0.59730000000000005</v>
      </c>
      <c r="S479" s="143">
        <v>0</v>
      </c>
      <c r="T479" s="144">
        <f>S479*H479</f>
        <v>0</v>
      </c>
      <c r="AR479" s="145" t="s">
        <v>192</v>
      </c>
      <c r="AT479" s="145" t="s">
        <v>424</v>
      </c>
      <c r="AU479" s="145" t="s">
        <v>86</v>
      </c>
      <c r="AY479" s="17" t="s">
        <v>147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7" t="s">
        <v>84</v>
      </c>
      <c r="BK479" s="146">
        <f>ROUND(I479*H479,2)</f>
        <v>0</v>
      </c>
      <c r="BL479" s="17" t="s">
        <v>154</v>
      </c>
      <c r="BM479" s="145" t="s">
        <v>494</v>
      </c>
    </row>
    <row r="480" spans="2:65" s="1" customFormat="1" ht="10.199999999999999">
      <c r="B480" s="32"/>
      <c r="D480" s="147" t="s">
        <v>156</v>
      </c>
      <c r="F480" s="148" t="s">
        <v>493</v>
      </c>
      <c r="I480" s="149"/>
      <c r="L480" s="32"/>
      <c r="M480" s="150"/>
      <c r="T480" s="56"/>
      <c r="AT480" s="17" t="s">
        <v>156</v>
      </c>
      <c r="AU480" s="17" t="s">
        <v>86</v>
      </c>
    </row>
    <row r="481" spans="2:65" s="12" customFormat="1" ht="20.399999999999999">
      <c r="B481" s="153"/>
      <c r="D481" s="147" t="s">
        <v>159</v>
      </c>
      <c r="E481" s="154" t="s">
        <v>1</v>
      </c>
      <c r="F481" s="155" t="s">
        <v>475</v>
      </c>
      <c r="H481" s="154" t="s">
        <v>1</v>
      </c>
      <c r="I481" s="156"/>
      <c r="L481" s="153"/>
      <c r="M481" s="157"/>
      <c r="T481" s="158"/>
      <c r="AT481" s="154" t="s">
        <v>159</v>
      </c>
      <c r="AU481" s="154" t="s">
        <v>86</v>
      </c>
      <c r="AV481" s="12" t="s">
        <v>84</v>
      </c>
      <c r="AW481" s="12" t="s">
        <v>31</v>
      </c>
      <c r="AX481" s="12" t="s">
        <v>76</v>
      </c>
      <c r="AY481" s="154" t="s">
        <v>147</v>
      </c>
    </row>
    <row r="482" spans="2:65" s="13" customFormat="1" ht="10.199999999999999">
      <c r="B482" s="159"/>
      <c r="D482" s="147" t="s">
        <v>159</v>
      </c>
      <c r="E482" s="160" t="s">
        <v>1</v>
      </c>
      <c r="F482" s="161" t="s">
        <v>495</v>
      </c>
      <c r="H482" s="162">
        <v>0.67300000000000004</v>
      </c>
      <c r="I482" s="163"/>
      <c r="L482" s="159"/>
      <c r="M482" s="164"/>
      <c r="T482" s="165"/>
      <c r="AT482" s="160" t="s">
        <v>159</v>
      </c>
      <c r="AU482" s="160" t="s">
        <v>86</v>
      </c>
      <c r="AV482" s="13" t="s">
        <v>86</v>
      </c>
      <c r="AW482" s="13" t="s">
        <v>31</v>
      </c>
      <c r="AX482" s="13" t="s">
        <v>76</v>
      </c>
      <c r="AY482" s="160" t="s">
        <v>147</v>
      </c>
    </row>
    <row r="483" spans="2:65" s="13" customFormat="1" ht="10.199999999999999">
      <c r="B483" s="159"/>
      <c r="D483" s="147" t="s">
        <v>159</v>
      </c>
      <c r="E483" s="160" t="s">
        <v>1</v>
      </c>
      <c r="F483" s="161" t="s">
        <v>496</v>
      </c>
      <c r="H483" s="162">
        <v>0.314</v>
      </c>
      <c r="I483" s="163"/>
      <c r="L483" s="159"/>
      <c r="M483" s="164"/>
      <c r="T483" s="165"/>
      <c r="AT483" s="160" t="s">
        <v>159</v>
      </c>
      <c r="AU483" s="160" t="s">
        <v>86</v>
      </c>
      <c r="AV483" s="13" t="s">
        <v>86</v>
      </c>
      <c r="AW483" s="13" t="s">
        <v>31</v>
      </c>
      <c r="AX483" s="13" t="s">
        <v>76</v>
      </c>
      <c r="AY483" s="160" t="s">
        <v>147</v>
      </c>
    </row>
    <row r="484" spans="2:65" s="14" customFormat="1" ht="10.199999999999999">
      <c r="B484" s="166"/>
      <c r="D484" s="147" t="s">
        <v>159</v>
      </c>
      <c r="E484" s="167" t="s">
        <v>1</v>
      </c>
      <c r="F484" s="168" t="s">
        <v>267</v>
      </c>
      <c r="H484" s="169">
        <v>0.98699999999999999</v>
      </c>
      <c r="I484" s="170"/>
      <c r="L484" s="166"/>
      <c r="M484" s="171"/>
      <c r="T484" s="172"/>
      <c r="AT484" s="167" t="s">
        <v>159</v>
      </c>
      <c r="AU484" s="167" t="s">
        <v>86</v>
      </c>
      <c r="AV484" s="14" t="s">
        <v>154</v>
      </c>
      <c r="AW484" s="14" t="s">
        <v>31</v>
      </c>
      <c r="AX484" s="14" t="s">
        <v>76</v>
      </c>
      <c r="AY484" s="167" t="s">
        <v>147</v>
      </c>
    </row>
    <row r="485" spans="2:65" s="13" customFormat="1" ht="10.199999999999999">
      <c r="B485" s="159"/>
      <c r="D485" s="147" t="s">
        <v>159</v>
      </c>
      <c r="E485" s="160" t="s">
        <v>1</v>
      </c>
      <c r="F485" s="161" t="s">
        <v>497</v>
      </c>
      <c r="H485" s="162">
        <v>1.0860000000000001</v>
      </c>
      <c r="I485" s="163"/>
      <c r="L485" s="159"/>
      <c r="M485" s="164"/>
      <c r="T485" s="165"/>
      <c r="AT485" s="160" t="s">
        <v>159</v>
      </c>
      <c r="AU485" s="160" t="s">
        <v>86</v>
      </c>
      <c r="AV485" s="13" t="s">
        <v>86</v>
      </c>
      <c r="AW485" s="13" t="s">
        <v>31</v>
      </c>
      <c r="AX485" s="13" t="s">
        <v>84</v>
      </c>
      <c r="AY485" s="160" t="s">
        <v>147</v>
      </c>
    </row>
    <row r="486" spans="2:65" s="1" customFormat="1" ht="21.75" customHeight="1">
      <c r="B486" s="133"/>
      <c r="C486" s="173" t="s">
        <v>225</v>
      </c>
      <c r="D486" s="173" t="s">
        <v>424</v>
      </c>
      <c r="E486" s="174" t="s">
        <v>498</v>
      </c>
      <c r="F486" s="175" t="s">
        <v>499</v>
      </c>
      <c r="G486" s="176" t="s">
        <v>427</v>
      </c>
      <c r="H486" s="177">
        <v>2.0009999999999999</v>
      </c>
      <c r="I486" s="178"/>
      <c r="J486" s="179">
        <f>ROUND(I486*H486,2)</f>
        <v>0</v>
      </c>
      <c r="K486" s="175" t="s">
        <v>153</v>
      </c>
      <c r="L486" s="180"/>
      <c r="M486" s="181" t="s">
        <v>1</v>
      </c>
      <c r="N486" s="182" t="s">
        <v>41</v>
      </c>
      <c r="P486" s="143">
        <f>O486*H486</f>
        <v>0</v>
      </c>
      <c r="Q486" s="143">
        <v>0.55000000000000004</v>
      </c>
      <c r="R486" s="143">
        <f>Q486*H486</f>
        <v>1.1005500000000001</v>
      </c>
      <c r="S486" s="143">
        <v>0</v>
      </c>
      <c r="T486" s="144">
        <f>S486*H486</f>
        <v>0</v>
      </c>
      <c r="AR486" s="145" t="s">
        <v>192</v>
      </c>
      <c r="AT486" s="145" t="s">
        <v>424</v>
      </c>
      <c r="AU486" s="145" t="s">
        <v>86</v>
      </c>
      <c r="AY486" s="17" t="s">
        <v>147</v>
      </c>
      <c r="BE486" s="146">
        <f>IF(N486="základní",J486,0)</f>
        <v>0</v>
      </c>
      <c r="BF486" s="146">
        <f>IF(N486="snížená",J486,0)</f>
        <v>0</v>
      </c>
      <c r="BG486" s="146">
        <f>IF(N486="zákl. přenesená",J486,0)</f>
        <v>0</v>
      </c>
      <c r="BH486" s="146">
        <f>IF(N486="sníž. přenesená",J486,0)</f>
        <v>0</v>
      </c>
      <c r="BI486" s="146">
        <f>IF(N486="nulová",J486,0)</f>
        <v>0</v>
      </c>
      <c r="BJ486" s="17" t="s">
        <v>84</v>
      </c>
      <c r="BK486" s="146">
        <f>ROUND(I486*H486,2)</f>
        <v>0</v>
      </c>
      <c r="BL486" s="17" t="s">
        <v>154</v>
      </c>
      <c r="BM486" s="145" t="s">
        <v>500</v>
      </c>
    </row>
    <row r="487" spans="2:65" s="1" customFormat="1" ht="10.199999999999999">
      <c r="B487" s="32"/>
      <c r="D487" s="147" t="s">
        <v>156</v>
      </c>
      <c r="F487" s="148" t="s">
        <v>499</v>
      </c>
      <c r="I487" s="149"/>
      <c r="L487" s="32"/>
      <c r="M487" s="150"/>
      <c r="T487" s="56"/>
      <c r="AT487" s="17" t="s">
        <v>156</v>
      </c>
      <c r="AU487" s="17" t="s">
        <v>86</v>
      </c>
    </row>
    <row r="488" spans="2:65" s="12" customFormat="1" ht="20.399999999999999">
      <c r="B488" s="153"/>
      <c r="D488" s="147" t="s">
        <v>159</v>
      </c>
      <c r="E488" s="154" t="s">
        <v>1</v>
      </c>
      <c r="F488" s="155" t="s">
        <v>475</v>
      </c>
      <c r="H488" s="154" t="s">
        <v>1</v>
      </c>
      <c r="I488" s="156"/>
      <c r="L488" s="153"/>
      <c r="M488" s="157"/>
      <c r="T488" s="158"/>
      <c r="AT488" s="154" t="s">
        <v>159</v>
      </c>
      <c r="AU488" s="154" t="s">
        <v>86</v>
      </c>
      <c r="AV488" s="12" t="s">
        <v>84</v>
      </c>
      <c r="AW488" s="12" t="s">
        <v>31</v>
      </c>
      <c r="AX488" s="12" t="s">
        <v>76</v>
      </c>
      <c r="AY488" s="154" t="s">
        <v>147</v>
      </c>
    </row>
    <row r="489" spans="2:65" s="12" customFormat="1" ht="10.199999999999999">
      <c r="B489" s="153"/>
      <c r="D489" s="147" t="s">
        <v>159</v>
      </c>
      <c r="E489" s="154" t="s">
        <v>1</v>
      </c>
      <c r="F489" s="155" t="s">
        <v>410</v>
      </c>
      <c r="H489" s="154" t="s">
        <v>1</v>
      </c>
      <c r="I489" s="156"/>
      <c r="L489" s="153"/>
      <c r="M489" s="157"/>
      <c r="T489" s="158"/>
      <c r="AT489" s="154" t="s">
        <v>159</v>
      </c>
      <c r="AU489" s="154" t="s">
        <v>86</v>
      </c>
      <c r="AV489" s="12" t="s">
        <v>84</v>
      </c>
      <c r="AW489" s="12" t="s">
        <v>31</v>
      </c>
      <c r="AX489" s="12" t="s">
        <v>76</v>
      </c>
      <c r="AY489" s="154" t="s">
        <v>147</v>
      </c>
    </row>
    <row r="490" spans="2:65" s="12" customFormat="1" ht="20.399999999999999">
      <c r="B490" s="153"/>
      <c r="D490" s="147" t="s">
        <v>159</v>
      </c>
      <c r="E490" s="154" t="s">
        <v>1</v>
      </c>
      <c r="F490" s="155" t="s">
        <v>411</v>
      </c>
      <c r="H490" s="154" t="s">
        <v>1</v>
      </c>
      <c r="I490" s="156"/>
      <c r="L490" s="153"/>
      <c r="M490" s="157"/>
      <c r="T490" s="158"/>
      <c r="AT490" s="154" t="s">
        <v>159</v>
      </c>
      <c r="AU490" s="154" t="s">
        <v>86</v>
      </c>
      <c r="AV490" s="12" t="s">
        <v>84</v>
      </c>
      <c r="AW490" s="12" t="s">
        <v>31</v>
      </c>
      <c r="AX490" s="12" t="s">
        <v>76</v>
      </c>
      <c r="AY490" s="154" t="s">
        <v>147</v>
      </c>
    </row>
    <row r="491" spans="2:65" s="12" customFormat="1" ht="20.399999999999999">
      <c r="B491" s="153"/>
      <c r="D491" s="147" t="s">
        <v>159</v>
      </c>
      <c r="E491" s="154" t="s">
        <v>1</v>
      </c>
      <c r="F491" s="155" t="s">
        <v>412</v>
      </c>
      <c r="H491" s="154" t="s">
        <v>1</v>
      </c>
      <c r="I491" s="156"/>
      <c r="L491" s="153"/>
      <c r="M491" s="157"/>
      <c r="T491" s="158"/>
      <c r="AT491" s="154" t="s">
        <v>159</v>
      </c>
      <c r="AU491" s="154" t="s">
        <v>86</v>
      </c>
      <c r="AV491" s="12" t="s">
        <v>84</v>
      </c>
      <c r="AW491" s="12" t="s">
        <v>31</v>
      </c>
      <c r="AX491" s="12" t="s">
        <v>76</v>
      </c>
      <c r="AY491" s="154" t="s">
        <v>147</v>
      </c>
    </row>
    <row r="492" spans="2:65" s="12" customFormat="1" ht="10.199999999999999">
      <c r="B492" s="153"/>
      <c r="D492" s="147" t="s">
        <v>159</v>
      </c>
      <c r="E492" s="154" t="s">
        <v>1</v>
      </c>
      <c r="F492" s="155" t="s">
        <v>413</v>
      </c>
      <c r="H492" s="154" t="s">
        <v>1</v>
      </c>
      <c r="I492" s="156"/>
      <c r="L492" s="153"/>
      <c r="M492" s="157"/>
      <c r="T492" s="158"/>
      <c r="AT492" s="154" t="s">
        <v>159</v>
      </c>
      <c r="AU492" s="154" t="s">
        <v>86</v>
      </c>
      <c r="AV492" s="12" t="s">
        <v>84</v>
      </c>
      <c r="AW492" s="12" t="s">
        <v>31</v>
      </c>
      <c r="AX492" s="12" t="s">
        <v>76</v>
      </c>
      <c r="AY492" s="154" t="s">
        <v>147</v>
      </c>
    </row>
    <row r="493" spans="2:65" s="13" customFormat="1" ht="10.199999999999999">
      <c r="B493" s="159"/>
      <c r="D493" s="147" t="s">
        <v>159</v>
      </c>
      <c r="E493" s="160" t="s">
        <v>1</v>
      </c>
      <c r="F493" s="161" t="s">
        <v>501</v>
      </c>
      <c r="H493" s="162">
        <v>0.16600000000000001</v>
      </c>
      <c r="I493" s="163"/>
      <c r="L493" s="159"/>
      <c r="M493" s="164"/>
      <c r="T493" s="165"/>
      <c r="AT493" s="160" t="s">
        <v>159</v>
      </c>
      <c r="AU493" s="160" t="s">
        <v>86</v>
      </c>
      <c r="AV493" s="13" t="s">
        <v>86</v>
      </c>
      <c r="AW493" s="13" t="s">
        <v>31</v>
      </c>
      <c r="AX493" s="13" t="s">
        <v>76</v>
      </c>
      <c r="AY493" s="160" t="s">
        <v>147</v>
      </c>
    </row>
    <row r="494" spans="2:65" s="13" customFormat="1" ht="10.199999999999999">
      <c r="B494" s="159"/>
      <c r="D494" s="147" t="s">
        <v>159</v>
      </c>
      <c r="E494" s="160" t="s">
        <v>1</v>
      </c>
      <c r="F494" s="161" t="s">
        <v>502</v>
      </c>
      <c r="H494" s="162">
        <v>0.126</v>
      </c>
      <c r="I494" s="163"/>
      <c r="L494" s="159"/>
      <c r="M494" s="164"/>
      <c r="T494" s="165"/>
      <c r="AT494" s="160" t="s">
        <v>159</v>
      </c>
      <c r="AU494" s="160" t="s">
        <v>86</v>
      </c>
      <c r="AV494" s="13" t="s">
        <v>86</v>
      </c>
      <c r="AW494" s="13" t="s">
        <v>31</v>
      </c>
      <c r="AX494" s="13" t="s">
        <v>76</v>
      </c>
      <c r="AY494" s="160" t="s">
        <v>147</v>
      </c>
    </row>
    <row r="495" spans="2:65" s="13" customFormat="1" ht="10.199999999999999">
      <c r="B495" s="159"/>
      <c r="D495" s="147" t="s">
        <v>159</v>
      </c>
      <c r="E495" s="160" t="s">
        <v>1</v>
      </c>
      <c r="F495" s="161" t="s">
        <v>503</v>
      </c>
      <c r="H495" s="162">
        <v>0.113</v>
      </c>
      <c r="I495" s="163"/>
      <c r="L495" s="159"/>
      <c r="M495" s="164"/>
      <c r="T495" s="165"/>
      <c r="AT495" s="160" t="s">
        <v>159</v>
      </c>
      <c r="AU495" s="160" t="s">
        <v>86</v>
      </c>
      <c r="AV495" s="13" t="s">
        <v>86</v>
      </c>
      <c r="AW495" s="13" t="s">
        <v>31</v>
      </c>
      <c r="AX495" s="13" t="s">
        <v>76</v>
      </c>
      <c r="AY495" s="160" t="s">
        <v>147</v>
      </c>
    </row>
    <row r="496" spans="2:65" s="12" customFormat="1" ht="10.199999999999999">
      <c r="B496" s="153"/>
      <c r="D496" s="147" t="s">
        <v>159</v>
      </c>
      <c r="E496" s="154" t="s">
        <v>1</v>
      </c>
      <c r="F496" s="155" t="s">
        <v>398</v>
      </c>
      <c r="H496" s="154" t="s">
        <v>1</v>
      </c>
      <c r="I496" s="156"/>
      <c r="L496" s="153"/>
      <c r="M496" s="157"/>
      <c r="T496" s="158"/>
      <c r="AT496" s="154" t="s">
        <v>159</v>
      </c>
      <c r="AU496" s="154" t="s">
        <v>86</v>
      </c>
      <c r="AV496" s="12" t="s">
        <v>84</v>
      </c>
      <c r="AW496" s="12" t="s">
        <v>31</v>
      </c>
      <c r="AX496" s="12" t="s">
        <v>76</v>
      </c>
      <c r="AY496" s="154" t="s">
        <v>147</v>
      </c>
    </row>
    <row r="497" spans="2:65" s="13" customFormat="1" ht="10.199999999999999">
      <c r="B497" s="159"/>
      <c r="D497" s="147" t="s">
        <v>159</v>
      </c>
      <c r="E497" s="160" t="s">
        <v>1</v>
      </c>
      <c r="F497" s="161" t="s">
        <v>504</v>
      </c>
      <c r="H497" s="162">
        <v>0.41599999999999998</v>
      </c>
      <c r="I497" s="163"/>
      <c r="L497" s="159"/>
      <c r="M497" s="164"/>
      <c r="T497" s="165"/>
      <c r="AT497" s="160" t="s">
        <v>159</v>
      </c>
      <c r="AU497" s="160" t="s">
        <v>86</v>
      </c>
      <c r="AV497" s="13" t="s">
        <v>86</v>
      </c>
      <c r="AW497" s="13" t="s">
        <v>31</v>
      </c>
      <c r="AX497" s="13" t="s">
        <v>76</v>
      </c>
      <c r="AY497" s="160" t="s">
        <v>147</v>
      </c>
    </row>
    <row r="498" spans="2:65" s="13" customFormat="1" ht="10.199999999999999">
      <c r="B498" s="159"/>
      <c r="D498" s="147" t="s">
        <v>159</v>
      </c>
      <c r="E498" s="160" t="s">
        <v>1</v>
      </c>
      <c r="F498" s="161" t="s">
        <v>489</v>
      </c>
      <c r="H498" s="162">
        <v>0.998</v>
      </c>
      <c r="I498" s="163"/>
      <c r="L498" s="159"/>
      <c r="M498" s="164"/>
      <c r="T498" s="165"/>
      <c r="AT498" s="160" t="s">
        <v>159</v>
      </c>
      <c r="AU498" s="160" t="s">
        <v>86</v>
      </c>
      <c r="AV498" s="13" t="s">
        <v>86</v>
      </c>
      <c r="AW498" s="13" t="s">
        <v>31</v>
      </c>
      <c r="AX498" s="13" t="s">
        <v>76</v>
      </c>
      <c r="AY498" s="160" t="s">
        <v>147</v>
      </c>
    </row>
    <row r="499" spans="2:65" s="14" customFormat="1" ht="10.199999999999999">
      <c r="B499" s="166"/>
      <c r="D499" s="147" t="s">
        <v>159</v>
      </c>
      <c r="E499" s="167" t="s">
        <v>1</v>
      </c>
      <c r="F499" s="168" t="s">
        <v>267</v>
      </c>
      <c r="H499" s="169">
        <v>1.819</v>
      </c>
      <c r="I499" s="170"/>
      <c r="L499" s="166"/>
      <c r="M499" s="171"/>
      <c r="T499" s="172"/>
      <c r="AT499" s="167" t="s">
        <v>159</v>
      </c>
      <c r="AU499" s="167" t="s">
        <v>86</v>
      </c>
      <c r="AV499" s="14" t="s">
        <v>154</v>
      </c>
      <c r="AW499" s="14" t="s">
        <v>31</v>
      </c>
      <c r="AX499" s="14" t="s">
        <v>76</v>
      </c>
      <c r="AY499" s="167" t="s">
        <v>147</v>
      </c>
    </row>
    <row r="500" spans="2:65" s="13" customFormat="1" ht="10.199999999999999">
      <c r="B500" s="159"/>
      <c r="D500" s="147" t="s">
        <v>159</v>
      </c>
      <c r="E500" s="160" t="s">
        <v>1</v>
      </c>
      <c r="F500" s="161" t="s">
        <v>505</v>
      </c>
      <c r="H500" s="162">
        <v>2.0009999999999999</v>
      </c>
      <c r="I500" s="163"/>
      <c r="L500" s="159"/>
      <c r="M500" s="164"/>
      <c r="T500" s="165"/>
      <c r="AT500" s="160" t="s">
        <v>159</v>
      </c>
      <c r="AU500" s="160" t="s">
        <v>86</v>
      </c>
      <c r="AV500" s="13" t="s">
        <v>86</v>
      </c>
      <c r="AW500" s="13" t="s">
        <v>31</v>
      </c>
      <c r="AX500" s="13" t="s">
        <v>84</v>
      </c>
      <c r="AY500" s="160" t="s">
        <v>147</v>
      </c>
    </row>
    <row r="501" spans="2:65" s="1" customFormat="1" ht="16.5" customHeight="1">
      <c r="B501" s="133"/>
      <c r="C501" s="173" t="s">
        <v>506</v>
      </c>
      <c r="D501" s="173" t="s">
        <v>424</v>
      </c>
      <c r="E501" s="174" t="s">
        <v>507</v>
      </c>
      <c r="F501" s="175" t="s">
        <v>508</v>
      </c>
      <c r="G501" s="176" t="s">
        <v>427</v>
      </c>
      <c r="H501" s="177">
        <v>3.5680000000000001</v>
      </c>
      <c r="I501" s="178"/>
      <c r="J501" s="179">
        <f>ROUND(I501*H501,2)</f>
        <v>0</v>
      </c>
      <c r="K501" s="175" t="s">
        <v>153</v>
      </c>
      <c r="L501" s="180"/>
      <c r="M501" s="181" t="s">
        <v>1</v>
      </c>
      <c r="N501" s="182" t="s">
        <v>41</v>
      </c>
      <c r="P501" s="143">
        <f>O501*H501</f>
        <v>0</v>
      </c>
      <c r="Q501" s="143">
        <v>0.55000000000000004</v>
      </c>
      <c r="R501" s="143">
        <f>Q501*H501</f>
        <v>1.9624000000000001</v>
      </c>
      <c r="S501" s="143">
        <v>0</v>
      </c>
      <c r="T501" s="144">
        <f>S501*H501</f>
        <v>0</v>
      </c>
      <c r="AR501" s="145" t="s">
        <v>192</v>
      </c>
      <c r="AT501" s="145" t="s">
        <v>424</v>
      </c>
      <c r="AU501" s="145" t="s">
        <v>86</v>
      </c>
      <c r="AY501" s="17" t="s">
        <v>147</v>
      </c>
      <c r="BE501" s="146">
        <f>IF(N501="základní",J501,0)</f>
        <v>0</v>
      </c>
      <c r="BF501" s="146">
        <f>IF(N501="snížená",J501,0)</f>
        <v>0</v>
      </c>
      <c r="BG501" s="146">
        <f>IF(N501="zákl. přenesená",J501,0)</f>
        <v>0</v>
      </c>
      <c r="BH501" s="146">
        <f>IF(N501="sníž. přenesená",J501,0)</f>
        <v>0</v>
      </c>
      <c r="BI501" s="146">
        <f>IF(N501="nulová",J501,0)</f>
        <v>0</v>
      </c>
      <c r="BJ501" s="17" t="s">
        <v>84</v>
      </c>
      <c r="BK501" s="146">
        <f>ROUND(I501*H501,2)</f>
        <v>0</v>
      </c>
      <c r="BL501" s="17" t="s">
        <v>154</v>
      </c>
      <c r="BM501" s="145" t="s">
        <v>509</v>
      </c>
    </row>
    <row r="502" spans="2:65" s="1" customFormat="1" ht="10.199999999999999">
      <c r="B502" s="32"/>
      <c r="D502" s="147" t="s">
        <v>156</v>
      </c>
      <c r="F502" s="148" t="s">
        <v>508</v>
      </c>
      <c r="I502" s="149"/>
      <c r="L502" s="32"/>
      <c r="M502" s="150"/>
      <c r="T502" s="56"/>
      <c r="AT502" s="17" t="s">
        <v>156</v>
      </c>
      <c r="AU502" s="17" t="s">
        <v>86</v>
      </c>
    </row>
    <row r="503" spans="2:65" s="12" customFormat="1" ht="20.399999999999999">
      <c r="B503" s="153"/>
      <c r="D503" s="147" t="s">
        <v>159</v>
      </c>
      <c r="E503" s="154" t="s">
        <v>1</v>
      </c>
      <c r="F503" s="155" t="s">
        <v>475</v>
      </c>
      <c r="H503" s="154" t="s">
        <v>1</v>
      </c>
      <c r="I503" s="156"/>
      <c r="L503" s="153"/>
      <c r="M503" s="157"/>
      <c r="T503" s="158"/>
      <c r="AT503" s="154" t="s">
        <v>159</v>
      </c>
      <c r="AU503" s="154" t="s">
        <v>86</v>
      </c>
      <c r="AV503" s="12" t="s">
        <v>84</v>
      </c>
      <c r="AW503" s="12" t="s">
        <v>31</v>
      </c>
      <c r="AX503" s="12" t="s">
        <v>76</v>
      </c>
      <c r="AY503" s="154" t="s">
        <v>147</v>
      </c>
    </row>
    <row r="504" spans="2:65" s="13" customFormat="1" ht="10.199999999999999">
      <c r="B504" s="159"/>
      <c r="D504" s="147" t="s">
        <v>159</v>
      </c>
      <c r="E504" s="160" t="s">
        <v>1</v>
      </c>
      <c r="F504" s="161" t="s">
        <v>510</v>
      </c>
      <c r="H504" s="162">
        <v>3.044</v>
      </c>
      <c r="I504" s="163"/>
      <c r="L504" s="159"/>
      <c r="M504" s="164"/>
      <c r="T504" s="165"/>
      <c r="AT504" s="160" t="s">
        <v>159</v>
      </c>
      <c r="AU504" s="160" t="s">
        <v>86</v>
      </c>
      <c r="AV504" s="13" t="s">
        <v>86</v>
      </c>
      <c r="AW504" s="13" t="s">
        <v>31</v>
      </c>
      <c r="AX504" s="13" t="s">
        <v>76</v>
      </c>
      <c r="AY504" s="160" t="s">
        <v>147</v>
      </c>
    </row>
    <row r="505" spans="2:65" s="13" customFormat="1" ht="10.199999999999999">
      <c r="B505" s="159"/>
      <c r="D505" s="147" t="s">
        <v>159</v>
      </c>
      <c r="E505" s="160" t="s">
        <v>1</v>
      </c>
      <c r="F505" s="161" t="s">
        <v>511</v>
      </c>
      <c r="H505" s="162">
        <v>0.2</v>
      </c>
      <c r="I505" s="163"/>
      <c r="L505" s="159"/>
      <c r="M505" s="164"/>
      <c r="T505" s="165"/>
      <c r="AT505" s="160" t="s">
        <v>159</v>
      </c>
      <c r="AU505" s="160" t="s">
        <v>86</v>
      </c>
      <c r="AV505" s="13" t="s">
        <v>86</v>
      </c>
      <c r="AW505" s="13" t="s">
        <v>31</v>
      </c>
      <c r="AX505" s="13" t="s">
        <v>76</v>
      </c>
      <c r="AY505" s="160" t="s">
        <v>147</v>
      </c>
    </row>
    <row r="506" spans="2:65" s="14" customFormat="1" ht="10.199999999999999">
      <c r="B506" s="166"/>
      <c r="D506" s="147" t="s">
        <v>159</v>
      </c>
      <c r="E506" s="167" t="s">
        <v>1</v>
      </c>
      <c r="F506" s="168" t="s">
        <v>172</v>
      </c>
      <c r="H506" s="169">
        <v>3.2440000000000002</v>
      </c>
      <c r="I506" s="170"/>
      <c r="L506" s="166"/>
      <c r="M506" s="171"/>
      <c r="T506" s="172"/>
      <c r="AT506" s="167" t="s">
        <v>159</v>
      </c>
      <c r="AU506" s="167" t="s">
        <v>86</v>
      </c>
      <c r="AV506" s="14" t="s">
        <v>154</v>
      </c>
      <c r="AW506" s="14" t="s">
        <v>31</v>
      </c>
      <c r="AX506" s="14" t="s">
        <v>76</v>
      </c>
      <c r="AY506" s="167" t="s">
        <v>147</v>
      </c>
    </row>
    <row r="507" spans="2:65" s="13" customFormat="1" ht="10.199999999999999">
      <c r="B507" s="159"/>
      <c r="D507" s="147" t="s">
        <v>159</v>
      </c>
      <c r="E507" s="160" t="s">
        <v>1</v>
      </c>
      <c r="F507" s="161" t="s">
        <v>512</v>
      </c>
      <c r="H507" s="162">
        <v>3.5680000000000001</v>
      </c>
      <c r="I507" s="163"/>
      <c r="L507" s="159"/>
      <c r="M507" s="164"/>
      <c r="T507" s="165"/>
      <c r="AT507" s="160" t="s">
        <v>159</v>
      </c>
      <c r="AU507" s="160" t="s">
        <v>86</v>
      </c>
      <c r="AV507" s="13" t="s">
        <v>86</v>
      </c>
      <c r="AW507" s="13" t="s">
        <v>31</v>
      </c>
      <c r="AX507" s="13" t="s">
        <v>84</v>
      </c>
      <c r="AY507" s="160" t="s">
        <v>147</v>
      </c>
    </row>
    <row r="508" spans="2:65" s="1" customFormat="1" ht="44.25" customHeight="1">
      <c r="B508" s="133"/>
      <c r="C508" s="134" t="s">
        <v>513</v>
      </c>
      <c r="D508" s="134" t="s">
        <v>150</v>
      </c>
      <c r="E508" s="135" t="s">
        <v>514</v>
      </c>
      <c r="F508" s="136" t="s">
        <v>515</v>
      </c>
      <c r="G508" s="137" t="s">
        <v>92</v>
      </c>
      <c r="H508" s="138">
        <v>95</v>
      </c>
      <c r="I508" s="139"/>
      <c r="J508" s="140">
        <f>ROUND(I508*H508,2)</f>
        <v>0</v>
      </c>
      <c r="K508" s="136" t="s">
        <v>153</v>
      </c>
      <c r="L508" s="32"/>
      <c r="M508" s="141" t="s">
        <v>1</v>
      </c>
      <c r="N508" s="142" t="s">
        <v>41</v>
      </c>
      <c r="P508" s="143">
        <f>O508*H508</f>
        <v>0</v>
      </c>
      <c r="Q508" s="143">
        <v>0</v>
      </c>
      <c r="R508" s="143">
        <f>Q508*H508</f>
        <v>0</v>
      </c>
      <c r="S508" s="143">
        <v>0</v>
      </c>
      <c r="T508" s="144">
        <f>S508*H508</f>
        <v>0</v>
      </c>
      <c r="AR508" s="145" t="s">
        <v>154</v>
      </c>
      <c r="AT508" s="145" t="s">
        <v>150</v>
      </c>
      <c r="AU508" s="145" t="s">
        <v>86</v>
      </c>
      <c r="AY508" s="17" t="s">
        <v>147</v>
      </c>
      <c r="BE508" s="146">
        <f>IF(N508="základní",J508,0)</f>
        <v>0</v>
      </c>
      <c r="BF508" s="146">
        <f>IF(N508="snížená",J508,0)</f>
        <v>0</v>
      </c>
      <c r="BG508" s="146">
        <f>IF(N508="zákl. přenesená",J508,0)</f>
        <v>0</v>
      </c>
      <c r="BH508" s="146">
        <f>IF(N508="sníž. přenesená",J508,0)</f>
        <v>0</v>
      </c>
      <c r="BI508" s="146">
        <f>IF(N508="nulová",J508,0)</f>
        <v>0</v>
      </c>
      <c r="BJ508" s="17" t="s">
        <v>84</v>
      </c>
      <c r="BK508" s="146">
        <f>ROUND(I508*H508,2)</f>
        <v>0</v>
      </c>
      <c r="BL508" s="17" t="s">
        <v>154</v>
      </c>
      <c r="BM508" s="145" t="s">
        <v>516</v>
      </c>
    </row>
    <row r="509" spans="2:65" s="1" customFormat="1" ht="28.8">
      <c r="B509" s="32"/>
      <c r="D509" s="147" t="s">
        <v>156</v>
      </c>
      <c r="F509" s="148" t="s">
        <v>515</v>
      </c>
      <c r="I509" s="149"/>
      <c r="L509" s="32"/>
      <c r="M509" s="150"/>
      <c r="T509" s="56"/>
      <c r="AT509" s="17" t="s">
        <v>156</v>
      </c>
      <c r="AU509" s="17" t="s">
        <v>86</v>
      </c>
    </row>
    <row r="510" spans="2:65" s="1" customFormat="1" ht="10.199999999999999">
      <c r="B510" s="32"/>
      <c r="D510" s="151" t="s">
        <v>157</v>
      </c>
      <c r="F510" s="152" t="s">
        <v>517</v>
      </c>
      <c r="I510" s="149"/>
      <c r="L510" s="32"/>
      <c r="M510" s="150"/>
      <c r="T510" s="56"/>
      <c r="AT510" s="17" t="s">
        <v>157</v>
      </c>
      <c r="AU510" s="17" t="s">
        <v>86</v>
      </c>
    </row>
    <row r="511" spans="2:65" s="12" customFormat="1" ht="20.399999999999999">
      <c r="B511" s="153"/>
      <c r="D511" s="147" t="s">
        <v>159</v>
      </c>
      <c r="E511" s="154" t="s">
        <v>1</v>
      </c>
      <c r="F511" s="155" t="s">
        <v>518</v>
      </c>
      <c r="H511" s="154" t="s">
        <v>1</v>
      </c>
      <c r="I511" s="156"/>
      <c r="L511" s="153"/>
      <c r="M511" s="157"/>
      <c r="T511" s="158"/>
      <c r="AT511" s="154" t="s">
        <v>159</v>
      </c>
      <c r="AU511" s="154" t="s">
        <v>86</v>
      </c>
      <c r="AV511" s="12" t="s">
        <v>84</v>
      </c>
      <c r="AW511" s="12" t="s">
        <v>31</v>
      </c>
      <c r="AX511" s="12" t="s">
        <v>76</v>
      </c>
      <c r="AY511" s="154" t="s">
        <v>147</v>
      </c>
    </row>
    <row r="512" spans="2:65" s="12" customFormat="1" ht="20.399999999999999">
      <c r="B512" s="153"/>
      <c r="D512" s="147" t="s">
        <v>159</v>
      </c>
      <c r="E512" s="154" t="s">
        <v>1</v>
      </c>
      <c r="F512" s="155" t="s">
        <v>519</v>
      </c>
      <c r="H512" s="154" t="s">
        <v>1</v>
      </c>
      <c r="I512" s="156"/>
      <c r="L512" s="153"/>
      <c r="M512" s="157"/>
      <c r="T512" s="158"/>
      <c r="AT512" s="154" t="s">
        <v>159</v>
      </c>
      <c r="AU512" s="154" t="s">
        <v>86</v>
      </c>
      <c r="AV512" s="12" t="s">
        <v>84</v>
      </c>
      <c r="AW512" s="12" t="s">
        <v>31</v>
      </c>
      <c r="AX512" s="12" t="s">
        <v>76</v>
      </c>
      <c r="AY512" s="154" t="s">
        <v>147</v>
      </c>
    </row>
    <row r="513" spans="2:65" s="12" customFormat="1" ht="20.399999999999999">
      <c r="B513" s="153"/>
      <c r="D513" s="147" t="s">
        <v>159</v>
      </c>
      <c r="E513" s="154" t="s">
        <v>1</v>
      </c>
      <c r="F513" s="155" t="s">
        <v>520</v>
      </c>
      <c r="H513" s="154" t="s">
        <v>1</v>
      </c>
      <c r="I513" s="156"/>
      <c r="L513" s="153"/>
      <c r="M513" s="157"/>
      <c r="T513" s="158"/>
      <c r="AT513" s="154" t="s">
        <v>159</v>
      </c>
      <c r="AU513" s="154" t="s">
        <v>86</v>
      </c>
      <c r="AV513" s="12" t="s">
        <v>84</v>
      </c>
      <c r="AW513" s="12" t="s">
        <v>31</v>
      </c>
      <c r="AX513" s="12" t="s">
        <v>76</v>
      </c>
      <c r="AY513" s="154" t="s">
        <v>147</v>
      </c>
    </row>
    <row r="514" spans="2:65" s="12" customFormat="1" ht="10.199999999999999">
      <c r="B514" s="153"/>
      <c r="D514" s="147" t="s">
        <v>159</v>
      </c>
      <c r="E514" s="154" t="s">
        <v>1</v>
      </c>
      <c r="F514" s="155" t="s">
        <v>521</v>
      </c>
      <c r="H514" s="154" t="s">
        <v>1</v>
      </c>
      <c r="I514" s="156"/>
      <c r="L514" s="153"/>
      <c r="M514" s="157"/>
      <c r="T514" s="158"/>
      <c r="AT514" s="154" t="s">
        <v>159</v>
      </c>
      <c r="AU514" s="154" t="s">
        <v>86</v>
      </c>
      <c r="AV514" s="12" t="s">
        <v>84</v>
      </c>
      <c r="AW514" s="12" t="s">
        <v>31</v>
      </c>
      <c r="AX514" s="12" t="s">
        <v>76</v>
      </c>
      <c r="AY514" s="154" t="s">
        <v>147</v>
      </c>
    </row>
    <row r="515" spans="2:65" s="12" customFormat="1" ht="10.199999999999999">
      <c r="B515" s="153"/>
      <c r="D515" s="147" t="s">
        <v>159</v>
      </c>
      <c r="E515" s="154" t="s">
        <v>1</v>
      </c>
      <c r="F515" s="155" t="s">
        <v>522</v>
      </c>
      <c r="H515" s="154" t="s">
        <v>1</v>
      </c>
      <c r="I515" s="156"/>
      <c r="L515" s="153"/>
      <c r="M515" s="157"/>
      <c r="T515" s="158"/>
      <c r="AT515" s="154" t="s">
        <v>159</v>
      </c>
      <c r="AU515" s="154" t="s">
        <v>86</v>
      </c>
      <c r="AV515" s="12" t="s">
        <v>84</v>
      </c>
      <c r="AW515" s="12" t="s">
        <v>31</v>
      </c>
      <c r="AX515" s="12" t="s">
        <v>76</v>
      </c>
      <c r="AY515" s="154" t="s">
        <v>147</v>
      </c>
    </row>
    <row r="516" spans="2:65" s="13" customFormat="1" ht="10.199999999999999">
      <c r="B516" s="159"/>
      <c r="D516" s="147" t="s">
        <v>159</v>
      </c>
      <c r="E516" s="160" t="s">
        <v>1</v>
      </c>
      <c r="F516" s="161" t="s">
        <v>523</v>
      </c>
      <c r="H516" s="162">
        <v>95</v>
      </c>
      <c r="I516" s="163"/>
      <c r="L516" s="159"/>
      <c r="M516" s="164"/>
      <c r="T516" s="165"/>
      <c r="AT516" s="160" t="s">
        <v>159</v>
      </c>
      <c r="AU516" s="160" t="s">
        <v>86</v>
      </c>
      <c r="AV516" s="13" t="s">
        <v>86</v>
      </c>
      <c r="AW516" s="13" t="s">
        <v>31</v>
      </c>
      <c r="AX516" s="13" t="s">
        <v>76</v>
      </c>
      <c r="AY516" s="160" t="s">
        <v>147</v>
      </c>
    </row>
    <row r="517" spans="2:65" s="14" customFormat="1" ht="10.199999999999999">
      <c r="B517" s="166"/>
      <c r="D517" s="147" t="s">
        <v>159</v>
      </c>
      <c r="E517" s="167" t="s">
        <v>1</v>
      </c>
      <c r="F517" s="168" t="s">
        <v>267</v>
      </c>
      <c r="H517" s="169">
        <v>95</v>
      </c>
      <c r="I517" s="170"/>
      <c r="L517" s="166"/>
      <c r="M517" s="171"/>
      <c r="T517" s="172"/>
      <c r="AT517" s="167" t="s">
        <v>159</v>
      </c>
      <c r="AU517" s="167" t="s">
        <v>86</v>
      </c>
      <c r="AV517" s="14" t="s">
        <v>154</v>
      </c>
      <c r="AW517" s="14" t="s">
        <v>31</v>
      </c>
      <c r="AX517" s="14" t="s">
        <v>84</v>
      </c>
      <c r="AY517" s="167" t="s">
        <v>147</v>
      </c>
    </row>
    <row r="518" spans="2:65" s="1" customFormat="1" ht="16.5" customHeight="1">
      <c r="B518" s="133"/>
      <c r="C518" s="134" t="s">
        <v>524</v>
      </c>
      <c r="D518" s="134" t="s">
        <v>150</v>
      </c>
      <c r="E518" s="135" t="s">
        <v>525</v>
      </c>
      <c r="F518" s="136" t="s">
        <v>526</v>
      </c>
      <c r="G518" s="137" t="s">
        <v>168</v>
      </c>
      <c r="H518" s="138">
        <v>67.8</v>
      </c>
      <c r="I518" s="139"/>
      <c r="J518" s="140">
        <f>ROUND(I518*H518,2)</f>
        <v>0</v>
      </c>
      <c r="K518" s="136" t="s">
        <v>312</v>
      </c>
      <c r="L518" s="32"/>
      <c r="M518" s="141" t="s">
        <v>1</v>
      </c>
      <c r="N518" s="142" t="s">
        <v>41</v>
      </c>
      <c r="P518" s="143">
        <f>O518*H518</f>
        <v>0</v>
      </c>
      <c r="Q518" s="143">
        <v>0</v>
      </c>
      <c r="R518" s="143">
        <f>Q518*H518</f>
        <v>0</v>
      </c>
      <c r="S518" s="143">
        <v>0</v>
      </c>
      <c r="T518" s="144">
        <f>S518*H518</f>
        <v>0</v>
      </c>
      <c r="AR518" s="145" t="s">
        <v>154</v>
      </c>
      <c r="AT518" s="145" t="s">
        <v>150</v>
      </c>
      <c r="AU518" s="145" t="s">
        <v>86</v>
      </c>
      <c r="AY518" s="17" t="s">
        <v>147</v>
      </c>
      <c r="BE518" s="146">
        <f>IF(N518="základní",J518,0)</f>
        <v>0</v>
      </c>
      <c r="BF518" s="146">
        <f>IF(N518="snížená",J518,0)</f>
        <v>0</v>
      </c>
      <c r="BG518" s="146">
        <f>IF(N518="zákl. přenesená",J518,0)</f>
        <v>0</v>
      </c>
      <c r="BH518" s="146">
        <f>IF(N518="sníž. přenesená",J518,0)</f>
        <v>0</v>
      </c>
      <c r="BI518" s="146">
        <f>IF(N518="nulová",J518,0)</f>
        <v>0</v>
      </c>
      <c r="BJ518" s="17" t="s">
        <v>84</v>
      </c>
      <c r="BK518" s="146">
        <f>ROUND(I518*H518,2)</f>
        <v>0</v>
      </c>
      <c r="BL518" s="17" t="s">
        <v>154</v>
      </c>
      <c r="BM518" s="145" t="s">
        <v>527</v>
      </c>
    </row>
    <row r="519" spans="2:65" s="1" customFormat="1" ht="10.199999999999999">
      <c r="B519" s="32"/>
      <c r="D519" s="147" t="s">
        <v>156</v>
      </c>
      <c r="F519" s="148" t="s">
        <v>526</v>
      </c>
      <c r="I519" s="149"/>
      <c r="L519" s="32"/>
      <c r="M519" s="150"/>
      <c r="T519" s="56"/>
      <c r="AT519" s="17" t="s">
        <v>156</v>
      </c>
      <c r="AU519" s="17" t="s">
        <v>86</v>
      </c>
    </row>
    <row r="520" spans="2:65" s="12" customFormat="1" ht="10.199999999999999">
      <c r="B520" s="153"/>
      <c r="D520" s="147" t="s">
        <v>159</v>
      </c>
      <c r="E520" s="154" t="s">
        <v>1</v>
      </c>
      <c r="F520" s="155" t="s">
        <v>528</v>
      </c>
      <c r="H520" s="154" t="s">
        <v>1</v>
      </c>
      <c r="I520" s="156"/>
      <c r="L520" s="153"/>
      <c r="M520" s="157"/>
      <c r="T520" s="158"/>
      <c r="AT520" s="154" t="s">
        <v>159</v>
      </c>
      <c r="AU520" s="154" t="s">
        <v>86</v>
      </c>
      <c r="AV520" s="12" t="s">
        <v>84</v>
      </c>
      <c r="AW520" s="12" t="s">
        <v>31</v>
      </c>
      <c r="AX520" s="12" t="s">
        <v>76</v>
      </c>
      <c r="AY520" s="154" t="s">
        <v>147</v>
      </c>
    </row>
    <row r="521" spans="2:65" s="12" customFormat="1" ht="10.199999999999999">
      <c r="B521" s="153"/>
      <c r="D521" s="147" t="s">
        <v>159</v>
      </c>
      <c r="E521" s="154" t="s">
        <v>1</v>
      </c>
      <c r="F521" s="155" t="s">
        <v>529</v>
      </c>
      <c r="H521" s="154" t="s">
        <v>1</v>
      </c>
      <c r="I521" s="156"/>
      <c r="L521" s="153"/>
      <c r="M521" s="157"/>
      <c r="T521" s="158"/>
      <c r="AT521" s="154" t="s">
        <v>159</v>
      </c>
      <c r="AU521" s="154" t="s">
        <v>86</v>
      </c>
      <c r="AV521" s="12" t="s">
        <v>84</v>
      </c>
      <c r="AW521" s="12" t="s">
        <v>31</v>
      </c>
      <c r="AX521" s="12" t="s">
        <v>76</v>
      </c>
      <c r="AY521" s="154" t="s">
        <v>147</v>
      </c>
    </row>
    <row r="522" spans="2:65" s="12" customFormat="1" ht="20.399999999999999">
      <c r="B522" s="153"/>
      <c r="D522" s="147" t="s">
        <v>159</v>
      </c>
      <c r="E522" s="154" t="s">
        <v>1</v>
      </c>
      <c r="F522" s="155" t="s">
        <v>336</v>
      </c>
      <c r="H522" s="154" t="s">
        <v>1</v>
      </c>
      <c r="I522" s="156"/>
      <c r="L522" s="153"/>
      <c r="M522" s="157"/>
      <c r="T522" s="158"/>
      <c r="AT522" s="154" t="s">
        <v>159</v>
      </c>
      <c r="AU522" s="154" t="s">
        <v>86</v>
      </c>
      <c r="AV522" s="12" t="s">
        <v>84</v>
      </c>
      <c r="AW522" s="12" t="s">
        <v>31</v>
      </c>
      <c r="AX522" s="12" t="s">
        <v>76</v>
      </c>
      <c r="AY522" s="154" t="s">
        <v>147</v>
      </c>
    </row>
    <row r="523" spans="2:65" s="12" customFormat="1" ht="10.199999999999999">
      <c r="B523" s="153"/>
      <c r="D523" s="147" t="s">
        <v>159</v>
      </c>
      <c r="E523" s="154" t="s">
        <v>1</v>
      </c>
      <c r="F523" s="155" t="s">
        <v>337</v>
      </c>
      <c r="H523" s="154" t="s">
        <v>1</v>
      </c>
      <c r="I523" s="156"/>
      <c r="L523" s="153"/>
      <c r="M523" s="157"/>
      <c r="T523" s="158"/>
      <c r="AT523" s="154" t="s">
        <v>159</v>
      </c>
      <c r="AU523" s="154" t="s">
        <v>86</v>
      </c>
      <c r="AV523" s="12" t="s">
        <v>84</v>
      </c>
      <c r="AW523" s="12" t="s">
        <v>31</v>
      </c>
      <c r="AX523" s="12" t="s">
        <v>76</v>
      </c>
      <c r="AY523" s="154" t="s">
        <v>147</v>
      </c>
    </row>
    <row r="524" spans="2:65" s="13" customFormat="1" ht="30.6">
      <c r="B524" s="159"/>
      <c r="D524" s="147" t="s">
        <v>159</v>
      </c>
      <c r="E524" s="160" t="s">
        <v>1</v>
      </c>
      <c r="F524" s="161" t="s">
        <v>338</v>
      </c>
      <c r="H524" s="162">
        <v>33.9</v>
      </c>
      <c r="I524" s="163"/>
      <c r="L524" s="159"/>
      <c r="M524" s="164"/>
      <c r="T524" s="165"/>
      <c r="AT524" s="160" t="s">
        <v>159</v>
      </c>
      <c r="AU524" s="160" t="s">
        <v>86</v>
      </c>
      <c r="AV524" s="13" t="s">
        <v>86</v>
      </c>
      <c r="AW524" s="13" t="s">
        <v>31</v>
      </c>
      <c r="AX524" s="13" t="s">
        <v>76</v>
      </c>
      <c r="AY524" s="160" t="s">
        <v>147</v>
      </c>
    </row>
    <row r="525" spans="2:65" s="12" customFormat="1" ht="10.199999999999999">
      <c r="B525" s="153"/>
      <c r="D525" s="147" t="s">
        <v>159</v>
      </c>
      <c r="E525" s="154" t="s">
        <v>1</v>
      </c>
      <c r="F525" s="155" t="s">
        <v>339</v>
      </c>
      <c r="H525" s="154" t="s">
        <v>1</v>
      </c>
      <c r="I525" s="156"/>
      <c r="L525" s="153"/>
      <c r="M525" s="157"/>
      <c r="T525" s="158"/>
      <c r="AT525" s="154" t="s">
        <v>159</v>
      </c>
      <c r="AU525" s="154" t="s">
        <v>86</v>
      </c>
      <c r="AV525" s="12" t="s">
        <v>84</v>
      </c>
      <c r="AW525" s="12" t="s">
        <v>31</v>
      </c>
      <c r="AX525" s="12" t="s">
        <v>76</v>
      </c>
      <c r="AY525" s="154" t="s">
        <v>147</v>
      </c>
    </row>
    <row r="526" spans="2:65" s="12" customFormat="1" ht="10.199999999999999">
      <c r="B526" s="153"/>
      <c r="D526" s="147" t="s">
        <v>159</v>
      </c>
      <c r="E526" s="154" t="s">
        <v>1</v>
      </c>
      <c r="F526" s="155" t="s">
        <v>340</v>
      </c>
      <c r="H526" s="154" t="s">
        <v>1</v>
      </c>
      <c r="I526" s="156"/>
      <c r="L526" s="153"/>
      <c r="M526" s="157"/>
      <c r="T526" s="158"/>
      <c r="AT526" s="154" t="s">
        <v>159</v>
      </c>
      <c r="AU526" s="154" t="s">
        <v>86</v>
      </c>
      <c r="AV526" s="12" t="s">
        <v>84</v>
      </c>
      <c r="AW526" s="12" t="s">
        <v>31</v>
      </c>
      <c r="AX526" s="12" t="s">
        <v>76</v>
      </c>
      <c r="AY526" s="154" t="s">
        <v>147</v>
      </c>
    </row>
    <row r="527" spans="2:65" s="13" customFormat="1" ht="30.6">
      <c r="B527" s="159"/>
      <c r="D527" s="147" t="s">
        <v>159</v>
      </c>
      <c r="E527" s="160" t="s">
        <v>1</v>
      </c>
      <c r="F527" s="161" t="s">
        <v>341</v>
      </c>
      <c r="H527" s="162">
        <v>33.9</v>
      </c>
      <c r="I527" s="163"/>
      <c r="L527" s="159"/>
      <c r="M527" s="164"/>
      <c r="T527" s="165"/>
      <c r="AT527" s="160" t="s">
        <v>159</v>
      </c>
      <c r="AU527" s="160" t="s">
        <v>86</v>
      </c>
      <c r="AV527" s="13" t="s">
        <v>86</v>
      </c>
      <c r="AW527" s="13" t="s">
        <v>31</v>
      </c>
      <c r="AX527" s="13" t="s">
        <v>76</v>
      </c>
      <c r="AY527" s="160" t="s">
        <v>147</v>
      </c>
    </row>
    <row r="528" spans="2:65" s="14" customFormat="1" ht="10.199999999999999">
      <c r="B528" s="166"/>
      <c r="D528" s="147" t="s">
        <v>159</v>
      </c>
      <c r="E528" s="167" t="s">
        <v>1</v>
      </c>
      <c r="F528" s="168" t="s">
        <v>267</v>
      </c>
      <c r="H528" s="169">
        <v>67.8</v>
      </c>
      <c r="I528" s="170"/>
      <c r="L528" s="166"/>
      <c r="M528" s="171"/>
      <c r="T528" s="172"/>
      <c r="AT528" s="167" t="s">
        <v>159</v>
      </c>
      <c r="AU528" s="167" t="s">
        <v>86</v>
      </c>
      <c r="AV528" s="14" t="s">
        <v>154</v>
      </c>
      <c r="AW528" s="14" t="s">
        <v>31</v>
      </c>
      <c r="AX528" s="14" t="s">
        <v>84</v>
      </c>
      <c r="AY528" s="167" t="s">
        <v>147</v>
      </c>
    </row>
    <row r="529" spans="2:65" s="12" customFormat="1" ht="10.199999999999999">
      <c r="B529" s="153"/>
      <c r="D529" s="147" t="s">
        <v>159</v>
      </c>
      <c r="E529" s="154" t="s">
        <v>1</v>
      </c>
      <c r="F529" s="155" t="s">
        <v>530</v>
      </c>
      <c r="H529" s="154" t="s">
        <v>1</v>
      </c>
      <c r="I529" s="156"/>
      <c r="L529" s="153"/>
      <c r="M529" s="157"/>
      <c r="T529" s="158"/>
      <c r="AT529" s="154" t="s">
        <v>159</v>
      </c>
      <c r="AU529" s="154" t="s">
        <v>86</v>
      </c>
      <c r="AV529" s="12" t="s">
        <v>84</v>
      </c>
      <c r="AW529" s="12" t="s">
        <v>31</v>
      </c>
      <c r="AX529" s="12" t="s">
        <v>76</v>
      </c>
      <c r="AY529" s="154" t="s">
        <v>147</v>
      </c>
    </row>
    <row r="530" spans="2:65" s="1" customFormat="1" ht="16.5" customHeight="1">
      <c r="B530" s="133"/>
      <c r="C530" s="173" t="s">
        <v>531</v>
      </c>
      <c r="D530" s="173" t="s">
        <v>424</v>
      </c>
      <c r="E530" s="174" t="s">
        <v>532</v>
      </c>
      <c r="F530" s="175" t="s">
        <v>533</v>
      </c>
      <c r="G530" s="176" t="s">
        <v>168</v>
      </c>
      <c r="H530" s="177">
        <v>67.8</v>
      </c>
      <c r="I530" s="178"/>
      <c r="J530" s="179">
        <f>ROUND(I530*H530,2)</f>
        <v>0</v>
      </c>
      <c r="K530" s="175" t="s">
        <v>153</v>
      </c>
      <c r="L530" s="180"/>
      <c r="M530" s="181" t="s">
        <v>1</v>
      </c>
      <c r="N530" s="182" t="s">
        <v>41</v>
      </c>
      <c r="P530" s="143">
        <f>O530*H530</f>
        <v>0</v>
      </c>
      <c r="Q530" s="143">
        <v>4.0000000000000003E-5</v>
      </c>
      <c r="R530" s="143">
        <f>Q530*H530</f>
        <v>2.712E-3</v>
      </c>
      <c r="S530" s="143">
        <v>0</v>
      </c>
      <c r="T530" s="144">
        <f>S530*H530</f>
        <v>0</v>
      </c>
      <c r="AR530" s="145" t="s">
        <v>192</v>
      </c>
      <c r="AT530" s="145" t="s">
        <v>424</v>
      </c>
      <c r="AU530" s="145" t="s">
        <v>86</v>
      </c>
      <c r="AY530" s="17" t="s">
        <v>147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7" t="s">
        <v>84</v>
      </c>
      <c r="BK530" s="146">
        <f>ROUND(I530*H530,2)</f>
        <v>0</v>
      </c>
      <c r="BL530" s="17" t="s">
        <v>154</v>
      </c>
      <c r="BM530" s="145" t="s">
        <v>534</v>
      </c>
    </row>
    <row r="531" spans="2:65" s="1" customFormat="1" ht="10.199999999999999">
      <c r="B531" s="32"/>
      <c r="D531" s="147" t="s">
        <v>156</v>
      </c>
      <c r="F531" s="148" t="s">
        <v>533</v>
      </c>
      <c r="I531" s="149"/>
      <c r="L531" s="32"/>
      <c r="M531" s="150"/>
      <c r="T531" s="56"/>
      <c r="AT531" s="17" t="s">
        <v>156</v>
      </c>
      <c r="AU531" s="17" t="s">
        <v>86</v>
      </c>
    </row>
    <row r="532" spans="2:65" s="12" customFormat="1" ht="10.199999999999999">
      <c r="B532" s="153"/>
      <c r="D532" s="147" t="s">
        <v>159</v>
      </c>
      <c r="E532" s="154" t="s">
        <v>1</v>
      </c>
      <c r="F532" s="155" t="s">
        <v>528</v>
      </c>
      <c r="H532" s="154" t="s">
        <v>1</v>
      </c>
      <c r="I532" s="156"/>
      <c r="L532" s="153"/>
      <c r="M532" s="157"/>
      <c r="T532" s="158"/>
      <c r="AT532" s="154" t="s">
        <v>159</v>
      </c>
      <c r="AU532" s="154" t="s">
        <v>86</v>
      </c>
      <c r="AV532" s="12" t="s">
        <v>84</v>
      </c>
      <c r="AW532" s="12" t="s">
        <v>31</v>
      </c>
      <c r="AX532" s="12" t="s">
        <v>76</v>
      </c>
      <c r="AY532" s="154" t="s">
        <v>147</v>
      </c>
    </row>
    <row r="533" spans="2:65" s="12" customFormat="1" ht="10.199999999999999">
      <c r="B533" s="153"/>
      <c r="D533" s="147" t="s">
        <v>159</v>
      </c>
      <c r="E533" s="154" t="s">
        <v>1</v>
      </c>
      <c r="F533" s="155" t="s">
        <v>529</v>
      </c>
      <c r="H533" s="154" t="s">
        <v>1</v>
      </c>
      <c r="I533" s="156"/>
      <c r="L533" s="153"/>
      <c r="M533" s="157"/>
      <c r="T533" s="158"/>
      <c r="AT533" s="154" t="s">
        <v>159</v>
      </c>
      <c r="AU533" s="154" t="s">
        <v>86</v>
      </c>
      <c r="AV533" s="12" t="s">
        <v>84</v>
      </c>
      <c r="AW533" s="12" t="s">
        <v>31</v>
      </c>
      <c r="AX533" s="12" t="s">
        <v>76</v>
      </c>
      <c r="AY533" s="154" t="s">
        <v>147</v>
      </c>
    </row>
    <row r="534" spans="2:65" s="12" customFormat="1" ht="20.399999999999999">
      <c r="B534" s="153"/>
      <c r="D534" s="147" t="s">
        <v>159</v>
      </c>
      <c r="E534" s="154" t="s">
        <v>1</v>
      </c>
      <c r="F534" s="155" t="s">
        <v>336</v>
      </c>
      <c r="H534" s="154" t="s">
        <v>1</v>
      </c>
      <c r="I534" s="156"/>
      <c r="L534" s="153"/>
      <c r="M534" s="157"/>
      <c r="T534" s="158"/>
      <c r="AT534" s="154" t="s">
        <v>159</v>
      </c>
      <c r="AU534" s="154" t="s">
        <v>86</v>
      </c>
      <c r="AV534" s="12" t="s">
        <v>84</v>
      </c>
      <c r="AW534" s="12" t="s">
        <v>31</v>
      </c>
      <c r="AX534" s="12" t="s">
        <v>76</v>
      </c>
      <c r="AY534" s="154" t="s">
        <v>147</v>
      </c>
    </row>
    <row r="535" spans="2:65" s="12" customFormat="1" ht="10.199999999999999">
      <c r="B535" s="153"/>
      <c r="D535" s="147" t="s">
        <v>159</v>
      </c>
      <c r="E535" s="154" t="s">
        <v>1</v>
      </c>
      <c r="F535" s="155" t="s">
        <v>337</v>
      </c>
      <c r="H535" s="154" t="s">
        <v>1</v>
      </c>
      <c r="I535" s="156"/>
      <c r="L535" s="153"/>
      <c r="M535" s="157"/>
      <c r="T535" s="158"/>
      <c r="AT535" s="154" t="s">
        <v>159</v>
      </c>
      <c r="AU535" s="154" t="s">
        <v>86</v>
      </c>
      <c r="AV535" s="12" t="s">
        <v>84</v>
      </c>
      <c r="AW535" s="12" t="s">
        <v>31</v>
      </c>
      <c r="AX535" s="12" t="s">
        <v>76</v>
      </c>
      <c r="AY535" s="154" t="s">
        <v>147</v>
      </c>
    </row>
    <row r="536" spans="2:65" s="13" customFormat="1" ht="30.6">
      <c r="B536" s="159"/>
      <c r="D536" s="147" t="s">
        <v>159</v>
      </c>
      <c r="E536" s="160" t="s">
        <v>1</v>
      </c>
      <c r="F536" s="161" t="s">
        <v>338</v>
      </c>
      <c r="H536" s="162">
        <v>33.9</v>
      </c>
      <c r="I536" s="163"/>
      <c r="L536" s="159"/>
      <c r="M536" s="164"/>
      <c r="T536" s="165"/>
      <c r="AT536" s="160" t="s">
        <v>159</v>
      </c>
      <c r="AU536" s="160" t="s">
        <v>86</v>
      </c>
      <c r="AV536" s="13" t="s">
        <v>86</v>
      </c>
      <c r="AW536" s="13" t="s">
        <v>31</v>
      </c>
      <c r="AX536" s="13" t="s">
        <v>76</v>
      </c>
      <c r="AY536" s="160" t="s">
        <v>147</v>
      </c>
    </row>
    <row r="537" spans="2:65" s="12" customFormat="1" ht="10.199999999999999">
      <c r="B537" s="153"/>
      <c r="D537" s="147" t="s">
        <v>159</v>
      </c>
      <c r="E537" s="154" t="s">
        <v>1</v>
      </c>
      <c r="F537" s="155" t="s">
        <v>339</v>
      </c>
      <c r="H537" s="154" t="s">
        <v>1</v>
      </c>
      <c r="I537" s="156"/>
      <c r="L537" s="153"/>
      <c r="M537" s="157"/>
      <c r="T537" s="158"/>
      <c r="AT537" s="154" t="s">
        <v>159</v>
      </c>
      <c r="AU537" s="154" t="s">
        <v>86</v>
      </c>
      <c r="AV537" s="12" t="s">
        <v>84</v>
      </c>
      <c r="AW537" s="12" t="s">
        <v>31</v>
      </c>
      <c r="AX537" s="12" t="s">
        <v>76</v>
      </c>
      <c r="AY537" s="154" t="s">
        <v>147</v>
      </c>
    </row>
    <row r="538" spans="2:65" s="12" customFormat="1" ht="10.199999999999999">
      <c r="B538" s="153"/>
      <c r="D538" s="147" t="s">
        <v>159</v>
      </c>
      <c r="E538" s="154" t="s">
        <v>1</v>
      </c>
      <c r="F538" s="155" t="s">
        <v>340</v>
      </c>
      <c r="H538" s="154" t="s">
        <v>1</v>
      </c>
      <c r="I538" s="156"/>
      <c r="L538" s="153"/>
      <c r="M538" s="157"/>
      <c r="T538" s="158"/>
      <c r="AT538" s="154" t="s">
        <v>159</v>
      </c>
      <c r="AU538" s="154" t="s">
        <v>86</v>
      </c>
      <c r="AV538" s="12" t="s">
        <v>84</v>
      </c>
      <c r="AW538" s="12" t="s">
        <v>31</v>
      </c>
      <c r="AX538" s="12" t="s">
        <v>76</v>
      </c>
      <c r="AY538" s="154" t="s">
        <v>147</v>
      </c>
    </row>
    <row r="539" spans="2:65" s="13" customFormat="1" ht="30.6">
      <c r="B539" s="159"/>
      <c r="D539" s="147" t="s">
        <v>159</v>
      </c>
      <c r="E539" s="160" t="s">
        <v>1</v>
      </c>
      <c r="F539" s="161" t="s">
        <v>341</v>
      </c>
      <c r="H539" s="162">
        <v>33.9</v>
      </c>
      <c r="I539" s="163"/>
      <c r="L539" s="159"/>
      <c r="M539" s="164"/>
      <c r="T539" s="165"/>
      <c r="AT539" s="160" t="s">
        <v>159</v>
      </c>
      <c r="AU539" s="160" t="s">
        <v>86</v>
      </c>
      <c r="AV539" s="13" t="s">
        <v>86</v>
      </c>
      <c r="AW539" s="13" t="s">
        <v>31</v>
      </c>
      <c r="AX539" s="13" t="s">
        <v>76</v>
      </c>
      <c r="AY539" s="160" t="s">
        <v>147</v>
      </c>
    </row>
    <row r="540" spans="2:65" s="14" customFormat="1" ht="10.199999999999999">
      <c r="B540" s="166"/>
      <c r="D540" s="147" t="s">
        <v>159</v>
      </c>
      <c r="E540" s="167" t="s">
        <v>1</v>
      </c>
      <c r="F540" s="168" t="s">
        <v>267</v>
      </c>
      <c r="H540" s="169">
        <v>67.8</v>
      </c>
      <c r="I540" s="170"/>
      <c r="L540" s="166"/>
      <c r="M540" s="171"/>
      <c r="T540" s="172"/>
      <c r="AT540" s="167" t="s">
        <v>159</v>
      </c>
      <c r="AU540" s="167" t="s">
        <v>86</v>
      </c>
      <c r="AV540" s="14" t="s">
        <v>154</v>
      </c>
      <c r="AW540" s="14" t="s">
        <v>31</v>
      </c>
      <c r="AX540" s="14" t="s">
        <v>84</v>
      </c>
      <c r="AY540" s="167" t="s">
        <v>147</v>
      </c>
    </row>
    <row r="541" spans="2:65" s="12" customFormat="1" ht="10.199999999999999">
      <c r="B541" s="153"/>
      <c r="D541" s="147" t="s">
        <v>159</v>
      </c>
      <c r="E541" s="154" t="s">
        <v>1</v>
      </c>
      <c r="F541" s="155" t="s">
        <v>530</v>
      </c>
      <c r="H541" s="154" t="s">
        <v>1</v>
      </c>
      <c r="I541" s="156"/>
      <c r="L541" s="153"/>
      <c r="M541" s="157"/>
      <c r="T541" s="158"/>
      <c r="AT541" s="154" t="s">
        <v>159</v>
      </c>
      <c r="AU541" s="154" t="s">
        <v>86</v>
      </c>
      <c r="AV541" s="12" t="s">
        <v>84</v>
      </c>
      <c r="AW541" s="12" t="s">
        <v>31</v>
      </c>
      <c r="AX541" s="12" t="s">
        <v>76</v>
      </c>
      <c r="AY541" s="154" t="s">
        <v>147</v>
      </c>
    </row>
    <row r="542" spans="2:65" s="1" customFormat="1" ht="49.05" customHeight="1">
      <c r="B542" s="133"/>
      <c r="C542" s="134" t="s">
        <v>535</v>
      </c>
      <c r="D542" s="134" t="s">
        <v>150</v>
      </c>
      <c r="E542" s="135" t="s">
        <v>536</v>
      </c>
      <c r="F542" s="136" t="s">
        <v>537</v>
      </c>
      <c r="G542" s="137" t="s">
        <v>230</v>
      </c>
      <c r="H542" s="138">
        <v>3.5680000000000001</v>
      </c>
      <c r="I542" s="139"/>
      <c r="J542" s="140">
        <f>ROUND(I542*H542,2)</f>
        <v>0</v>
      </c>
      <c r="K542" s="136" t="s">
        <v>153</v>
      </c>
      <c r="L542" s="32"/>
      <c r="M542" s="141" t="s">
        <v>1</v>
      </c>
      <c r="N542" s="142" t="s">
        <v>41</v>
      </c>
      <c r="P542" s="143">
        <f>O542*H542</f>
        <v>0</v>
      </c>
      <c r="Q542" s="143">
        <v>0</v>
      </c>
      <c r="R542" s="143">
        <f>Q542*H542</f>
        <v>0</v>
      </c>
      <c r="S542" s="143">
        <v>0</v>
      </c>
      <c r="T542" s="144">
        <f>S542*H542</f>
        <v>0</v>
      </c>
      <c r="AR542" s="145" t="s">
        <v>154</v>
      </c>
      <c r="AT542" s="145" t="s">
        <v>150</v>
      </c>
      <c r="AU542" s="145" t="s">
        <v>86</v>
      </c>
      <c r="AY542" s="17" t="s">
        <v>147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7" t="s">
        <v>84</v>
      </c>
      <c r="BK542" s="146">
        <f>ROUND(I542*H542,2)</f>
        <v>0</v>
      </c>
      <c r="BL542" s="17" t="s">
        <v>154</v>
      </c>
      <c r="BM542" s="145" t="s">
        <v>538</v>
      </c>
    </row>
    <row r="543" spans="2:65" s="1" customFormat="1" ht="28.8">
      <c r="B543" s="32"/>
      <c r="D543" s="147" t="s">
        <v>156</v>
      </c>
      <c r="F543" s="148" t="s">
        <v>537</v>
      </c>
      <c r="I543" s="149"/>
      <c r="L543" s="32"/>
      <c r="M543" s="150"/>
      <c r="T543" s="56"/>
      <c r="AT543" s="17" t="s">
        <v>156</v>
      </c>
      <c r="AU543" s="17" t="s">
        <v>86</v>
      </c>
    </row>
    <row r="544" spans="2:65" s="1" customFormat="1" ht="10.199999999999999">
      <c r="B544" s="32"/>
      <c r="D544" s="151" t="s">
        <v>157</v>
      </c>
      <c r="F544" s="152" t="s">
        <v>539</v>
      </c>
      <c r="I544" s="149"/>
      <c r="L544" s="32"/>
      <c r="M544" s="150"/>
      <c r="T544" s="56"/>
      <c r="AT544" s="17" t="s">
        <v>157</v>
      </c>
      <c r="AU544" s="17" t="s">
        <v>86</v>
      </c>
    </row>
    <row r="545" spans="2:65" s="11" customFormat="1" ht="22.8" customHeight="1">
      <c r="B545" s="121"/>
      <c r="D545" s="122" t="s">
        <v>75</v>
      </c>
      <c r="E545" s="131" t="s">
        <v>540</v>
      </c>
      <c r="F545" s="131" t="s">
        <v>541</v>
      </c>
      <c r="I545" s="124"/>
      <c r="J545" s="132">
        <f>BK545</f>
        <v>0</v>
      </c>
      <c r="L545" s="121"/>
      <c r="M545" s="126"/>
      <c r="P545" s="127">
        <f>SUM(P546:P629)</f>
        <v>0</v>
      </c>
      <c r="R545" s="127">
        <f>SUM(R546:R629)</f>
        <v>7.3302214000000001</v>
      </c>
      <c r="T545" s="128">
        <f>SUM(T546:T629)</f>
        <v>14.3948128</v>
      </c>
      <c r="AR545" s="122" t="s">
        <v>86</v>
      </c>
      <c r="AT545" s="129" t="s">
        <v>75</v>
      </c>
      <c r="AU545" s="129" t="s">
        <v>84</v>
      </c>
      <c r="AY545" s="122" t="s">
        <v>147</v>
      </c>
      <c r="BK545" s="130">
        <f>SUM(BK546:BK629)</f>
        <v>0</v>
      </c>
    </row>
    <row r="546" spans="2:65" s="1" customFormat="1" ht="24.15" customHeight="1">
      <c r="B546" s="133"/>
      <c r="C546" s="134" t="s">
        <v>542</v>
      </c>
      <c r="D546" s="134" t="s">
        <v>150</v>
      </c>
      <c r="E546" s="135" t="s">
        <v>543</v>
      </c>
      <c r="F546" s="136" t="s">
        <v>544</v>
      </c>
      <c r="G546" s="137" t="s">
        <v>97</v>
      </c>
      <c r="H546" s="138">
        <v>196.61</v>
      </c>
      <c r="I546" s="139"/>
      <c r="J546" s="140">
        <f>ROUND(I546*H546,2)</f>
        <v>0</v>
      </c>
      <c r="K546" s="136" t="s">
        <v>153</v>
      </c>
      <c r="L546" s="32"/>
      <c r="M546" s="141" t="s">
        <v>1</v>
      </c>
      <c r="N546" s="142" t="s">
        <v>41</v>
      </c>
      <c r="P546" s="143">
        <f>O546*H546</f>
        <v>0</v>
      </c>
      <c r="Q546" s="143">
        <v>0</v>
      </c>
      <c r="R546" s="143">
        <f>Q546*H546</f>
        <v>0</v>
      </c>
      <c r="S546" s="143">
        <v>6.6400000000000001E-2</v>
      </c>
      <c r="T546" s="144">
        <f>S546*H546</f>
        <v>13.054904000000001</v>
      </c>
      <c r="AR546" s="145" t="s">
        <v>251</v>
      </c>
      <c r="AT546" s="145" t="s">
        <v>150</v>
      </c>
      <c r="AU546" s="145" t="s">
        <v>86</v>
      </c>
      <c r="AY546" s="17" t="s">
        <v>147</v>
      </c>
      <c r="BE546" s="146">
        <f>IF(N546="základní",J546,0)</f>
        <v>0</v>
      </c>
      <c r="BF546" s="146">
        <f>IF(N546="snížená",J546,0)</f>
        <v>0</v>
      </c>
      <c r="BG546" s="146">
        <f>IF(N546="zákl. přenesená",J546,0)</f>
        <v>0</v>
      </c>
      <c r="BH546" s="146">
        <f>IF(N546="sníž. přenesená",J546,0)</f>
        <v>0</v>
      </c>
      <c r="BI546" s="146">
        <f>IF(N546="nulová",J546,0)</f>
        <v>0</v>
      </c>
      <c r="BJ546" s="17" t="s">
        <v>84</v>
      </c>
      <c r="BK546" s="146">
        <f>ROUND(I546*H546,2)</f>
        <v>0</v>
      </c>
      <c r="BL546" s="17" t="s">
        <v>251</v>
      </c>
      <c r="BM546" s="145" t="s">
        <v>545</v>
      </c>
    </row>
    <row r="547" spans="2:65" s="1" customFormat="1" ht="19.2">
      <c r="B547" s="32"/>
      <c r="D547" s="147" t="s">
        <v>156</v>
      </c>
      <c r="F547" s="148" t="s">
        <v>544</v>
      </c>
      <c r="I547" s="149"/>
      <c r="L547" s="32"/>
      <c r="M547" s="150"/>
      <c r="T547" s="56"/>
      <c r="AT547" s="17" t="s">
        <v>156</v>
      </c>
      <c r="AU547" s="17" t="s">
        <v>86</v>
      </c>
    </row>
    <row r="548" spans="2:65" s="1" customFormat="1" ht="10.199999999999999">
      <c r="B548" s="32"/>
      <c r="D548" s="151" t="s">
        <v>157</v>
      </c>
      <c r="F548" s="152" t="s">
        <v>546</v>
      </c>
      <c r="I548" s="149"/>
      <c r="L548" s="32"/>
      <c r="M548" s="150"/>
      <c r="T548" s="56"/>
      <c r="AT548" s="17" t="s">
        <v>157</v>
      </c>
      <c r="AU548" s="17" t="s">
        <v>86</v>
      </c>
    </row>
    <row r="549" spans="2:65" s="12" customFormat="1" ht="10.199999999999999">
      <c r="B549" s="153"/>
      <c r="D549" s="147" t="s">
        <v>159</v>
      </c>
      <c r="E549" s="154" t="s">
        <v>1</v>
      </c>
      <c r="F549" s="155" t="s">
        <v>273</v>
      </c>
      <c r="H549" s="154" t="s">
        <v>1</v>
      </c>
      <c r="I549" s="156"/>
      <c r="L549" s="153"/>
      <c r="M549" s="157"/>
      <c r="T549" s="158"/>
      <c r="AT549" s="154" t="s">
        <v>159</v>
      </c>
      <c r="AU549" s="154" t="s">
        <v>86</v>
      </c>
      <c r="AV549" s="12" t="s">
        <v>84</v>
      </c>
      <c r="AW549" s="12" t="s">
        <v>31</v>
      </c>
      <c r="AX549" s="12" t="s">
        <v>76</v>
      </c>
      <c r="AY549" s="154" t="s">
        <v>147</v>
      </c>
    </row>
    <row r="550" spans="2:65" s="12" customFormat="1" ht="20.399999999999999">
      <c r="B550" s="153"/>
      <c r="D550" s="147" t="s">
        <v>159</v>
      </c>
      <c r="E550" s="154" t="s">
        <v>1</v>
      </c>
      <c r="F550" s="155" t="s">
        <v>547</v>
      </c>
      <c r="H550" s="154" t="s">
        <v>1</v>
      </c>
      <c r="I550" s="156"/>
      <c r="L550" s="153"/>
      <c r="M550" s="157"/>
      <c r="T550" s="158"/>
      <c r="AT550" s="154" t="s">
        <v>159</v>
      </c>
      <c r="AU550" s="154" t="s">
        <v>86</v>
      </c>
      <c r="AV550" s="12" t="s">
        <v>84</v>
      </c>
      <c r="AW550" s="12" t="s">
        <v>31</v>
      </c>
      <c r="AX550" s="12" t="s">
        <v>76</v>
      </c>
      <c r="AY550" s="154" t="s">
        <v>147</v>
      </c>
    </row>
    <row r="551" spans="2:65" s="12" customFormat="1" ht="20.399999999999999">
      <c r="B551" s="153"/>
      <c r="D551" s="147" t="s">
        <v>159</v>
      </c>
      <c r="E551" s="154" t="s">
        <v>1</v>
      </c>
      <c r="F551" s="155" t="s">
        <v>548</v>
      </c>
      <c r="H551" s="154" t="s">
        <v>1</v>
      </c>
      <c r="I551" s="156"/>
      <c r="L551" s="153"/>
      <c r="M551" s="157"/>
      <c r="T551" s="158"/>
      <c r="AT551" s="154" t="s">
        <v>159</v>
      </c>
      <c r="AU551" s="154" t="s">
        <v>86</v>
      </c>
      <c r="AV551" s="12" t="s">
        <v>84</v>
      </c>
      <c r="AW551" s="12" t="s">
        <v>31</v>
      </c>
      <c r="AX551" s="12" t="s">
        <v>76</v>
      </c>
      <c r="AY551" s="154" t="s">
        <v>147</v>
      </c>
    </row>
    <row r="552" spans="2:65" s="13" customFormat="1" ht="10.199999999999999">
      <c r="B552" s="159"/>
      <c r="D552" s="147" t="s">
        <v>159</v>
      </c>
      <c r="E552" s="160" t="s">
        <v>1</v>
      </c>
      <c r="F552" s="161" t="s">
        <v>95</v>
      </c>
      <c r="H552" s="162">
        <v>196.61</v>
      </c>
      <c r="I552" s="163"/>
      <c r="L552" s="159"/>
      <c r="M552" s="164"/>
      <c r="T552" s="165"/>
      <c r="AT552" s="160" t="s">
        <v>159</v>
      </c>
      <c r="AU552" s="160" t="s">
        <v>86</v>
      </c>
      <c r="AV552" s="13" t="s">
        <v>86</v>
      </c>
      <c r="AW552" s="13" t="s">
        <v>31</v>
      </c>
      <c r="AX552" s="13" t="s">
        <v>84</v>
      </c>
      <c r="AY552" s="160" t="s">
        <v>147</v>
      </c>
    </row>
    <row r="553" spans="2:65" s="1" customFormat="1" ht="24.15" customHeight="1">
      <c r="B553" s="133"/>
      <c r="C553" s="134" t="s">
        <v>549</v>
      </c>
      <c r="D553" s="134" t="s">
        <v>150</v>
      </c>
      <c r="E553" s="135" t="s">
        <v>550</v>
      </c>
      <c r="F553" s="136" t="s">
        <v>551</v>
      </c>
      <c r="G553" s="137" t="s">
        <v>97</v>
      </c>
      <c r="H553" s="138">
        <v>196.61</v>
      </c>
      <c r="I553" s="139"/>
      <c r="J553" s="140">
        <f>ROUND(I553*H553,2)</f>
        <v>0</v>
      </c>
      <c r="K553" s="136" t="s">
        <v>153</v>
      </c>
      <c r="L553" s="32"/>
      <c r="M553" s="141" t="s">
        <v>1</v>
      </c>
      <c r="N553" s="142" t="s">
        <v>41</v>
      </c>
      <c r="P553" s="143">
        <f>O553*H553</f>
        <v>0</v>
      </c>
      <c r="Q553" s="143">
        <v>0</v>
      </c>
      <c r="R553" s="143">
        <f>Q553*H553</f>
        <v>0</v>
      </c>
      <c r="S553" s="143">
        <v>0</v>
      </c>
      <c r="T553" s="144">
        <f>S553*H553</f>
        <v>0</v>
      </c>
      <c r="AR553" s="145" t="s">
        <v>251</v>
      </c>
      <c r="AT553" s="145" t="s">
        <v>150</v>
      </c>
      <c r="AU553" s="145" t="s">
        <v>86</v>
      </c>
      <c r="AY553" s="17" t="s">
        <v>147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7" t="s">
        <v>84</v>
      </c>
      <c r="BK553" s="146">
        <f>ROUND(I553*H553,2)</f>
        <v>0</v>
      </c>
      <c r="BL553" s="17" t="s">
        <v>251</v>
      </c>
      <c r="BM553" s="145" t="s">
        <v>552</v>
      </c>
    </row>
    <row r="554" spans="2:65" s="1" customFormat="1" ht="19.2">
      <c r="B554" s="32"/>
      <c r="D554" s="147" t="s">
        <v>156</v>
      </c>
      <c r="F554" s="148" t="s">
        <v>551</v>
      </c>
      <c r="I554" s="149"/>
      <c r="L554" s="32"/>
      <c r="M554" s="150"/>
      <c r="T554" s="56"/>
      <c r="AT554" s="17" t="s">
        <v>156</v>
      </c>
      <c r="AU554" s="17" t="s">
        <v>86</v>
      </c>
    </row>
    <row r="555" spans="2:65" s="1" customFormat="1" ht="10.199999999999999">
      <c r="B555" s="32"/>
      <c r="D555" s="151" t="s">
        <v>157</v>
      </c>
      <c r="F555" s="152" t="s">
        <v>553</v>
      </c>
      <c r="I555" s="149"/>
      <c r="L555" s="32"/>
      <c r="M555" s="150"/>
      <c r="T555" s="56"/>
      <c r="AT555" s="17" t="s">
        <v>157</v>
      </c>
      <c r="AU555" s="17" t="s">
        <v>86</v>
      </c>
    </row>
    <row r="556" spans="2:65" s="12" customFormat="1" ht="10.199999999999999">
      <c r="B556" s="153"/>
      <c r="D556" s="147" t="s">
        <v>159</v>
      </c>
      <c r="E556" s="154" t="s">
        <v>1</v>
      </c>
      <c r="F556" s="155" t="s">
        <v>273</v>
      </c>
      <c r="H556" s="154" t="s">
        <v>1</v>
      </c>
      <c r="I556" s="156"/>
      <c r="L556" s="153"/>
      <c r="M556" s="157"/>
      <c r="T556" s="158"/>
      <c r="AT556" s="154" t="s">
        <v>159</v>
      </c>
      <c r="AU556" s="154" t="s">
        <v>86</v>
      </c>
      <c r="AV556" s="12" t="s">
        <v>84</v>
      </c>
      <c r="AW556" s="12" t="s">
        <v>31</v>
      </c>
      <c r="AX556" s="12" t="s">
        <v>76</v>
      </c>
      <c r="AY556" s="154" t="s">
        <v>147</v>
      </c>
    </row>
    <row r="557" spans="2:65" s="12" customFormat="1" ht="20.399999999999999">
      <c r="B557" s="153"/>
      <c r="D557" s="147" t="s">
        <v>159</v>
      </c>
      <c r="E557" s="154" t="s">
        <v>1</v>
      </c>
      <c r="F557" s="155" t="s">
        <v>547</v>
      </c>
      <c r="H557" s="154" t="s">
        <v>1</v>
      </c>
      <c r="I557" s="156"/>
      <c r="L557" s="153"/>
      <c r="M557" s="157"/>
      <c r="T557" s="158"/>
      <c r="AT557" s="154" t="s">
        <v>159</v>
      </c>
      <c r="AU557" s="154" t="s">
        <v>86</v>
      </c>
      <c r="AV557" s="12" t="s">
        <v>84</v>
      </c>
      <c r="AW557" s="12" t="s">
        <v>31</v>
      </c>
      <c r="AX557" s="12" t="s">
        <v>76</v>
      </c>
      <c r="AY557" s="154" t="s">
        <v>147</v>
      </c>
    </row>
    <row r="558" spans="2:65" s="12" customFormat="1" ht="20.399999999999999">
      <c r="B558" s="153"/>
      <c r="D558" s="147" t="s">
        <v>159</v>
      </c>
      <c r="E558" s="154" t="s">
        <v>1</v>
      </c>
      <c r="F558" s="155" t="s">
        <v>548</v>
      </c>
      <c r="H558" s="154" t="s">
        <v>1</v>
      </c>
      <c r="I558" s="156"/>
      <c r="L558" s="153"/>
      <c r="M558" s="157"/>
      <c r="T558" s="158"/>
      <c r="AT558" s="154" t="s">
        <v>159</v>
      </c>
      <c r="AU558" s="154" t="s">
        <v>86</v>
      </c>
      <c r="AV558" s="12" t="s">
        <v>84</v>
      </c>
      <c r="AW558" s="12" t="s">
        <v>31</v>
      </c>
      <c r="AX558" s="12" t="s">
        <v>76</v>
      </c>
      <c r="AY558" s="154" t="s">
        <v>147</v>
      </c>
    </row>
    <row r="559" spans="2:65" s="13" customFormat="1" ht="10.199999999999999">
      <c r="B559" s="159"/>
      <c r="D559" s="147" t="s">
        <v>159</v>
      </c>
      <c r="E559" s="160" t="s">
        <v>1</v>
      </c>
      <c r="F559" s="161" t="s">
        <v>95</v>
      </c>
      <c r="H559" s="162">
        <v>196.61</v>
      </c>
      <c r="I559" s="163"/>
      <c r="L559" s="159"/>
      <c r="M559" s="164"/>
      <c r="T559" s="165"/>
      <c r="AT559" s="160" t="s">
        <v>159</v>
      </c>
      <c r="AU559" s="160" t="s">
        <v>86</v>
      </c>
      <c r="AV559" s="13" t="s">
        <v>86</v>
      </c>
      <c r="AW559" s="13" t="s">
        <v>31</v>
      </c>
      <c r="AX559" s="13" t="s">
        <v>84</v>
      </c>
      <c r="AY559" s="160" t="s">
        <v>147</v>
      </c>
    </row>
    <row r="560" spans="2:65" s="1" customFormat="1" ht="33" customHeight="1">
      <c r="B560" s="133"/>
      <c r="C560" s="134" t="s">
        <v>554</v>
      </c>
      <c r="D560" s="134" t="s">
        <v>150</v>
      </c>
      <c r="E560" s="135" t="s">
        <v>555</v>
      </c>
      <c r="F560" s="136" t="s">
        <v>556</v>
      </c>
      <c r="G560" s="137" t="s">
        <v>92</v>
      </c>
      <c r="H560" s="138">
        <v>74.11</v>
      </c>
      <c r="I560" s="139"/>
      <c r="J560" s="140">
        <f>ROUND(I560*H560,2)</f>
        <v>0</v>
      </c>
      <c r="K560" s="136" t="s">
        <v>153</v>
      </c>
      <c r="L560" s="32"/>
      <c r="M560" s="141" t="s">
        <v>1</v>
      </c>
      <c r="N560" s="142" t="s">
        <v>41</v>
      </c>
      <c r="P560" s="143">
        <f>O560*H560</f>
        <v>0</v>
      </c>
      <c r="Q560" s="143">
        <v>0</v>
      </c>
      <c r="R560" s="143">
        <f>Q560*H560</f>
        <v>0</v>
      </c>
      <c r="S560" s="143">
        <v>1.8079999999999999E-2</v>
      </c>
      <c r="T560" s="144">
        <f>S560*H560</f>
        <v>1.3399087999999999</v>
      </c>
      <c r="AR560" s="145" t="s">
        <v>251</v>
      </c>
      <c r="AT560" s="145" t="s">
        <v>150</v>
      </c>
      <c r="AU560" s="145" t="s">
        <v>86</v>
      </c>
      <c r="AY560" s="17" t="s">
        <v>147</v>
      </c>
      <c r="BE560" s="146">
        <f>IF(N560="základní",J560,0)</f>
        <v>0</v>
      </c>
      <c r="BF560" s="146">
        <f>IF(N560="snížená",J560,0)</f>
        <v>0</v>
      </c>
      <c r="BG560" s="146">
        <f>IF(N560="zákl. přenesená",J560,0)</f>
        <v>0</v>
      </c>
      <c r="BH560" s="146">
        <f>IF(N560="sníž. přenesená",J560,0)</f>
        <v>0</v>
      </c>
      <c r="BI560" s="146">
        <f>IF(N560="nulová",J560,0)</f>
        <v>0</v>
      </c>
      <c r="BJ560" s="17" t="s">
        <v>84</v>
      </c>
      <c r="BK560" s="146">
        <f>ROUND(I560*H560,2)</f>
        <v>0</v>
      </c>
      <c r="BL560" s="17" t="s">
        <v>251</v>
      </c>
      <c r="BM560" s="145" t="s">
        <v>557</v>
      </c>
    </row>
    <row r="561" spans="2:65" s="1" customFormat="1" ht="19.2">
      <c r="B561" s="32"/>
      <c r="D561" s="147" t="s">
        <v>156</v>
      </c>
      <c r="F561" s="148" t="s">
        <v>556</v>
      </c>
      <c r="I561" s="149"/>
      <c r="L561" s="32"/>
      <c r="M561" s="150"/>
      <c r="T561" s="56"/>
      <c r="AT561" s="17" t="s">
        <v>156</v>
      </c>
      <c r="AU561" s="17" t="s">
        <v>86</v>
      </c>
    </row>
    <row r="562" spans="2:65" s="1" customFormat="1" ht="10.199999999999999">
      <c r="B562" s="32"/>
      <c r="D562" s="151" t="s">
        <v>157</v>
      </c>
      <c r="F562" s="152" t="s">
        <v>558</v>
      </c>
      <c r="I562" s="149"/>
      <c r="L562" s="32"/>
      <c r="M562" s="150"/>
      <c r="T562" s="56"/>
      <c r="AT562" s="17" t="s">
        <v>157</v>
      </c>
      <c r="AU562" s="17" t="s">
        <v>86</v>
      </c>
    </row>
    <row r="563" spans="2:65" s="13" customFormat="1" ht="10.199999999999999">
      <c r="B563" s="159"/>
      <c r="D563" s="147" t="s">
        <v>159</v>
      </c>
      <c r="E563" s="160" t="s">
        <v>1</v>
      </c>
      <c r="F563" s="161" t="s">
        <v>559</v>
      </c>
      <c r="H563" s="162">
        <v>74.11</v>
      </c>
      <c r="I563" s="163"/>
      <c r="L563" s="159"/>
      <c r="M563" s="164"/>
      <c r="T563" s="165"/>
      <c r="AT563" s="160" t="s">
        <v>159</v>
      </c>
      <c r="AU563" s="160" t="s">
        <v>86</v>
      </c>
      <c r="AV563" s="13" t="s">
        <v>86</v>
      </c>
      <c r="AW563" s="13" t="s">
        <v>31</v>
      </c>
      <c r="AX563" s="13" t="s">
        <v>84</v>
      </c>
      <c r="AY563" s="160" t="s">
        <v>147</v>
      </c>
    </row>
    <row r="564" spans="2:65" s="1" customFormat="1" ht="24.15" customHeight="1">
      <c r="B564" s="133"/>
      <c r="C564" s="134" t="s">
        <v>560</v>
      </c>
      <c r="D564" s="134" t="s">
        <v>150</v>
      </c>
      <c r="E564" s="135" t="s">
        <v>561</v>
      </c>
      <c r="F564" s="136" t="s">
        <v>551</v>
      </c>
      <c r="G564" s="137" t="s">
        <v>92</v>
      </c>
      <c r="H564" s="138">
        <v>74.11</v>
      </c>
      <c r="I564" s="139"/>
      <c r="J564" s="140">
        <f>ROUND(I564*H564,2)</f>
        <v>0</v>
      </c>
      <c r="K564" s="136" t="s">
        <v>153</v>
      </c>
      <c r="L564" s="32"/>
      <c r="M564" s="141" t="s">
        <v>1</v>
      </c>
      <c r="N564" s="142" t="s">
        <v>41</v>
      </c>
      <c r="P564" s="143">
        <f>O564*H564</f>
        <v>0</v>
      </c>
      <c r="Q564" s="143">
        <v>0</v>
      </c>
      <c r="R564" s="143">
        <f>Q564*H564</f>
        <v>0</v>
      </c>
      <c r="S564" s="143">
        <v>0</v>
      </c>
      <c r="T564" s="144">
        <f>S564*H564</f>
        <v>0</v>
      </c>
      <c r="AR564" s="145" t="s">
        <v>251</v>
      </c>
      <c r="AT564" s="145" t="s">
        <v>150</v>
      </c>
      <c r="AU564" s="145" t="s">
        <v>86</v>
      </c>
      <c r="AY564" s="17" t="s">
        <v>147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7" t="s">
        <v>84</v>
      </c>
      <c r="BK564" s="146">
        <f>ROUND(I564*H564,2)</f>
        <v>0</v>
      </c>
      <c r="BL564" s="17" t="s">
        <v>251</v>
      </c>
      <c r="BM564" s="145" t="s">
        <v>562</v>
      </c>
    </row>
    <row r="565" spans="2:65" s="1" customFormat="1" ht="19.2">
      <c r="B565" s="32"/>
      <c r="D565" s="147" t="s">
        <v>156</v>
      </c>
      <c r="F565" s="148" t="s">
        <v>551</v>
      </c>
      <c r="I565" s="149"/>
      <c r="L565" s="32"/>
      <c r="M565" s="150"/>
      <c r="T565" s="56"/>
      <c r="AT565" s="17" t="s">
        <v>156</v>
      </c>
      <c r="AU565" s="17" t="s">
        <v>86</v>
      </c>
    </row>
    <row r="566" spans="2:65" s="1" customFormat="1" ht="10.199999999999999">
      <c r="B566" s="32"/>
      <c r="D566" s="151" t="s">
        <v>157</v>
      </c>
      <c r="F566" s="152" t="s">
        <v>563</v>
      </c>
      <c r="I566" s="149"/>
      <c r="L566" s="32"/>
      <c r="M566" s="150"/>
      <c r="T566" s="56"/>
      <c r="AT566" s="17" t="s">
        <v>157</v>
      </c>
      <c r="AU566" s="17" t="s">
        <v>86</v>
      </c>
    </row>
    <row r="567" spans="2:65" s="13" customFormat="1" ht="10.199999999999999">
      <c r="B567" s="159"/>
      <c r="D567" s="147" t="s">
        <v>159</v>
      </c>
      <c r="E567" s="160" t="s">
        <v>1</v>
      </c>
      <c r="F567" s="161" t="s">
        <v>559</v>
      </c>
      <c r="H567" s="162">
        <v>74.11</v>
      </c>
      <c r="I567" s="163"/>
      <c r="L567" s="159"/>
      <c r="M567" s="164"/>
      <c r="T567" s="165"/>
      <c r="AT567" s="160" t="s">
        <v>159</v>
      </c>
      <c r="AU567" s="160" t="s">
        <v>86</v>
      </c>
      <c r="AV567" s="13" t="s">
        <v>86</v>
      </c>
      <c r="AW567" s="13" t="s">
        <v>31</v>
      </c>
      <c r="AX567" s="13" t="s">
        <v>84</v>
      </c>
      <c r="AY567" s="160" t="s">
        <v>147</v>
      </c>
    </row>
    <row r="568" spans="2:65" s="1" customFormat="1" ht="44.25" customHeight="1">
      <c r="B568" s="133"/>
      <c r="C568" s="134" t="s">
        <v>564</v>
      </c>
      <c r="D568" s="134" t="s">
        <v>150</v>
      </c>
      <c r="E568" s="135" t="s">
        <v>565</v>
      </c>
      <c r="F568" s="136" t="s">
        <v>566</v>
      </c>
      <c r="G568" s="137" t="s">
        <v>97</v>
      </c>
      <c r="H568" s="138">
        <v>196.61</v>
      </c>
      <c r="I568" s="139"/>
      <c r="J568" s="140">
        <f>ROUND(I568*H568,2)</f>
        <v>0</v>
      </c>
      <c r="K568" s="136" t="s">
        <v>153</v>
      </c>
      <c r="L568" s="32"/>
      <c r="M568" s="141" t="s">
        <v>1</v>
      </c>
      <c r="N568" s="142" t="s">
        <v>41</v>
      </c>
      <c r="P568" s="143">
        <f>O568*H568</f>
        <v>0</v>
      </c>
      <c r="Q568" s="143">
        <v>1.3999999999999999E-4</v>
      </c>
      <c r="R568" s="143">
        <f>Q568*H568</f>
        <v>2.7525399999999998E-2</v>
      </c>
      <c r="S568" s="143">
        <v>0</v>
      </c>
      <c r="T568" s="144">
        <f>S568*H568</f>
        <v>0</v>
      </c>
      <c r="AR568" s="145" t="s">
        <v>251</v>
      </c>
      <c r="AT568" s="145" t="s">
        <v>150</v>
      </c>
      <c r="AU568" s="145" t="s">
        <v>86</v>
      </c>
      <c r="AY568" s="17" t="s">
        <v>147</v>
      </c>
      <c r="BE568" s="146">
        <f>IF(N568="základní",J568,0)</f>
        <v>0</v>
      </c>
      <c r="BF568" s="146">
        <f>IF(N568="snížená",J568,0)</f>
        <v>0</v>
      </c>
      <c r="BG568" s="146">
        <f>IF(N568="zákl. přenesená",J568,0)</f>
        <v>0</v>
      </c>
      <c r="BH568" s="146">
        <f>IF(N568="sníž. přenesená",J568,0)</f>
        <v>0</v>
      </c>
      <c r="BI568" s="146">
        <f>IF(N568="nulová",J568,0)</f>
        <v>0</v>
      </c>
      <c r="BJ568" s="17" t="s">
        <v>84</v>
      </c>
      <c r="BK568" s="146">
        <f>ROUND(I568*H568,2)</f>
        <v>0</v>
      </c>
      <c r="BL568" s="17" t="s">
        <v>251</v>
      </c>
      <c r="BM568" s="145" t="s">
        <v>567</v>
      </c>
    </row>
    <row r="569" spans="2:65" s="1" customFormat="1" ht="28.8">
      <c r="B569" s="32"/>
      <c r="D569" s="147" t="s">
        <v>156</v>
      </c>
      <c r="F569" s="148" t="s">
        <v>566</v>
      </c>
      <c r="I569" s="149"/>
      <c r="L569" s="32"/>
      <c r="M569" s="150"/>
      <c r="T569" s="56"/>
      <c r="AT569" s="17" t="s">
        <v>156</v>
      </c>
      <c r="AU569" s="17" t="s">
        <v>86</v>
      </c>
    </row>
    <row r="570" spans="2:65" s="1" customFormat="1" ht="10.199999999999999">
      <c r="B570" s="32"/>
      <c r="D570" s="151" t="s">
        <v>157</v>
      </c>
      <c r="F570" s="152" t="s">
        <v>568</v>
      </c>
      <c r="I570" s="149"/>
      <c r="L570" s="32"/>
      <c r="M570" s="150"/>
      <c r="T570" s="56"/>
      <c r="AT570" s="17" t="s">
        <v>157</v>
      </c>
      <c r="AU570" s="17" t="s">
        <v>86</v>
      </c>
    </row>
    <row r="571" spans="2:65" s="12" customFormat="1" ht="10.199999999999999">
      <c r="B571" s="153"/>
      <c r="D571" s="147" t="s">
        <v>159</v>
      </c>
      <c r="E571" s="154" t="s">
        <v>1</v>
      </c>
      <c r="F571" s="155" t="s">
        <v>569</v>
      </c>
      <c r="H571" s="154" t="s">
        <v>1</v>
      </c>
      <c r="I571" s="156"/>
      <c r="L571" s="153"/>
      <c r="M571" s="157"/>
      <c r="T571" s="158"/>
      <c r="AT571" s="154" t="s">
        <v>159</v>
      </c>
      <c r="AU571" s="154" t="s">
        <v>86</v>
      </c>
      <c r="AV571" s="12" t="s">
        <v>84</v>
      </c>
      <c r="AW571" s="12" t="s">
        <v>31</v>
      </c>
      <c r="AX571" s="12" t="s">
        <v>76</v>
      </c>
      <c r="AY571" s="154" t="s">
        <v>147</v>
      </c>
    </row>
    <row r="572" spans="2:65" s="13" customFormat="1" ht="10.199999999999999">
      <c r="B572" s="159"/>
      <c r="D572" s="147" t="s">
        <v>159</v>
      </c>
      <c r="E572" s="160" t="s">
        <v>1</v>
      </c>
      <c r="F572" s="161" t="s">
        <v>95</v>
      </c>
      <c r="H572" s="162">
        <v>196.61</v>
      </c>
      <c r="I572" s="163"/>
      <c r="L572" s="159"/>
      <c r="M572" s="164"/>
      <c r="T572" s="165"/>
      <c r="AT572" s="160" t="s">
        <v>159</v>
      </c>
      <c r="AU572" s="160" t="s">
        <v>86</v>
      </c>
      <c r="AV572" s="13" t="s">
        <v>86</v>
      </c>
      <c r="AW572" s="13" t="s">
        <v>31</v>
      </c>
      <c r="AX572" s="13" t="s">
        <v>84</v>
      </c>
      <c r="AY572" s="160" t="s">
        <v>147</v>
      </c>
    </row>
    <row r="573" spans="2:65" s="1" customFormat="1" ht="21.75" customHeight="1">
      <c r="B573" s="133"/>
      <c r="C573" s="173" t="s">
        <v>570</v>
      </c>
      <c r="D573" s="173" t="s">
        <v>424</v>
      </c>
      <c r="E573" s="174" t="s">
        <v>571</v>
      </c>
      <c r="F573" s="175" t="s">
        <v>572</v>
      </c>
      <c r="G573" s="176" t="s">
        <v>168</v>
      </c>
      <c r="H573" s="177">
        <v>3932.2</v>
      </c>
      <c r="I573" s="178"/>
      <c r="J573" s="179">
        <f>ROUND(I573*H573,2)</f>
        <v>0</v>
      </c>
      <c r="K573" s="175" t="s">
        <v>153</v>
      </c>
      <c r="L573" s="180"/>
      <c r="M573" s="181" t="s">
        <v>1</v>
      </c>
      <c r="N573" s="182" t="s">
        <v>41</v>
      </c>
      <c r="P573" s="143">
        <f>O573*H573</f>
        <v>0</v>
      </c>
      <c r="Q573" s="143">
        <v>1.32E-3</v>
      </c>
      <c r="R573" s="143">
        <f>Q573*H573</f>
        <v>5.1905039999999998</v>
      </c>
      <c r="S573" s="143">
        <v>0</v>
      </c>
      <c r="T573" s="144">
        <f>S573*H573</f>
        <v>0</v>
      </c>
      <c r="AR573" s="145" t="s">
        <v>364</v>
      </c>
      <c r="AT573" s="145" t="s">
        <v>424</v>
      </c>
      <c r="AU573" s="145" t="s">
        <v>86</v>
      </c>
      <c r="AY573" s="17" t="s">
        <v>147</v>
      </c>
      <c r="BE573" s="146">
        <f>IF(N573="základní",J573,0)</f>
        <v>0</v>
      </c>
      <c r="BF573" s="146">
        <f>IF(N573="snížená",J573,0)</f>
        <v>0</v>
      </c>
      <c r="BG573" s="146">
        <f>IF(N573="zákl. přenesená",J573,0)</f>
        <v>0</v>
      </c>
      <c r="BH573" s="146">
        <f>IF(N573="sníž. přenesená",J573,0)</f>
        <v>0</v>
      </c>
      <c r="BI573" s="146">
        <f>IF(N573="nulová",J573,0)</f>
        <v>0</v>
      </c>
      <c r="BJ573" s="17" t="s">
        <v>84</v>
      </c>
      <c r="BK573" s="146">
        <f>ROUND(I573*H573,2)</f>
        <v>0</v>
      </c>
      <c r="BL573" s="17" t="s">
        <v>251</v>
      </c>
      <c r="BM573" s="145" t="s">
        <v>573</v>
      </c>
    </row>
    <row r="574" spans="2:65" s="1" customFormat="1" ht="10.199999999999999">
      <c r="B574" s="32"/>
      <c r="D574" s="147" t="s">
        <v>156</v>
      </c>
      <c r="F574" s="148" t="s">
        <v>572</v>
      </c>
      <c r="I574" s="149"/>
      <c r="L574" s="32"/>
      <c r="M574" s="150"/>
      <c r="T574" s="56"/>
      <c r="AT574" s="17" t="s">
        <v>156</v>
      </c>
      <c r="AU574" s="17" t="s">
        <v>86</v>
      </c>
    </row>
    <row r="575" spans="2:65" s="13" customFormat="1" ht="10.199999999999999">
      <c r="B575" s="159"/>
      <c r="D575" s="147" t="s">
        <v>159</v>
      </c>
      <c r="E575" s="160" t="s">
        <v>1</v>
      </c>
      <c r="F575" s="161" t="s">
        <v>574</v>
      </c>
      <c r="H575" s="162">
        <v>3932.2</v>
      </c>
      <c r="I575" s="163"/>
      <c r="L575" s="159"/>
      <c r="M575" s="164"/>
      <c r="T575" s="165"/>
      <c r="AT575" s="160" t="s">
        <v>159</v>
      </c>
      <c r="AU575" s="160" t="s">
        <v>86</v>
      </c>
      <c r="AV575" s="13" t="s">
        <v>86</v>
      </c>
      <c r="AW575" s="13" t="s">
        <v>31</v>
      </c>
      <c r="AX575" s="13" t="s">
        <v>84</v>
      </c>
      <c r="AY575" s="160" t="s">
        <v>147</v>
      </c>
    </row>
    <row r="576" spans="2:65" s="1" customFormat="1" ht="37.799999999999997" customHeight="1">
      <c r="B576" s="133"/>
      <c r="C576" s="134" t="s">
        <v>575</v>
      </c>
      <c r="D576" s="134" t="s">
        <v>150</v>
      </c>
      <c r="E576" s="135" t="s">
        <v>576</v>
      </c>
      <c r="F576" s="136" t="s">
        <v>577</v>
      </c>
      <c r="G576" s="137" t="s">
        <v>92</v>
      </c>
      <c r="H576" s="138">
        <v>65.349999999999994</v>
      </c>
      <c r="I576" s="139"/>
      <c r="J576" s="140">
        <f>ROUND(I576*H576,2)</f>
        <v>0</v>
      </c>
      <c r="K576" s="136" t="s">
        <v>153</v>
      </c>
      <c r="L576" s="32"/>
      <c r="M576" s="141" t="s">
        <v>1</v>
      </c>
      <c r="N576" s="142" t="s">
        <v>41</v>
      </c>
      <c r="P576" s="143">
        <f>O576*H576</f>
        <v>0</v>
      </c>
      <c r="Q576" s="143">
        <v>6.9999999999999994E-5</v>
      </c>
      <c r="R576" s="143">
        <f>Q576*H576</f>
        <v>4.5744999999999996E-3</v>
      </c>
      <c r="S576" s="143">
        <v>0</v>
      </c>
      <c r="T576" s="144">
        <f>S576*H576</f>
        <v>0</v>
      </c>
      <c r="AR576" s="145" t="s">
        <v>251</v>
      </c>
      <c r="AT576" s="145" t="s">
        <v>150</v>
      </c>
      <c r="AU576" s="145" t="s">
        <v>86</v>
      </c>
      <c r="AY576" s="17" t="s">
        <v>147</v>
      </c>
      <c r="BE576" s="146">
        <f>IF(N576="základní",J576,0)</f>
        <v>0</v>
      </c>
      <c r="BF576" s="146">
        <f>IF(N576="snížená",J576,0)</f>
        <v>0</v>
      </c>
      <c r="BG576" s="146">
        <f>IF(N576="zákl. přenesená",J576,0)</f>
        <v>0</v>
      </c>
      <c r="BH576" s="146">
        <f>IF(N576="sníž. přenesená",J576,0)</f>
        <v>0</v>
      </c>
      <c r="BI576" s="146">
        <f>IF(N576="nulová",J576,0)</f>
        <v>0</v>
      </c>
      <c r="BJ576" s="17" t="s">
        <v>84</v>
      </c>
      <c r="BK576" s="146">
        <f>ROUND(I576*H576,2)</f>
        <v>0</v>
      </c>
      <c r="BL576" s="17" t="s">
        <v>251</v>
      </c>
      <c r="BM576" s="145" t="s">
        <v>578</v>
      </c>
    </row>
    <row r="577" spans="2:65" s="1" customFormat="1" ht="28.8">
      <c r="B577" s="32"/>
      <c r="D577" s="147" t="s">
        <v>156</v>
      </c>
      <c r="F577" s="148" t="s">
        <v>577</v>
      </c>
      <c r="I577" s="149"/>
      <c r="L577" s="32"/>
      <c r="M577" s="150"/>
      <c r="T577" s="56"/>
      <c r="AT577" s="17" t="s">
        <v>156</v>
      </c>
      <c r="AU577" s="17" t="s">
        <v>86</v>
      </c>
    </row>
    <row r="578" spans="2:65" s="1" customFormat="1" ht="10.199999999999999">
      <c r="B578" s="32"/>
      <c r="D578" s="151" t="s">
        <v>157</v>
      </c>
      <c r="F578" s="152" t="s">
        <v>579</v>
      </c>
      <c r="I578" s="149"/>
      <c r="L578" s="32"/>
      <c r="M578" s="150"/>
      <c r="T578" s="56"/>
      <c r="AT578" s="17" t="s">
        <v>157</v>
      </c>
      <c r="AU578" s="17" t="s">
        <v>86</v>
      </c>
    </row>
    <row r="579" spans="2:65" s="13" customFormat="1" ht="10.199999999999999">
      <c r="B579" s="159"/>
      <c r="D579" s="147" t="s">
        <v>159</v>
      </c>
      <c r="E579" s="160" t="s">
        <v>1</v>
      </c>
      <c r="F579" s="161" t="s">
        <v>106</v>
      </c>
      <c r="H579" s="162">
        <v>65.349999999999994</v>
      </c>
      <c r="I579" s="163"/>
      <c r="L579" s="159"/>
      <c r="M579" s="164"/>
      <c r="T579" s="165"/>
      <c r="AT579" s="160" t="s">
        <v>159</v>
      </c>
      <c r="AU579" s="160" t="s">
        <v>86</v>
      </c>
      <c r="AV579" s="13" t="s">
        <v>86</v>
      </c>
      <c r="AW579" s="13" t="s">
        <v>31</v>
      </c>
      <c r="AX579" s="13" t="s">
        <v>84</v>
      </c>
      <c r="AY579" s="160" t="s">
        <v>147</v>
      </c>
    </row>
    <row r="580" spans="2:65" s="1" customFormat="1" ht="21.75" customHeight="1">
      <c r="B580" s="133"/>
      <c r="C580" s="173" t="s">
        <v>580</v>
      </c>
      <c r="D580" s="173" t="s">
        <v>424</v>
      </c>
      <c r="E580" s="174" t="s">
        <v>571</v>
      </c>
      <c r="F580" s="175" t="s">
        <v>572</v>
      </c>
      <c r="G580" s="176" t="s">
        <v>168</v>
      </c>
      <c r="H580" s="177">
        <v>686.17499999999995</v>
      </c>
      <c r="I580" s="178"/>
      <c r="J580" s="179">
        <f>ROUND(I580*H580,2)</f>
        <v>0</v>
      </c>
      <c r="K580" s="175" t="s">
        <v>153</v>
      </c>
      <c r="L580" s="180"/>
      <c r="M580" s="181" t="s">
        <v>1</v>
      </c>
      <c r="N580" s="182" t="s">
        <v>41</v>
      </c>
      <c r="P580" s="143">
        <f>O580*H580</f>
        <v>0</v>
      </c>
      <c r="Q580" s="143">
        <v>1.32E-3</v>
      </c>
      <c r="R580" s="143">
        <f>Q580*H580</f>
        <v>0.90575099999999997</v>
      </c>
      <c r="S580" s="143">
        <v>0</v>
      </c>
      <c r="T580" s="144">
        <f>S580*H580</f>
        <v>0</v>
      </c>
      <c r="AR580" s="145" t="s">
        <v>364</v>
      </c>
      <c r="AT580" s="145" t="s">
        <v>424</v>
      </c>
      <c r="AU580" s="145" t="s">
        <v>86</v>
      </c>
      <c r="AY580" s="17" t="s">
        <v>147</v>
      </c>
      <c r="BE580" s="146">
        <f>IF(N580="základní",J580,0)</f>
        <v>0</v>
      </c>
      <c r="BF580" s="146">
        <f>IF(N580="snížená",J580,0)</f>
        <v>0</v>
      </c>
      <c r="BG580" s="146">
        <f>IF(N580="zákl. přenesená",J580,0)</f>
        <v>0</v>
      </c>
      <c r="BH580" s="146">
        <f>IF(N580="sníž. přenesená",J580,0)</f>
        <v>0</v>
      </c>
      <c r="BI580" s="146">
        <f>IF(N580="nulová",J580,0)</f>
        <v>0</v>
      </c>
      <c r="BJ580" s="17" t="s">
        <v>84</v>
      </c>
      <c r="BK580" s="146">
        <f>ROUND(I580*H580,2)</f>
        <v>0</v>
      </c>
      <c r="BL580" s="17" t="s">
        <v>251</v>
      </c>
      <c r="BM580" s="145" t="s">
        <v>581</v>
      </c>
    </row>
    <row r="581" spans="2:65" s="1" customFormat="1" ht="10.199999999999999">
      <c r="B581" s="32"/>
      <c r="D581" s="147" t="s">
        <v>156</v>
      </c>
      <c r="F581" s="148" t="s">
        <v>572</v>
      </c>
      <c r="I581" s="149"/>
      <c r="L581" s="32"/>
      <c r="M581" s="150"/>
      <c r="T581" s="56"/>
      <c r="AT581" s="17" t="s">
        <v>156</v>
      </c>
      <c r="AU581" s="17" t="s">
        <v>86</v>
      </c>
    </row>
    <row r="582" spans="2:65" s="13" customFormat="1" ht="10.199999999999999">
      <c r="B582" s="159"/>
      <c r="D582" s="147" t="s">
        <v>159</v>
      </c>
      <c r="E582" s="160" t="s">
        <v>1</v>
      </c>
      <c r="F582" s="161" t="s">
        <v>582</v>
      </c>
      <c r="H582" s="162">
        <v>686.17499999999995</v>
      </c>
      <c r="I582" s="163"/>
      <c r="L582" s="159"/>
      <c r="M582" s="164"/>
      <c r="T582" s="165"/>
      <c r="AT582" s="160" t="s">
        <v>159</v>
      </c>
      <c r="AU582" s="160" t="s">
        <v>86</v>
      </c>
      <c r="AV582" s="13" t="s">
        <v>86</v>
      </c>
      <c r="AW582" s="13" t="s">
        <v>31</v>
      </c>
      <c r="AX582" s="13" t="s">
        <v>84</v>
      </c>
      <c r="AY582" s="160" t="s">
        <v>147</v>
      </c>
    </row>
    <row r="583" spans="2:65" s="1" customFormat="1" ht="37.799999999999997" customHeight="1">
      <c r="B583" s="133"/>
      <c r="C583" s="134" t="s">
        <v>583</v>
      </c>
      <c r="D583" s="134" t="s">
        <v>150</v>
      </c>
      <c r="E583" s="135" t="s">
        <v>584</v>
      </c>
      <c r="F583" s="136" t="s">
        <v>585</v>
      </c>
      <c r="G583" s="137" t="s">
        <v>92</v>
      </c>
      <c r="H583" s="138">
        <v>8.76</v>
      </c>
      <c r="I583" s="139"/>
      <c r="J583" s="140">
        <f>ROUND(I583*H583,2)</f>
        <v>0</v>
      </c>
      <c r="K583" s="136" t="s">
        <v>153</v>
      </c>
      <c r="L583" s="32"/>
      <c r="M583" s="141" t="s">
        <v>1</v>
      </c>
      <c r="N583" s="142" t="s">
        <v>41</v>
      </c>
      <c r="P583" s="143">
        <f>O583*H583</f>
        <v>0</v>
      </c>
      <c r="Q583" s="143">
        <v>6.9999999999999994E-5</v>
      </c>
      <c r="R583" s="143">
        <f>Q583*H583</f>
        <v>6.1319999999999994E-4</v>
      </c>
      <c r="S583" s="143">
        <v>0</v>
      </c>
      <c r="T583" s="144">
        <f>S583*H583</f>
        <v>0</v>
      </c>
      <c r="AR583" s="145" t="s">
        <v>251</v>
      </c>
      <c r="AT583" s="145" t="s">
        <v>150</v>
      </c>
      <c r="AU583" s="145" t="s">
        <v>86</v>
      </c>
      <c r="AY583" s="17" t="s">
        <v>147</v>
      </c>
      <c r="BE583" s="146">
        <f>IF(N583="základní",J583,0)</f>
        <v>0</v>
      </c>
      <c r="BF583" s="146">
        <f>IF(N583="snížená",J583,0)</f>
        <v>0</v>
      </c>
      <c r="BG583" s="146">
        <f>IF(N583="zákl. přenesená",J583,0)</f>
        <v>0</v>
      </c>
      <c r="BH583" s="146">
        <f>IF(N583="sníž. přenesená",J583,0)</f>
        <v>0</v>
      </c>
      <c r="BI583" s="146">
        <f>IF(N583="nulová",J583,0)</f>
        <v>0</v>
      </c>
      <c r="BJ583" s="17" t="s">
        <v>84</v>
      </c>
      <c r="BK583" s="146">
        <f>ROUND(I583*H583,2)</f>
        <v>0</v>
      </c>
      <c r="BL583" s="17" t="s">
        <v>251</v>
      </c>
      <c r="BM583" s="145" t="s">
        <v>586</v>
      </c>
    </row>
    <row r="584" spans="2:65" s="1" customFormat="1" ht="28.8">
      <c r="B584" s="32"/>
      <c r="D584" s="147" t="s">
        <v>156</v>
      </c>
      <c r="F584" s="148" t="s">
        <v>585</v>
      </c>
      <c r="I584" s="149"/>
      <c r="L584" s="32"/>
      <c r="M584" s="150"/>
      <c r="T584" s="56"/>
      <c r="AT584" s="17" t="s">
        <v>156</v>
      </c>
      <c r="AU584" s="17" t="s">
        <v>86</v>
      </c>
    </row>
    <row r="585" spans="2:65" s="1" customFormat="1" ht="10.199999999999999">
      <c r="B585" s="32"/>
      <c r="D585" s="151" t="s">
        <v>157</v>
      </c>
      <c r="F585" s="152" t="s">
        <v>587</v>
      </c>
      <c r="I585" s="149"/>
      <c r="L585" s="32"/>
      <c r="M585" s="150"/>
      <c r="T585" s="56"/>
      <c r="AT585" s="17" t="s">
        <v>157</v>
      </c>
      <c r="AU585" s="17" t="s">
        <v>86</v>
      </c>
    </row>
    <row r="586" spans="2:65" s="12" customFormat="1" ht="20.399999999999999">
      <c r="B586" s="153"/>
      <c r="D586" s="147" t="s">
        <v>159</v>
      </c>
      <c r="E586" s="154" t="s">
        <v>1</v>
      </c>
      <c r="F586" s="155" t="s">
        <v>588</v>
      </c>
      <c r="H586" s="154" t="s">
        <v>1</v>
      </c>
      <c r="I586" s="156"/>
      <c r="L586" s="153"/>
      <c r="M586" s="157"/>
      <c r="T586" s="158"/>
      <c r="AT586" s="154" t="s">
        <v>159</v>
      </c>
      <c r="AU586" s="154" t="s">
        <v>86</v>
      </c>
      <c r="AV586" s="12" t="s">
        <v>84</v>
      </c>
      <c r="AW586" s="12" t="s">
        <v>31</v>
      </c>
      <c r="AX586" s="12" t="s">
        <v>76</v>
      </c>
      <c r="AY586" s="154" t="s">
        <v>147</v>
      </c>
    </row>
    <row r="587" spans="2:65" s="13" customFormat="1" ht="10.199999999999999">
      <c r="B587" s="159"/>
      <c r="D587" s="147" t="s">
        <v>159</v>
      </c>
      <c r="E587" s="160" t="s">
        <v>1</v>
      </c>
      <c r="F587" s="161" t="s">
        <v>90</v>
      </c>
      <c r="H587" s="162">
        <v>8.76</v>
      </c>
      <c r="I587" s="163"/>
      <c r="L587" s="159"/>
      <c r="M587" s="164"/>
      <c r="T587" s="165"/>
      <c r="AT587" s="160" t="s">
        <v>159</v>
      </c>
      <c r="AU587" s="160" t="s">
        <v>86</v>
      </c>
      <c r="AV587" s="13" t="s">
        <v>86</v>
      </c>
      <c r="AW587" s="13" t="s">
        <v>31</v>
      </c>
      <c r="AX587" s="13" t="s">
        <v>76</v>
      </c>
      <c r="AY587" s="160" t="s">
        <v>147</v>
      </c>
    </row>
    <row r="588" spans="2:65" s="14" customFormat="1" ht="10.199999999999999">
      <c r="B588" s="166"/>
      <c r="D588" s="147" t="s">
        <v>159</v>
      </c>
      <c r="E588" s="167" t="s">
        <v>1</v>
      </c>
      <c r="F588" s="168" t="s">
        <v>267</v>
      </c>
      <c r="H588" s="169">
        <v>8.76</v>
      </c>
      <c r="I588" s="170"/>
      <c r="L588" s="166"/>
      <c r="M588" s="171"/>
      <c r="T588" s="172"/>
      <c r="AT588" s="167" t="s">
        <v>159</v>
      </c>
      <c r="AU588" s="167" t="s">
        <v>86</v>
      </c>
      <c r="AV588" s="14" t="s">
        <v>154</v>
      </c>
      <c r="AW588" s="14" t="s">
        <v>31</v>
      </c>
      <c r="AX588" s="14" t="s">
        <v>84</v>
      </c>
      <c r="AY588" s="167" t="s">
        <v>147</v>
      </c>
    </row>
    <row r="589" spans="2:65" s="1" customFormat="1" ht="21.75" customHeight="1">
      <c r="B589" s="133"/>
      <c r="C589" s="173" t="s">
        <v>589</v>
      </c>
      <c r="D589" s="173" t="s">
        <v>424</v>
      </c>
      <c r="E589" s="174" t="s">
        <v>571</v>
      </c>
      <c r="F589" s="175" t="s">
        <v>572</v>
      </c>
      <c r="G589" s="176" t="s">
        <v>168</v>
      </c>
      <c r="H589" s="177">
        <v>91.98</v>
      </c>
      <c r="I589" s="178"/>
      <c r="J589" s="179">
        <f>ROUND(I589*H589,2)</f>
        <v>0</v>
      </c>
      <c r="K589" s="175" t="s">
        <v>153</v>
      </c>
      <c r="L589" s="180"/>
      <c r="M589" s="181" t="s">
        <v>1</v>
      </c>
      <c r="N589" s="182" t="s">
        <v>41</v>
      </c>
      <c r="P589" s="143">
        <f>O589*H589</f>
        <v>0</v>
      </c>
      <c r="Q589" s="143">
        <v>1.32E-3</v>
      </c>
      <c r="R589" s="143">
        <f>Q589*H589</f>
        <v>0.12141360000000001</v>
      </c>
      <c r="S589" s="143">
        <v>0</v>
      </c>
      <c r="T589" s="144">
        <f>S589*H589</f>
        <v>0</v>
      </c>
      <c r="AR589" s="145" t="s">
        <v>364</v>
      </c>
      <c r="AT589" s="145" t="s">
        <v>424</v>
      </c>
      <c r="AU589" s="145" t="s">
        <v>86</v>
      </c>
      <c r="AY589" s="17" t="s">
        <v>147</v>
      </c>
      <c r="BE589" s="146">
        <f>IF(N589="základní",J589,0)</f>
        <v>0</v>
      </c>
      <c r="BF589" s="146">
        <f>IF(N589="snížená",J589,0)</f>
        <v>0</v>
      </c>
      <c r="BG589" s="146">
        <f>IF(N589="zákl. přenesená",J589,0)</f>
        <v>0</v>
      </c>
      <c r="BH589" s="146">
        <f>IF(N589="sníž. přenesená",J589,0)</f>
        <v>0</v>
      </c>
      <c r="BI589" s="146">
        <f>IF(N589="nulová",J589,0)</f>
        <v>0</v>
      </c>
      <c r="BJ589" s="17" t="s">
        <v>84</v>
      </c>
      <c r="BK589" s="146">
        <f>ROUND(I589*H589,2)</f>
        <v>0</v>
      </c>
      <c r="BL589" s="17" t="s">
        <v>251</v>
      </c>
      <c r="BM589" s="145" t="s">
        <v>590</v>
      </c>
    </row>
    <row r="590" spans="2:65" s="1" customFormat="1" ht="10.199999999999999">
      <c r="B590" s="32"/>
      <c r="D590" s="147" t="s">
        <v>156</v>
      </c>
      <c r="F590" s="148" t="s">
        <v>572</v>
      </c>
      <c r="I590" s="149"/>
      <c r="L590" s="32"/>
      <c r="M590" s="150"/>
      <c r="T590" s="56"/>
      <c r="AT590" s="17" t="s">
        <v>156</v>
      </c>
      <c r="AU590" s="17" t="s">
        <v>86</v>
      </c>
    </row>
    <row r="591" spans="2:65" s="13" customFormat="1" ht="10.199999999999999">
      <c r="B591" s="159"/>
      <c r="D591" s="147" t="s">
        <v>159</v>
      </c>
      <c r="E591" s="160" t="s">
        <v>1</v>
      </c>
      <c r="F591" s="161" t="s">
        <v>90</v>
      </c>
      <c r="H591" s="162">
        <v>8.76</v>
      </c>
      <c r="I591" s="163"/>
      <c r="L591" s="159"/>
      <c r="M591" s="164"/>
      <c r="T591" s="165"/>
      <c r="AT591" s="160" t="s">
        <v>159</v>
      </c>
      <c r="AU591" s="160" t="s">
        <v>86</v>
      </c>
      <c r="AV591" s="13" t="s">
        <v>86</v>
      </c>
      <c r="AW591" s="13" t="s">
        <v>31</v>
      </c>
      <c r="AX591" s="13" t="s">
        <v>76</v>
      </c>
      <c r="AY591" s="160" t="s">
        <v>147</v>
      </c>
    </row>
    <row r="592" spans="2:65" s="13" customFormat="1" ht="10.199999999999999">
      <c r="B592" s="159"/>
      <c r="D592" s="147" t="s">
        <v>159</v>
      </c>
      <c r="E592" s="160" t="s">
        <v>1</v>
      </c>
      <c r="F592" s="161" t="s">
        <v>591</v>
      </c>
      <c r="H592" s="162">
        <v>91.98</v>
      </c>
      <c r="I592" s="163"/>
      <c r="L592" s="159"/>
      <c r="M592" s="164"/>
      <c r="T592" s="165"/>
      <c r="AT592" s="160" t="s">
        <v>159</v>
      </c>
      <c r="AU592" s="160" t="s">
        <v>86</v>
      </c>
      <c r="AV592" s="13" t="s">
        <v>86</v>
      </c>
      <c r="AW592" s="13" t="s">
        <v>31</v>
      </c>
      <c r="AX592" s="13" t="s">
        <v>84</v>
      </c>
      <c r="AY592" s="160" t="s">
        <v>147</v>
      </c>
    </row>
    <row r="593" spans="2:65" s="1" customFormat="1" ht="24.15" customHeight="1">
      <c r="B593" s="133"/>
      <c r="C593" s="134" t="s">
        <v>592</v>
      </c>
      <c r="D593" s="134" t="s">
        <v>150</v>
      </c>
      <c r="E593" s="135" t="s">
        <v>593</v>
      </c>
      <c r="F593" s="136" t="s">
        <v>594</v>
      </c>
      <c r="G593" s="137" t="s">
        <v>92</v>
      </c>
      <c r="H593" s="138">
        <v>12.9</v>
      </c>
      <c r="I593" s="139"/>
      <c r="J593" s="140">
        <f>ROUND(I593*H593,2)</f>
        <v>0</v>
      </c>
      <c r="K593" s="136" t="s">
        <v>153</v>
      </c>
      <c r="L593" s="32"/>
      <c r="M593" s="141" t="s">
        <v>1</v>
      </c>
      <c r="N593" s="142" t="s">
        <v>41</v>
      </c>
      <c r="P593" s="143">
        <f>O593*H593</f>
        <v>0</v>
      </c>
      <c r="Q593" s="143">
        <v>0</v>
      </c>
      <c r="R593" s="143">
        <f>Q593*H593</f>
        <v>0</v>
      </c>
      <c r="S593" s="143">
        <v>0</v>
      </c>
      <c r="T593" s="144">
        <f>S593*H593</f>
        <v>0</v>
      </c>
      <c r="AR593" s="145" t="s">
        <v>251</v>
      </c>
      <c r="AT593" s="145" t="s">
        <v>150</v>
      </c>
      <c r="AU593" s="145" t="s">
        <v>86</v>
      </c>
      <c r="AY593" s="17" t="s">
        <v>147</v>
      </c>
      <c r="BE593" s="146">
        <f>IF(N593="základní",J593,0)</f>
        <v>0</v>
      </c>
      <c r="BF593" s="146">
        <f>IF(N593="snížená",J593,0)</f>
        <v>0</v>
      </c>
      <c r="BG593" s="146">
        <f>IF(N593="zákl. přenesená",J593,0)</f>
        <v>0</v>
      </c>
      <c r="BH593" s="146">
        <f>IF(N593="sníž. přenesená",J593,0)</f>
        <v>0</v>
      </c>
      <c r="BI593" s="146">
        <f>IF(N593="nulová",J593,0)</f>
        <v>0</v>
      </c>
      <c r="BJ593" s="17" t="s">
        <v>84</v>
      </c>
      <c r="BK593" s="146">
        <f>ROUND(I593*H593,2)</f>
        <v>0</v>
      </c>
      <c r="BL593" s="17" t="s">
        <v>251</v>
      </c>
      <c r="BM593" s="145" t="s">
        <v>595</v>
      </c>
    </row>
    <row r="594" spans="2:65" s="1" customFormat="1" ht="19.2">
      <c r="B594" s="32"/>
      <c r="D594" s="147" t="s">
        <v>156</v>
      </c>
      <c r="F594" s="148" t="s">
        <v>594</v>
      </c>
      <c r="I594" s="149"/>
      <c r="L594" s="32"/>
      <c r="M594" s="150"/>
      <c r="T594" s="56"/>
      <c r="AT594" s="17" t="s">
        <v>156</v>
      </c>
      <c r="AU594" s="17" t="s">
        <v>86</v>
      </c>
    </row>
    <row r="595" spans="2:65" s="1" customFormat="1" ht="10.199999999999999">
      <c r="B595" s="32"/>
      <c r="D595" s="151" t="s">
        <v>157</v>
      </c>
      <c r="F595" s="152" t="s">
        <v>596</v>
      </c>
      <c r="I595" s="149"/>
      <c r="L595" s="32"/>
      <c r="M595" s="150"/>
      <c r="T595" s="56"/>
      <c r="AT595" s="17" t="s">
        <v>157</v>
      </c>
      <c r="AU595" s="17" t="s">
        <v>86</v>
      </c>
    </row>
    <row r="596" spans="2:65" s="12" customFormat="1" ht="10.199999999999999">
      <c r="B596" s="153"/>
      <c r="D596" s="147" t="s">
        <v>159</v>
      </c>
      <c r="E596" s="154" t="s">
        <v>1</v>
      </c>
      <c r="F596" s="155" t="s">
        <v>273</v>
      </c>
      <c r="H596" s="154" t="s">
        <v>1</v>
      </c>
      <c r="I596" s="156"/>
      <c r="L596" s="153"/>
      <c r="M596" s="157"/>
      <c r="T596" s="158"/>
      <c r="AT596" s="154" t="s">
        <v>159</v>
      </c>
      <c r="AU596" s="154" t="s">
        <v>86</v>
      </c>
      <c r="AV596" s="12" t="s">
        <v>84</v>
      </c>
      <c r="AW596" s="12" t="s">
        <v>31</v>
      </c>
      <c r="AX596" s="12" t="s">
        <v>76</v>
      </c>
      <c r="AY596" s="154" t="s">
        <v>147</v>
      </c>
    </row>
    <row r="597" spans="2:65" s="13" customFormat="1" ht="10.199999999999999">
      <c r="B597" s="159"/>
      <c r="D597" s="147" t="s">
        <v>159</v>
      </c>
      <c r="E597" s="160" t="s">
        <v>1</v>
      </c>
      <c r="F597" s="161" t="s">
        <v>274</v>
      </c>
      <c r="H597" s="162">
        <v>12.9</v>
      </c>
      <c r="I597" s="163"/>
      <c r="L597" s="159"/>
      <c r="M597" s="164"/>
      <c r="T597" s="165"/>
      <c r="AT597" s="160" t="s">
        <v>159</v>
      </c>
      <c r="AU597" s="160" t="s">
        <v>86</v>
      </c>
      <c r="AV597" s="13" t="s">
        <v>86</v>
      </c>
      <c r="AW597" s="13" t="s">
        <v>31</v>
      </c>
      <c r="AX597" s="13" t="s">
        <v>76</v>
      </c>
      <c r="AY597" s="160" t="s">
        <v>147</v>
      </c>
    </row>
    <row r="598" spans="2:65" s="14" customFormat="1" ht="10.199999999999999">
      <c r="B598" s="166"/>
      <c r="D598" s="147" t="s">
        <v>159</v>
      </c>
      <c r="E598" s="167" t="s">
        <v>1</v>
      </c>
      <c r="F598" s="168" t="s">
        <v>267</v>
      </c>
      <c r="H598" s="169">
        <v>12.9</v>
      </c>
      <c r="I598" s="170"/>
      <c r="L598" s="166"/>
      <c r="M598" s="171"/>
      <c r="T598" s="172"/>
      <c r="AT598" s="167" t="s">
        <v>159</v>
      </c>
      <c r="AU598" s="167" t="s">
        <v>86</v>
      </c>
      <c r="AV598" s="14" t="s">
        <v>154</v>
      </c>
      <c r="AW598" s="14" t="s">
        <v>31</v>
      </c>
      <c r="AX598" s="14" t="s">
        <v>84</v>
      </c>
      <c r="AY598" s="167" t="s">
        <v>147</v>
      </c>
    </row>
    <row r="599" spans="2:65" s="1" customFormat="1" ht="37.799999999999997" customHeight="1">
      <c r="B599" s="133"/>
      <c r="C599" s="134" t="s">
        <v>597</v>
      </c>
      <c r="D599" s="134" t="s">
        <v>150</v>
      </c>
      <c r="E599" s="135" t="s">
        <v>598</v>
      </c>
      <c r="F599" s="136" t="s">
        <v>599</v>
      </c>
      <c r="G599" s="137" t="s">
        <v>168</v>
      </c>
      <c r="H599" s="138">
        <v>1</v>
      </c>
      <c r="I599" s="139"/>
      <c r="J599" s="140">
        <f>ROUND(I599*H599,2)</f>
        <v>0</v>
      </c>
      <c r="K599" s="136" t="s">
        <v>153</v>
      </c>
      <c r="L599" s="32"/>
      <c r="M599" s="141" t="s">
        <v>1</v>
      </c>
      <c r="N599" s="142" t="s">
        <v>41</v>
      </c>
      <c r="P599" s="143">
        <f>O599*H599</f>
        <v>0</v>
      </c>
      <c r="Q599" s="143">
        <v>0</v>
      </c>
      <c r="R599" s="143">
        <f>Q599*H599</f>
        <v>0</v>
      </c>
      <c r="S599" s="143">
        <v>0</v>
      </c>
      <c r="T599" s="144">
        <f>S599*H599</f>
        <v>0</v>
      </c>
      <c r="AR599" s="145" t="s">
        <v>251</v>
      </c>
      <c r="AT599" s="145" t="s">
        <v>150</v>
      </c>
      <c r="AU599" s="145" t="s">
        <v>86</v>
      </c>
      <c r="AY599" s="17" t="s">
        <v>147</v>
      </c>
      <c r="BE599" s="146">
        <f>IF(N599="základní",J599,0)</f>
        <v>0</v>
      </c>
      <c r="BF599" s="146">
        <f>IF(N599="snížená",J599,0)</f>
        <v>0</v>
      </c>
      <c r="BG599" s="146">
        <f>IF(N599="zákl. přenesená",J599,0)</f>
        <v>0</v>
      </c>
      <c r="BH599" s="146">
        <f>IF(N599="sníž. přenesená",J599,0)</f>
        <v>0</v>
      </c>
      <c r="BI599" s="146">
        <f>IF(N599="nulová",J599,0)</f>
        <v>0</v>
      </c>
      <c r="BJ599" s="17" t="s">
        <v>84</v>
      </c>
      <c r="BK599" s="146">
        <f>ROUND(I599*H599,2)</f>
        <v>0</v>
      </c>
      <c r="BL599" s="17" t="s">
        <v>251</v>
      </c>
      <c r="BM599" s="145" t="s">
        <v>600</v>
      </c>
    </row>
    <row r="600" spans="2:65" s="1" customFormat="1" ht="28.8">
      <c r="B600" s="32"/>
      <c r="D600" s="147" t="s">
        <v>156</v>
      </c>
      <c r="F600" s="148" t="s">
        <v>599</v>
      </c>
      <c r="I600" s="149"/>
      <c r="L600" s="32"/>
      <c r="M600" s="150"/>
      <c r="T600" s="56"/>
      <c r="AT600" s="17" t="s">
        <v>156</v>
      </c>
      <c r="AU600" s="17" t="s">
        <v>86</v>
      </c>
    </row>
    <row r="601" spans="2:65" s="1" customFormat="1" ht="10.199999999999999">
      <c r="B601" s="32"/>
      <c r="D601" s="151" t="s">
        <v>157</v>
      </c>
      <c r="F601" s="152" t="s">
        <v>601</v>
      </c>
      <c r="I601" s="149"/>
      <c r="L601" s="32"/>
      <c r="M601" s="150"/>
      <c r="T601" s="56"/>
      <c r="AT601" s="17" t="s">
        <v>157</v>
      </c>
      <c r="AU601" s="17" t="s">
        <v>86</v>
      </c>
    </row>
    <row r="602" spans="2:65" s="12" customFormat="1" ht="10.199999999999999">
      <c r="B602" s="153"/>
      <c r="D602" s="147" t="s">
        <v>159</v>
      </c>
      <c r="E602" s="154" t="s">
        <v>1</v>
      </c>
      <c r="F602" s="155" t="s">
        <v>569</v>
      </c>
      <c r="H602" s="154" t="s">
        <v>1</v>
      </c>
      <c r="I602" s="156"/>
      <c r="L602" s="153"/>
      <c r="M602" s="157"/>
      <c r="T602" s="158"/>
      <c r="AT602" s="154" t="s">
        <v>159</v>
      </c>
      <c r="AU602" s="154" t="s">
        <v>86</v>
      </c>
      <c r="AV602" s="12" t="s">
        <v>84</v>
      </c>
      <c r="AW602" s="12" t="s">
        <v>31</v>
      </c>
      <c r="AX602" s="12" t="s">
        <v>76</v>
      </c>
      <c r="AY602" s="154" t="s">
        <v>147</v>
      </c>
    </row>
    <row r="603" spans="2:65" s="12" customFormat="1" ht="10.199999999999999">
      <c r="B603" s="153"/>
      <c r="D603" s="147" t="s">
        <v>159</v>
      </c>
      <c r="E603" s="154" t="s">
        <v>1</v>
      </c>
      <c r="F603" s="155" t="s">
        <v>602</v>
      </c>
      <c r="H603" s="154" t="s">
        <v>1</v>
      </c>
      <c r="I603" s="156"/>
      <c r="L603" s="153"/>
      <c r="M603" s="157"/>
      <c r="T603" s="158"/>
      <c r="AT603" s="154" t="s">
        <v>159</v>
      </c>
      <c r="AU603" s="154" t="s">
        <v>86</v>
      </c>
      <c r="AV603" s="12" t="s">
        <v>84</v>
      </c>
      <c r="AW603" s="12" t="s">
        <v>31</v>
      </c>
      <c r="AX603" s="12" t="s">
        <v>76</v>
      </c>
      <c r="AY603" s="154" t="s">
        <v>147</v>
      </c>
    </row>
    <row r="604" spans="2:65" s="13" customFormat="1" ht="10.199999999999999">
      <c r="B604" s="159"/>
      <c r="D604" s="147" t="s">
        <v>159</v>
      </c>
      <c r="E604" s="160" t="s">
        <v>1</v>
      </c>
      <c r="F604" s="161" t="s">
        <v>84</v>
      </c>
      <c r="H604" s="162">
        <v>1</v>
      </c>
      <c r="I604" s="163"/>
      <c r="L604" s="159"/>
      <c r="M604" s="164"/>
      <c r="T604" s="165"/>
      <c r="AT604" s="160" t="s">
        <v>159</v>
      </c>
      <c r="AU604" s="160" t="s">
        <v>86</v>
      </c>
      <c r="AV604" s="13" t="s">
        <v>86</v>
      </c>
      <c r="AW604" s="13" t="s">
        <v>31</v>
      </c>
      <c r="AX604" s="13" t="s">
        <v>84</v>
      </c>
      <c r="AY604" s="160" t="s">
        <v>147</v>
      </c>
    </row>
    <row r="605" spans="2:65" s="1" customFormat="1" ht="33" customHeight="1">
      <c r="B605" s="133"/>
      <c r="C605" s="134" t="s">
        <v>603</v>
      </c>
      <c r="D605" s="134" t="s">
        <v>150</v>
      </c>
      <c r="E605" s="135" t="s">
        <v>604</v>
      </c>
      <c r="F605" s="136" t="s">
        <v>605</v>
      </c>
      <c r="G605" s="137" t="s">
        <v>97</v>
      </c>
      <c r="H605" s="138">
        <v>196.61</v>
      </c>
      <c r="I605" s="139"/>
      <c r="J605" s="140">
        <f>ROUND(I605*H605,2)</f>
        <v>0</v>
      </c>
      <c r="K605" s="136" t="s">
        <v>153</v>
      </c>
      <c r="L605" s="32"/>
      <c r="M605" s="141" t="s">
        <v>1</v>
      </c>
      <c r="N605" s="142" t="s">
        <v>41</v>
      </c>
      <c r="P605" s="143">
        <f>O605*H605</f>
        <v>0</v>
      </c>
      <c r="Q605" s="143">
        <v>0</v>
      </c>
      <c r="R605" s="143">
        <f>Q605*H605</f>
        <v>0</v>
      </c>
      <c r="S605" s="143">
        <v>0</v>
      </c>
      <c r="T605" s="144">
        <f>S605*H605</f>
        <v>0</v>
      </c>
      <c r="AR605" s="145" t="s">
        <v>251</v>
      </c>
      <c r="AT605" s="145" t="s">
        <v>150</v>
      </c>
      <c r="AU605" s="145" t="s">
        <v>86</v>
      </c>
      <c r="AY605" s="17" t="s">
        <v>147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7" t="s">
        <v>84</v>
      </c>
      <c r="BK605" s="146">
        <f>ROUND(I605*H605,2)</f>
        <v>0</v>
      </c>
      <c r="BL605" s="17" t="s">
        <v>251</v>
      </c>
      <c r="BM605" s="145" t="s">
        <v>606</v>
      </c>
    </row>
    <row r="606" spans="2:65" s="1" customFormat="1" ht="19.2">
      <c r="B606" s="32"/>
      <c r="D606" s="147" t="s">
        <v>156</v>
      </c>
      <c r="F606" s="148" t="s">
        <v>605</v>
      </c>
      <c r="I606" s="149"/>
      <c r="L606" s="32"/>
      <c r="M606" s="150"/>
      <c r="T606" s="56"/>
      <c r="AT606" s="17" t="s">
        <v>156</v>
      </c>
      <c r="AU606" s="17" t="s">
        <v>86</v>
      </c>
    </row>
    <row r="607" spans="2:65" s="1" customFormat="1" ht="10.199999999999999">
      <c r="B607" s="32"/>
      <c r="D607" s="151" t="s">
        <v>157</v>
      </c>
      <c r="F607" s="152" t="s">
        <v>607</v>
      </c>
      <c r="I607" s="149"/>
      <c r="L607" s="32"/>
      <c r="M607" s="150"/>
      <c r="T607" s="56"/>
      <c r="AT607" s="17" t="s">
        <v>157</v>
      </c>
      <c r="AU607" s="17" t="s">
        <v>86</v>
      </c>
    </row>
    <row r="608" spans="2:65" s="12" customFormat="1" ht="10.199999999999999">
      <c r="B608" s="153"/>
      <c r="D608" s="147" t="s">
        <v>159</v>
      </c>
      <c r="E608" s="154" t="s">
        <v>1</v>
      </c>
      <c r="F608" s="155" t="s">
        <v>569</v>
      </c>
      <c r="H608" s="154" t="s">
        <v>1</v>
      </c>
      <c r="I608" s="156"/>
      <c r="L608" s="153"/>
      <c r="M608" s="157"/>
      <c r="T608" s="158"/>
      <c r="AT608" s="154" t="s">
        <v>159</v>
      </c>
      <c r="AU608" s="154" t="s">
        <v>86</v>
      </c>
      <c r="AV608" s="12" t="s">
        <v>84</v>
      </c>
      <c r="AW608" s="12" t="s">
        <v>31</v>
      </c>
      <c r="AX608" s="12" t="s">
        <v>76</v>
      </c>
      <c r="AY608" s="154" t="s">
        <v>147</v>
      </c>
    </row>
    <row r="609" spans="2:65" s="13" customFormat="1" ht="10.199999999999999">
      <c r="B609" s="159"/>
      <c r="D609" s="147" t="s">
        <v>159</v>
      </c>
      <c r="E609" s="160" t="s">
        <v>1</v>
      </c>
      <c r="F609" s="161" t="s">
        <v>95</v>
      </c>
      <c r="H609" s="162">
        <v>196.61</v>
      </c>
      <c r="I609" s="163"/>
      <c r="L609" s="159"/>
      <c r="M609" s="164"/>
      <c r="T609" s="165"/>
      <c r="AT609" s="160" t="s">
        <v>159</v>
      </c>
      <c r="AU609" s="160" t="s">
        <v>86</v>
      </c>
      <c r="AV609" s="13" t="s">
        <v>86</v>
      </c>
      <c r="AW609" s="13" t="s">
        <v>31</v>
      </c>
      <c r="AX609" s="13" t="s">
        <v>84</v>
      </c>
      <c r="AY609" s="160" t="s">
        <v>147</v>
      </c>
    </row>
    <row r="610" spans="2:65" s="1" customFormat="1" ht="16.5" customHeight="1">
      <c r="B610" s="133"/>
      <c r="C610" s="134" t="s">
        <v>608</v>
      </c>
      <c r="D610" s="134" t="s">
        <v>150</v>
      </c>
      <c r="E610" s="135" t="s">
        <v>609</v>
      </c>
      <c r="F610" s="136" t="s">
        <v>610</v>
      </c>
      <c r="G610" s="137" t="s">
        <v>97</v>
      </c>
      <c r="H610" s="138">
        <v>196.61</v>
      </c>
      <c r="I610" s="139"/>
      <c r="J610" s="140">
        <f>ROUND(I610*H610,2)</f>
        <v>0</v>
      </c>
      <c r="K610" s="136" t="s">
        <v>153</v>
      </c>
      <c r="L610" s="32"/>
      <c r="M610" s="141" t="s">
        <v>1</v>
      </c>
      <c r="N610" s="142" t="s">
        <v>41</v>
      </c>
      <c r="P610" s="143">
        <f>O610*H610</f>
        <v>0</v>
      </c>
      <c r="Q610" s="143">
        <v>0</v>
      </c>
      <c r="R610" s="143">
        <f>Q610*H610</f>
        <v>0</v>
      </c>
      <c r="S610" s="143">
        <v>0</v>
      </c>
      <c r="T610" s="144">
        <f>S610*H610</f>
        <v>0</v>
      </c>
      <c r="AR610" s="145" t="s">
        <v>251</v>
      </c>
      <c r="AT610" s="145" t="s">
        <v>150</v>
      </c>
      <c r="AU610" s="145" t="s">
        <v>86</v>
      </c>
      <c r="AY610" s="17" t="s">
        <v>147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7" t="s">
        <v>84</v>
      </c>
      <c r="BK610" s="146">
        <f>ROUND(I610*H610,2)</f>
        <v>0</v>
      </c>
      <c r="BL610" s="17" t="s">
        <v>251</v>
      </c>
      <c r="BM610" s="145" t="s">
        <v>611</v>
      </c>
    </row>
    <row r="611" spans="2:65" s="1" customFormat="1" ht="10.199999999999999">
      <c r="B611" s="32"/>
      <c r="D611" s="147" t="s">
        <v>156</v>
      </c>
      <c r="F611" s="148" t="s">
        <v>610</v>
      </c>
      <c r="I611" s="149"/>
      <c r="L611" s="32"/>
      <c r="M611" s="150"/>
      <c r="T611" s="56"/>
      <c r="AT611" s="17" t="s">
        <v>156</v>
      </c>
      <c r="AU611" s="17" t="s">
        <v>86</v>
      </c>
    </row>
    <row r="612" spans="2:65" s="1" customFormat="1" ht="10.199999999999999">
      <c r="B612" s="32"/>
      <c r="D612" s="151" t="s">
        <v>157</v>
      </c>
      <c r="F612" s="152" t="s">
        <v>612</v>
      </c>
      <c r="I612" s="149"/>
      <c r="L612" s="32"/>
      <c r="M612" s="150"/>
      <c r="T612" s="56"/>
      <c r="AT612" s="17" t="s">
        <v>157</v>
      </c>
      <c r="AU612" s="17" t="s">
        <v>86</v>
      </c>
    </row>
    <row r="613" spans="2:65" s="12" customFormat="1" ht="10.199999999999999">
      <c r="B613" s="153"/>
      <c r="D613" s="147" t="s">
        <v>159</v>
      </c>
      <c r="E613" s="154" t="s">
        <v>1</v>
      </c>
      <c r="F613" s="155" t="s">
        <v>569</v>
      </c>
      <c r="H613" s="154" t="s">
        <v>1</v>
      </c>
      <c r="I613" s="156"/>
      <c r="L613" s="153"/>
      <c r="M613" s="157"/>
      <c r="T613" s="158"/>
      <c r="AT613" s="154" t="s">
        <v>159</v>
      </c>
      <c r="AU613" s="154" t="s">
        <v>86</v>
      </c>
      <c r="AV613" s="12" t="s">
        <v>84</v>
      </c>
      <c r="AW613" s="12" t="s">
        <v>31</v>
      </c>
      <c r="AX613" s="12" t="s">
        <v>76</v>
      </c>
      <c r="AY613" s="154" t="s">
        <v>147</v>
      </c>
    </row>
    <row r="614" spans="2:65" s="13" customFormat="1" ht="10.199999999999999">
      <c r="B614" s="159"/>
      <c r="D614" s="147" t="s">
        <v>159</v>
      </c>
      <c r="E614" s="160" t="s">
        <v>1</v>
      </c>
      <c r="F614" s="161" t="s">
        <v>95</v>
      </c>
      <c r="H614" s="162">
        <v>196.61</v>
      </c>
      <c r="I614" s="163"/>
      <c r="L614" s="159"/>
      <c r="M614" s="164"/>
      <c r="T614" s="165"/>
      <c r="AT614" s="160" t="s">
        <v>159</v>
      </c>
      <c r="AU614" s="160" t="s">
        <v>86</v>
      </c>
      <c r="AV614" s="13" t="s">
        <v>86</v>
      </c>
      <c r="AW614" s="13" t="s">
        <v>31</v>
      </c>
      <c r="AX614" s="13" t="s">
        <v>84</v>
      </c>
      <c r="AY614" s="160" t="s">
        <v>147</v>
      </c>
    </row>
    <row r="615" spans="2:65" s="1" customFormat="1" ht="49.05" customHeight="1">
      <c r="B615" s="133"/>
      <c r="C615" s="173" t="s">
        <v>613</v>
      </c>
      <c r="D615" s="173" t="s">
        <v>424</v>
      </c>
      <c r="E615" s="174" t="s">
        <v>614</v>
      </c>
      <c r="F615" s="175" t="s">
        <v>615</v>
      </c>
      <c r="G615" s="176" t="s">
        <v>97</v>
      </c>
      <c r="H615" s="177">
        <v>229.05099999999999</v>
      </c>
      <c r="I615" s="178"/>
      <c r="J615" s="179">
        <f>ROUND(I615*H615,2)</f>
        <v>0</v>
      </c>
      <c r="K615" s="175" t="s">
        <v>153</v>
      </c>
      <c r="L615" s="180"/>
      <c r="M615" s="181" t="s">
        <v>1</v>
      </c>
      <c r="N615" s="182" t="s">
        <v>41</v>
      </c>
      <c r="P615" s="143">
        <f>O615*H615</f>
        <v>0</v>
      </c>
      <c r="Q615" s="143">
        <v>4.7000000000000002E-3</v>
      </c>
      <c r="R615" s="143">
        <f>Q615*H615</f>
        <v>1.0765396999999999</v>
      </c>
      <c r="S615" s="143">
        <v>0</v>
      </c>
      <c r="T615" s="144">
        <f>S615*H615</f>
        <v>0</v>
      </c>
      <c r="AR615" s="145" t="s">
        <v>364</v>
      </c>
      <c r="AT615" s="145" t="s">
        <v>424</v>
      </c>
      <c r="AU615" s="145" t="s">
        <v>86</v>
      </c>
      <c r="AY615" s="17" t="s">
        <v>147</v>
      </c>
      <c r="BE615" s="146">
        <f>IF(N615="základní",J615,0)</f>
        <v>0</v>
      </c>
      <c r="BF615" s="146">
        <f>IF(N615="snížená",J615,0)</f>
        <v>0</v>
      </c>
      <c r="BG615" s="146">
        <f>IF(N615="zákl. přenesená",J615,0)</f>
        <v>0</v>
      </c>
      <c r="BH615" s="146">
        <f>IF(N615="sníž. přenesená",J615,0)</f>
        <v>0</v>
      </c>
      <c r="BI615" s="146">
        <f>IF(N615="nulová",J615,0)</f>
        <v>0</v>
      </c>
      <c r="BJ615" s="17" t="s">
        <v>84</v>
      </c>
      <c r="BK615" s="146">
        <f>ROUND(I615*H615,2)</f>
        <v>0</v>
      </c>
      <c r="BL615" s="17" t="s">
        <v>251</v>
      </c>
      <c r="BM615" s="145" t="s">
        <v>616</v>
      </c>
    </row>
    <row r="616" spans="2:65" s="1" customFormat="1" ht="38.4">
      <c r="B616" s="32"/>
      <c r="D616" s="147" t="s">
        <v>156</v>
      </c>
      <c r="F616" s="148" t="s">
        <v>615</v>
      </c>
      <c r="I616" s="149"/>
      <c r="L616" s="32"/>
      <c r="M616" s="150"/>
      <c r="T616" s="56"/>
      <c r="AT616" s="17" t="s">
        <v>156</v>
      </c>
      <c r="AU616" s="17" t="s">
        <v>86</v>
      </c>
    </row>
    <row r="617" spans="2:65" s="13" customFormat="1" ht="10.199999999999999">
      <c r="B617" s="159"/>
      <c r="D617" s="147" t="s">
        <v>159</v>
      </c>
      <c r="E617" s="160" t="s">
        <v>1</v>
      </c>
      <c r="F617" s="161" t="s">
        <v>95</v>
      </c>
      <c r="H617" s="162">
        <v>196.61</v>
      </c>
      <c r="I617" s="163"/>
      <c r="L617" s="159"/>
      <c r="M617" s="164"/>
      <c r="T617" s="165"/>
      <c r="AT617" s="160" t="s">
        <v>159</v>
      </c>
      <c r="AU617" s="160" t="s">
        <v>86</v>
      </c>
      <c r="AV617" s="13" t="s">
        <v>86</v>
      </c>
      <c r="AW617" s="13" t="s">
        <v>31</v>
      </c>
      <c r="AX617" s="13" t="s">
        <v>76</v>
      </c>
      <c r="AY617" s="160" t="s">
        <v>147</v>
      </c>
    </row>
    <row r="618" spans="2:65" s="13" customFormat="1" ht="10.199999999999999">
      <c r="B618" s="159"/>
      <c r="D618" s="147" t="s">
        <v>159</v>
      </c>
      <c r="E618" s="160" t="s">
        <v>1</v>
      </c>
      <c r="F618" s="161" t="s">
        <v>617</v>
      </c>
      <c r="H618" s="162">
        <v>229.05099999999999</v>
      </c>
      <c r="I618" s="163"/>
      <c r="L618" s="159"/>
      <c r="M618" s="164"/>
      <c r="T618" s="165"/>
      <c r="AT618" s="160" t="s">
        <v>159</v>
      </c>
      <c r="AU618" s="160" t="s">
        <v>86</v>
      </c>
      <c r="AV618" s="13" t="s">
        <v>86</v>
      </c>
      <c r="AW618" s="13" t="s">
        <v>31</v>
      </c>
      <c r="AX618" s="13" t="s">
        <v>84</v>
      </c>
      <c r="AY618" s="160" t="s">
        <v>147</v>
      </c>
    </row>
    <row r="619" spans="2:65" s="1" customFormat="1" ht="16.5" customHeight="1">
      <c r="B619" s="133"/>
      <c r="C619" s="134" t="s">
        <v>618</v>
      </c>
      <c r="D619" s="134" t="s">
        <v>150</v>
      </c>
      <c r="E619" s="135" t="s">
        <v>619</v>
      </c>
      <c r="F619" s="136" t="s">
        <v>620</v>
      </c>
      <c r="G619" s="137" t="s">
        <v>168</v>
      </c>
      <c r="H619" s="138">
        <v>15</v>
      </c>
      <c r="I619" s="139"/>
      <c r="J619" s="140">
        <f>ROUND(I619*H619,2)</f>
        <v>0</v>
      </c>
      <c r="K619" s="136" t="s">
        <v>312</v>
      </c>
      <c r="L619" s="32"/>
      <c r="M619" s="141" t="s">
        <v>1</v>
      </c>
      <c r="N619" s="142" t="s">
        <v>41</v>
      </c>
      <c r="P619" s="143">
        <f>O619*H619</f>
        <v>0</v>
      </c>
      <c r="Q619" s="143">
        <v>0</v>
      </c>
      <c r="R619" s="143">
        <f>Q619*H619</f>
        <v>0</v>
      </c>
      <c r="S619" s="143">
        <v>0</v>
      </c>
      <c r="T619" s="144">
        <f>S619*H619</f>
        <v>0</v>
      </c>
      <c r="AR619" s="145" t="s">
        <v>251</v>
      </c>
      <c r="AT619" s="145" t="s">
        <v>150</v>
      </c>
      <c r="AU619" s="145" t="s">
        <v>86</v>
      </c>
      <c r="AY619" s="17" t="s">
        <v>147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7" t="s">
        <v>84</v>
      </c>
      <c r="BK619" s="146">
        <f>ROUND(I619*H619,2)</f>
        <v>0</v>
      </c>
      <c r="BL619" s="17" t="s">
        <v>251</v>
      </c>
      <c r="BM619" s="145" t="s">
        <v>621</v>
      </c>
    </row>
    <row r="620" spans="2:65" s="1" customFormat="1" ht="10.199999999999999">
      <c r="B620" s="32"/>
      <c r="D620" s="147" t="s">
        <v>156</v>
      </c>
      <c r="F620" s="148" t="s">
        <v>620</v>
      </c>
      <c r="I620" s="149"/>
      <c r="L620" s="32"/>
      <c r="M620" s="150"/>
      <c r="T620" s="56"/>
      <c r="AT620" s="17" t="s">
        <v>156</v>
      </c>
      <c r="AU620" s="17" t="s">
        <v>86</v>
      </c>
    </row>
    <row r="621" spans="2:65" s="12" customFormat="1" ht="10.199999999999999">
      <c r="B621" s="153"/>
      <c r="D621" s="147" t="s">
        <v>159</v>
      </c>
      <c r="E621" s="154" t="s">
        <v>1</v>
      </c>
      <c r="F621" s="155" t="s">
        <v>273</v>
      </c>
      <c r="H621" s="154" t="s">
        <v>1</v>
      </c>
      <c r="I621" s="156"/>
      <c r="L621" s="153"/>
      <c r="M621" s="157"/>
      <c r="T621" s="158"/>
      <c r="AT621" s="154" t="s">
        <v>159</v>
      </c>
      <c r="AU621" s="154" t="s">
        <v>86</v>
      </c>
      <c r="AV621" s="12" t="s">
        <v>84</v>
      </c>
      <c r="AW621" s="12" t="s">
        <v>31</v>
      </c>
      <c r="AX621" s="12" t="s">
        <v>76</v>
      </c>
      <c r="AY621" s="154" t="s">
        <v>147</v>
      </c>
    </row>
    <row r="622" spans="2:65" s="12" customFormat="1" ht="10.199999999999999">
      <c r="B622" s="153"/>
      <c r="D622" s="147" t="s">
        <v>159</v>
      </c>
      <c r="E622" s="154" t="s">
        <v>1</v>
      </c>
      <c r="F622" s="155" t="s">
        <v>622</v>
      </c>
      <c r="H622" s="154" t="s">
        <v>1</v>
      </c>
      <c r="I622" s="156"/>
      <c r="L622" s="153"/>
      <c r="M622" s="157"/>
      <c r="T622" s="158"/>
      <c r="AT622" s="154" t="s">
        <v>159</v>
      </c>
      <c r="AU622" s="154" t="s">
        <v>86</v>
      </c>
      <c r="AV622" s="12" t="s">
        <v>84</v>
      </c>
      <c r="AW622" s="12" t="s">
        <v>31</v>
      </c>
      <c r="AX622" s="12" t="s">
        <v>76</v>
      </c>
      <c r="AY622" s="154" t="s">
        <v>147</v>
      </c>
    </row>
    <row r="623" spans="2:65" s="13" customFormat="1" ht="10.199999999999999">
      <c r="B623" s="159"/>
      <c r="D623" s="147" t="s">
        <v>159</v>
      </c>
      <c r="E623" s="160" t="s">
        <v>1</v>
      </c>
      <c r="F623" s="161" t="s">
        <v>244</v>
      </c>
      <c r="H623" s="162">
        <v>15</v>
      </c>
      <c r="I623" s="163"/>
      <c r="L623" s="159"/>
      <c r="M623" s="164"/>
      <c r="T623" s="165"/>
      <c r="AT623" s="160" t="s">
        <v>159</v>
      </c>
      <c r="AU623" s="160" t="s">
        <v>86</v>
      </c>
      <c r="AV623" s="13" t="s">
        <v>86</v>
      </c>
      <c r="AW623" s="13" t="s">
        <v>31</v>
      </c>
      <c r="AX623" s="13" t="s">
        <v>76</v>
      </c>
      <c r="AY623" s="160" t="s">
        <v>147</v>
      </c>
    </row>
    <row r="624" spans="2:65" s="14" customFormat="1" ht="10.199999999999999">
      <c r="B624" s="166"/>
      <c r="D624" s="147" t="s">
        <v>159</v>
      </c>
      <c r="E624" s="167" t="s">
        <v>1</v>
      </c>
      <c r="F624" s="168" t="s">
        <v>267</v>
      </c>
      <c r="H624" s="169">
        <v>15</v>
      </c>
      <c r="I624" s="170"/>
      <c r="L624" s="166"/>
      <c r="M624" s="171"/>
      <c r="T624" s="172"/>
      <c r="AT624" s="167" t="s">
        <v>159</v>
      </c>
      <c r="AU624" s="167" t="s">
        <v>86</v>
      </c>
      <c r="AV624" s="14" t="s">
        <v>154</v>
      </c>
      <c r="AW624" s="14" t="s">
        <v>31</v>
      </c>
      <c r="AX624" s="14" t="s">
        <v>84</v>
      </c>
      <c r="AY624" s="167" t="s">
        <v>147</v>
      </c>
    </row>
    <row r="625" spans="2:65" s="1" customFormat="1" ht="16.5" customHeight="1">
      <c r="B625" s="133"/>
      <c r="C625" s="173" t="s">
        <v>623</v>
      </c>
      <c r="D625" s="173" t="s">
        <v>424</v>
      </c>
      <c r="E625" s="174" t="s">
        <v>624</v>
      </c>
      <c r="F625" s="175" t="s">
        <v>625</v>
      </c>
      <c r="G625" s="176" t="s">
        <v>168</v>
      </c>
      <c r="H625" s="177">
        <v>15</v>
      </c>
      <c r="I625" s="178"/>
      <c r="J625" s="179">
        <f>ROUND(I625*H625,2)</f>
        <v>0</v>
      </c>
      <c r="K625" s="175" t="s">
        <v>312</v>
      </c>
      <c r="L625" s="180"/>
      <c r="M625" s="181" t="s">
        <v>1</v>
      </c>
      <c r="N625" s="182" t="s">
        <v>41</v>
      </c>
      <c r="P625" s="143">
        <f>O625*H625</f>
        <v>0</v>
      </c>
      <c r="Q625" s="143">
        <v>2.2000000000000001E-4</v>
      </c>
      <c r="R625" s="143">
        <f>Q625*H625</f>
        <v>3.3E-3</v>
      </c>
      <c r="S625" s="143">
        <v>0</v>
      </c>
      <c r="T625" s="144">
        <f>S625*H625</f>
        <v>0</v>
      </c>
      <c r="AR625" s="145" t="s">
        <v>364</v>
      </c>
      <c r="AT625" s="145" t="s">
        <v>424</v>
      </c>
      <c r="AU625" s="145" t="s">
        <v>86</v>
      </c>
      <c r="AY625" s="17" t="s">
        <v>147</v>
      </c>
      <c r="BE625" s="146">
        <f>IF(N625="základní",J625,0)</f>
        <v>0</v>
      </c>
      <c r="BF625" s="146">
        <f>IF(N625="snížená",J625,0)</f>
        <v>0</v>
      </c>
      <c r="BG625" s="146">
        <f>IF(N625="zákl. přenesená",J625,0)</f>
        <v>0</v>
      </c>
      <c r="BH625" s="146">
        <f>IF(N625="sníž. přenesená",J625,0)</f>
        <v>0</v>
      </c>
      <c r="BI625" s="146">
        <f>IF(N625="nulová",J625,0)</f>
        <v>0</v>
      </c>
      <c r="BJ625" s="17" t="s">
        <v>84</v>
      </c>
      <c r="BK625" s="146">
        <f>ROUND(I625*H625,2)</f>
        <v>0</v>
      </c>
      <c r="BL625" s="17" t="s">
        <v>251</v>
      </c>
      <c r="BM625" s="145" t="s">
        <v>626</v>
      </c>
    </row>
    <row r="626" spans="2:65" s="1" customFormat="1" ht="10.199999999999999">
      <c r="B626" s="32"/>
      <c r="D626" s="147" t="s">
        <v>156</v>
      </c>
      <c r="F626" s="148" t="s">
        <v>625</v>
      </c>
      <c r="I626" s="149"/>
      <c r="L626" s="32"/>
      <c r="M626" s="150"/>
      <c r="T626" s="56"/>
      <c r="AT626" s="17" t="s">
        <v>156</v>
      </c>
      <c r="AU626" s="17" t="s">
        <v>86</v>
      </c>
    </row>
    <row r="627" spans="2:65" s="1" customFormat="1" ht="49.05" customHeight="1">
      <c r="B627" s="133"/>
      <c r="C627" s="134" t="s">
        <v>627</v>
      </c>
      <c r="D627" s="134" t="s">
        <v>150</v>
      </c>
      <c r="E627" s="135" t="s">
        <v>628</v>
      </c>
      <c r="F627" s="136" t="s">
        <v>629</v>
      </c>
      <c r="G627" s="137" t="s">
        <v>230</v>
      </c>
      <c r="H627" s="138">
        <v>18.925000000000001</v>
      </c>
      <c r="I627" s="139"/>
      <c r="J627" s="140">
        <f>ROUND(I627*H627,2)</f>
        <v>0</v>
      </c>
      <c r="K627" s="136" t="s">
        <v>153</v>
      </c>
      <c r="L627" s="32"/>
      <c r="M627" s="141" t="s">
        <v>1</v>
      </c>
      <c r="N627" s="142" t="s">
        <v>41</v>
      </c>
      <c r="P627" s="143">
        <f>O627*H627</f>
        <v>0</v>
      </c>
      <c r="Q627" s="143">
        <v>0</v>
      </c>
      <c r="R627" s="143">
        <f>Q627*H627</f>
        <v>0</v>
      </c>
      <c r="S627" s="143">
        <v>0</v>
      </c>
      <c r="T627" s="144">
        <f>S627*H627</f>
        <v>0</v>
      </c>
      <c r="AR627" s="145" t="s">
        <v>251</v>
      </c>
      <c r="AT627" s="145" t="s">
        <v>150</v>
      </c>
      <c r="AU627" s="145" t="s">
        <v>86</v>
      </c>
      <c r="AY627" s="17" t="s">
        <v>147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7" t="s">
        <v>84</v>
      </c>
      <c r="BK627" s="146">
        <f>ROUND(I627*H627,2)</f>
        <v>0</v>
      </c>
      <c r="BL627" s="17" t="s">
        <v>251</v>
      </c>
      <c r="BM627" s="145" t="s">
        <v>630</v>
      </c>
    </row>
    <row r="628" spans="2:65" s="1" customFormat="1" ht="28.8">
      <c r="B628" s="32"/>
      <c r="D628" s="147" t="s">
        <v>156</v>
      </c>
      <c r="F628" s="148" t="s">
        <v>629</v>
      </c>
      <c r="I628" s="149"/>
      <c r="L628" s="32"/>
      <c r="M628" s="150"/>
      <c r="T628" s="56"/>
      <c r="AT628" s="17" t="s">
        <v>156</v>
      </c>
      <c r="AU628" s="17" t="s">
        <v>86</v>
      </c>
    </row>
    <row r="629" spans="2:65" s="1" customFormat="1" ht="10.199999999999999">
      <c r="B629" s="32"/>
      <c r="D629" s="151" t="s">
        <v>157</v>
      </c>
      <c r="F629" s="152" t="s">
        <v>631</v>
      </c>
      <c r="I629" s="149"/>
      <c r="L629" s="32"/>
      <c r="M629" s="150"/>
      <c r="T629" s="56"/>
      <c r="AT629" s="17" t="s">
        <v>157</v>
      </c>
      <c r="AU629" s="17" t="s">
        <v>86</v>
      </c>
    </row>
    <row r="630" spans="2:65" s="11" customFormat="1" ht="22.8" customHeight="1">
      <c r="B630" s="121"/>
      <c r="D630" s="122" t="s">
        <v>75</v>
      </c>
      <c r="E630" s="131" t="s">
        <v>632</v>
      </c>
      <c r="F630" s="131" t="s">
        <v>633</v>
      </c>
      <c r="I630" s="124"/>
      <c r="J630" s="132">
        <f>BK630</f>
        <v>0</v>
      </c>
      <c r="L630" s="121"/>
      <c r="M630" s="126"/>
      <c r="P630" s="127">
        <f>SUM(P631:P842)</f>
        <v>0</v>
      </c>
      <c r="R630" s="127">
        <f>SUM(R631:R842)</f>
        <v>0.13752310000000001</v>
      </c>
      <c r="T630" s="128">
        <f>SUM(T631:T842)</f>
        <v>0</v>
      </c>
      <c r="AR630" s="122" t="s">
        <v>86</v>
      </c>
      <c r="AT630" s="129" t="s">
        <v>75</v>
      </c>
      <c r="AU630" s="129" t="s">
        <v>84</v>
      </c>
      <c r="AY630" s="122" t="s">
        <v>147</v>
      </c>
      <c r="BK630" s="130">
        <f>SUM(BK631:BK842)</f>
        <v>0</v>
      </c>
    </row>
    <row r="631" spans="2:65" s="1" customFormat="1" ht="24.15" customHeight="1">
      <c r="B631" s="133"/>
      <c r="C631" s="134" t="s">
        <v>634</v>
      </c>
      <c r="D631" s="134" t="s">
        <v>150</v>
      </c>
      <c r="E631" s="135" t="s">
        <v>635</v>
      </c>
      <c r="F631" s="136" t="s">
        <v>636</v>
      </c>
      <c r="G631" s="137" t="s">
        <v>97</v>
      </c>
      <c r="H631" s="138">
        <v>776.10500000000002</v>
      </c>
      <c r="I631" s="139"/>
      <c r="J631" s="140">
        <f>ROUND(I631*H631,2)</f>
        <v>0</v>
      </c>
      <c r="K631" s="136" t="s">
        <v>153</v>
      </c>
      <c r="L631" s="32"/>
      <c r="M631" s="141" t="s">
        <v>1</v>
      </c>
      <c r="N631" s="142" t="s">
        <v>41</v>
      </c>
      <c r="P631" s="143">
        <f>O631*H631</f>
        <v>0</v>
      </c>
      <c r="Q631" s="143">
        <v>0</v>
      </c>
      <c r="R631" s="143">
        <f>Q631*H631</f>
        <v>0</v>
      </c>
      <c r="S631" s="143">
        <v>0</v>
      </c>
      <c r="T631" s="144">
        <f>S631*H631</f>
        <v>0</v>
      </c>
      <c r="AR631" s="145" t="s">
        <v>251</v>
      </c>
      <c r="AT631" s="145" t="s">
        <v>150</v>
      </c>
      <c r="AU631" s="145" t="s">
        <v>86</v>
      </c>
      <c r="AY631" s="17" t="s">
        <v>147</v>
      </c>
      <c r="BE631" s="146">
        <f>IF(N631="základní",J631,0)</f>
        <v>0</v>
      </c>
      <c r="BF631" s="146">
        <f>IF(N631="snížená",J631,0)</f>
        <v>0</v>
      </c>
      <c r="BG631" s="146">
        <f>IF(N631="zákl. přenesená",J631,0)</f>
        <v>0</v>
      </c>
      <c r="BH631" s="146">
        <f>IF(N631="sníž. přenesená",J631,0)</f>
        <v>0</v>
      </c>
      <c r="BI631" s="146">
        <f>IF(N631="nulová",J631,0)</f>
        <v>0</v>
      </c>
      <c r="BJ631" s="17" t="s">
        <v>84</v>
      </c>
      <c r="BK631" s="146">
        <f>ROUND(I631*H631,2)</f>
        <v>0</v>
      </c>
      <c r="BL631" s="17" t="s">
        <v>251</v>
      </c>
      <c r="BM631" s="145" t="s">
        <v>637</v>
      </c>
    </row>
    <row r="632" spans="2:65" s="1" customFormat="1" ht="19.2">
      <c r="B632" s="32"/>
      <c r="D632" s="147" t="s">
        <v>156</v>
      </c>
      <c r="F632" s="148" t="s">
        <v>636</v>
      </c>
      <c r="I632" s="149"/>
      <c r="L632" s="32"/>
      <c r="M632" s="150"/>
      <c r="T632" s="56"/>
      <c r="AT632" s="17" t="s">
        <v>156</v>
      </c>
      <c r="AU632" s="17" t="s">
        <v>86</v>
      </c>
    </row>
    <row r="633" spans="2:65" s="1" customFormat="1" ht="10.199999999999999">
      <c r="B633" s="32"/>
      <c r="D633" s="151" t="s">
        <v>157</v>
      </c>
      <c r="F633" s="152" t="s">
        <v>638</v>
      </c>
      <c r="I633" s="149"/>
      <c r="L633" s="32"/>
      <c r="M633" s="150"/>
      <c r="T633" s="56"/>
      <c r="AT633" s="17" t="s">
        <v>157</v>
      </c>
      <c r="AU633" s="17" t="s">
        <v>86</v>
      </c>
    </row>
    <row r="634" spans="2:65" s="12" customFormat="1" ht="10.199999999999999">
      <c r="B634" s="153"/>
      <c r="D634" s="147" t="s">
        <v>159</v>
      </c>
      <c r="E634" s="154" t="s">
        <v>1</v>
      </c>
      <c r="F634" s="155" t="s">
        <v>273</v>
      </c>
      <c r="H634" s="154" t="s">
        <v>1</v>
      </c>
      <c r="I634" s="156"/>
      <c r="L634" s="153"/>
      <c r="M634" s="157"/>
      <c r="T634" s="158"/>
      <c r="AT634" s="154" t="s">
        <v>159</v>
      </c>
      <c r="AU634" s="154" t="s">
        <v>86</v>
      </c>
      <c r="AV634" s="12" t="s">
        <v>84</v>
      </c>
      <c r="AW634" s="12" t="s">
        <v>31</v>
      </c>
      <c r="AX634" s="12" t="s">
        <v>76</v>
      </c>
      <c r="AY634" s="154" t="s">
        <v>147</v>
      </c>
    </row>
    <row r="635" spans="2:65" s="12" customFormat="1" ht="10.199999999999999">
      <c r="B635" s="153"/>
      <c r="D635" s="147" t="s">
        <v>159</v>
      </c>
      <c r="E635" s="154" t="s">
        <v>1</v>
      </c>
      <c r="F635" s="155" t="s">
        <v>639</v>
      </c>
      <c r="H635" s="154" t="s">
        <v>1</v>
      </c>
      <c r="I635" s="156"/>
      <c r="L635" s="153"/>
      <c r="M635" s="157"/>
      <c r="T635" s="158"/>
      <c r="AT635" s="154" t="s">
        <v>159</v>
      </c>
      <c r="AU635" s="154" t="s">
        <v>86</v>
      </c>
      <c r="AV635" s="12" t="s">
        <v>84</v>
      </c>
      <c r="AW635" s="12" t="s">
        <v>31</v>
      </c>
      <c r="AX635" s="12" t="s">
        <v>76</v>
      </c>
      <c r="AY635" s="154" t="s">
        <v>147</v>
      </c>
    </row>
    <row r="636" spans="2:65" s="13" customFormat="1" ht="10.199999999999999">
      <c r="B636" s="159"/>
      <c r="D636" s="147" t="s">
        <v>159</v>
      </c>
      <c r="E636" s="160" t="s">
        <v>1</v>
      </c>
      <c r="F636" s="161" t="s">
        <v>640</v>
      </c>
      <c r="H636" s="162">
        <v>282.69200000000001</v>
      </c>
      <c r="I636" s="163"/>
      <c r="L636" s="159"/>
      <c r="M636" s="164"/>
      <c r="T636" s="165"/>
      <c r="AT636" s="160" t="s">
        <v>159</v>
      </c>
      <c r="AU636" s="160" t="s">
        <v>86</v>
      </c>
      <c r="AV636" s="13" t="s">
        <v>86</v>
      </c>
      <c r="AW636" s="13" t="s">
        <v>31</v>
      </c>
      <c r="AX636" s="13" t="s">
        <v>76</v>
      </c>
      <c r="AY636" s="160" t="s">
        <v>147</v>
      </c>
    </row>
    <row r="637" spans="2:65" s="13" customFormat="1" ht="10.199999999999999">
      <c r="B637" s="159"/>
      <c r="D637" s="147" t="s">
        <v>159</v>
      </c>
      <c r="E637" s="160" t="s">
        <v>1</v>
      </c>
      <c r="F637" s="161" t="s">
        <v>641</v>
      </c>
      <c r="H637" s="162">
        <v>76.56</v>
      </c>
      <c r="I637" s="163"/>
      <c r="L637" s="159"/>
      <c r="M637" s="164"/>
      <c r="T637" s="165"/>
      <c r="AT637" s="160" t="s">
        <v>159</v>
      </c>
      <c r="AU637" s="160" t="s">
        <v>86</v>
      </c>
      <c r="AV637" s="13" t="s">
        <v>86</v>
      </c>
      <c r="AW637" s="13" t="s">
        <v>31</v>
      </c>
      <c r="AX637" s="13" t="s">
        <v>76</v>
      </c>
      <c r="AY637" s="160" t="s">
        <v>147</v>
      </c>
    </row>
    <row r="638" spans="2:65" s="13" customFormat="1" ht="10.199999999999999">
      <c r="B638" s="159"/>
      <c r="D638" s="147" t="s">
        <v>159</v>
      </c>
      <c r="E638" s="160" t="s">
        <v>1</v>
      </c>
      <c r="F638" s="161" t="s">
        <v>642</v>
      </c>
      <c r="H638" s="162">
        <v>17.600000000000001</v>
      </c>
      <c r="I638" s="163"/>
      <c r="L638" s="159"/>
      <c r="M638" s="164"/>
      <c r="T638" s="165"/>
      <c r="AT638" s="160" t="s">
        <v>159</v>
      </c>
      <c r="AU638" s="160" t="s">
        <v>86</v>
      </c>
      <c r="AV638" s="13" t="s">
        <v>86</v>
      </c>
      <c r="AW638" s="13" t="s">
        <v>31</v>
      </c>
      <c r="AX638" s="13" t="s">
        <v>76</v>
      </c>
      <c r="AY638" s="160" t="s">
        <v>147</v>
      </c>
    </row>
    <row r="639" spans="2:65" s="13" customFormat="1" ht="10.199999999999999">
      <c r="B639" s="159"/>
      <c r="D639" s="147" t="s">
        <v>159</v>
      </c>
      <c r="E639" s="160" t="s">
        <v>1</v>
      </c>
      <c r="F639" s="161" t="s">
        <v>643</v>
      </c>
      <c r="H639" s="162">
        <v>87.98</v>
      </c>
      <c r="I639" s="163"/>
      <c r="L639" s="159"/>
      <c r="M639" s="164"/>
      <c r="T639" s="165"/>
      <c r="AT639" s="160" t="s">
        <v>159</v>
      </c>
      <c r="AU639" s="160" t="s">
        <v>86</v>
      </c>
      <c r="AV639" s="13" t="s">
        <v>86</v>
      </c>
      <c r="AW639" s="13" t="s">
        <v>31</v>
      </c>
      <c r="AX639" s="13" t="s">
        <v>76</v>
      </c>
      <c r="AY639" s="160" t="s">
        <v>147</v>
      </c>
    </row>
    <row r="640" spans="2:65" s="13" customFormat="1" ht="10.199999999999999">
      <c r="B640" s="159"/>
      <c r="D640" s="147" t="s">
        <v>159</v>
      </c>
      <c r="E640" s="160" t="s">
        <v>1</v>
      </c>
      <c r="F640" s="161" t="s">
        <v>644</v>
      </c>
      <c r="H640" s="162">
        <v>40.591999999999999</v>
      </c>
      <c r="I640" s="163"/>
      <c r="L640" s="159"/>
      <c r="M640" s="164"/>
      <c r="T640" s="165"/>
      <c r="AT640" s="160" t="s">
        <v>159</v>
      </c>
      <c r="AU640" s="160" t="s">
        <v>86</v>
      </c>
      <c r="AV640" s="13" t="s">
        <v>86</v>
      </c>
      <c r="AW640" s="13" t="s">
        <v>31</v>
      </c>
      <c r="AX640" s="13" t="s">
        <v>76</v>
      </c>
      <c r="AY640" s="160" t="s">
        <v>147</v>
      </c>
    </row>
    <row r="641" spans="2:51" s="13" customFormat="1" ht="10.199999999999999">
      <c r="B641" s="159"/>
      <c r="D641" s="147" t="s">
        <v>159</v>
      </c>
      <c r="E641" s="160" t="s">
        <v>1</v>
      </c>
      <c r="F641" s="161" t="s">
        <v>645</v>
      </c>
      <c r="H641" s="162">
        <v>25.1</v>
      </c>
      <c r="I641" s="163"/>
      <c r="L641" s="159"/>
      <c r="M641" s="164"/>
      <c r="T641" s="165"/>
      <c r="AT641" s="160" t="s">
        <v>159</v>
      </c>
      <c r="AU641" s="160" t="s">
        <v>86</v>
      </c>
      <c r="AV641" s="13" t="s">
        <v>86</v>
      </c>
      <c r="AW641" s="13" t="s">
        <v>31</v>
      </c>
      <c r="AX641" s="13" t="s">
        <v>76</v>
      </c>
      <c r="AY641" s="160" t="s">
        <v>147</v>
      </c>
    </row>
    <row r="642" spans="2:51" s="13" customFormat="1" ht="10.199999999999999">
      <c r="B642" s="159"/>
      <c r="D642" s="147" t="s">
        <v>159</v>
      </c>
      <c r="E642" s="160" t="s">
        <v>1</v>
      </c>
      <c r="F642" s="161" t="s">
        <v>646</v>
      </c>
      <c r="H642" s="162">
        <v>5.0880000000000001</v>
      </c>
      <c r="I642" s="163"/>
      <c r="L642" s="159"/>
      <c r="M642" s="164"/>
      <c r="T642" s="165"/>
      <c r="AT642" s="160" t="s">
        <v>159</v>
      </c>
      <c r="AU642" s="160" t="s">
        <v>86</v>
      </c>
      <c r="AV642" s="13" t="s">
        <v>86</v>
      </c>
      <c r="AW642" s="13" t="s">
        <v>31</v>
      </c>
      <c r="AX642" s="13" t="s">
        <v>76</v>
      </c>
      <c r="AY642" s="160" t="s">
        <v>147</v>
      </c>
    </row>
    <row r="643" spans="2:51" s="13" customFormat="1" ht="10.199999999999999">
      <c r="B643" s="159"/>
      <c r="D643" s="147" t="s">
        <v>159</v>
      </c>
      <c r="E643" s="160" t="s">
        <v>1</v>
      </c>
      <c r="F643" s="161" t="s">
        <v>647</v>
      </c>
      <c r="H643" s="162">
        <v>47.52</v>
      </c>
      <c r="I643" s="163"/>
      <c r="L643" s="159"/>
      <c r="M643" s="164"/>
      <c r="T643" s="165"/>
      <c r="AT643" s="160" t="s">
        <v>159</v>
      </c>
      <c r="AU643" s="160" t="s">
        <v>86</v>
      </c>
      <c r="AV643" s="13" t="s">
        <v>86</v>
      </c>
      <c r="AW643" s="13" t="s">
        <v>31</v>
      </c>
      <c r="AX643" s="13" t="s">
        <v>76</v>
      </c>
      <c r="AY643" s="160" t="s">
        <v>147</v>
      </c>
    </row>
    <row r="644" spans="2:51" s="13" customFormat="1" ht="10.199999999999999">
      <c r="B644" s="159"/>
      <c r="D644" s="147" t="s">
        <v>159</v>
      </c>
      <c r="E644" s="160" t="s">
        <v>1</v>
      </c>
      <c r="F644" s="161" t="s">
        <v>648</v>
      </c>
      <c r="H644" s="162">
        <v>36.9</v>
      </c>
      <c r="I644" s="163"/>
      <c r="L644" s="159"/>
      <c r="M644" s="164"/>
      <c r="T644" s="165"/>
      <c r="AT644" s="160" t="s">
        <v>159</v>
      </c>
      <c r="AU644" s="160" t="s">
        <v>86</v>
      </c>
      <c r="AV644" s="13" t="s">
        <v>86</v>
      </c>
      <c r="AW644" s="13" t="s">
        <v>31</v>
      </c>
      <c r="AX644" s="13" t="s">
        <v>76</v>
      </c>
      <c r="AY644" s="160" t="s">
        <v>147</v>
      </c>
    </row>
    <row r="645" spans="2:51" s="13" customFormat="1" ht="10.199999999999999">
      <c r="B645" s="159"/>
      <c r="D645" s="147" t="s">
        <v>159</v>
      </c>
      <c r="E645" s="160" t="s">
        <v>1</v>
      </c>
      <c r="F645" s="161" t="s">
        <v>649</v>
      </c>
      <c r="H645" s="162">
        <v>9.8239999999999998</v>
      </c>
      <c r="I645" s="163"/>
      <c r="L645" s="159"/>
      <c r="M645" s="164"/>
      <c r="T645" s="165"/>
      <c r="AT645" s="160" t="s">
        <v>159</v>
      </c>
      <c r="AU645" s="160" t="s">
        <v>86</v>
      </c>
      <c r="AV645" s="13" t="s">
        <v>86</v>
      </c>
      <c r="AW645" s="13" t="s">
        <v>31</v>
      </c>
      <c r="AX645" s="13" t="s">
        <v>76</v>
      </c>
      <c r="AY645" s="160" t="s">
        <v>147</v>
      </c>
    </row>
    <row r="646" spans="2:51" s="13" customFormat="1" ht="10.199999999999999">
      <c r="B646" s="159"/>
      <c r="D646" s="147" t="s">
        <v>159</v>
      </c>
      <c r="E646" s="160" t="s">
        <v>1</v>
      </c>
      <c r="F646" s="161" t="s">
        <v>650</v>
      </c>
      <c r="H646" s="162">
        <v>34.113999999999997</v>
      </c>
      <c r="I646" s="163"/>
      <c r="L646" s="159"/>
      <c r="M646" s="164"/>
      <c r="T646" s="165"/>
      <c r="AT646" s="160" t="s">
        <v>159</v>
      </c>
      <c r="AU646" s="160" t="s">
        <v>86</v>
      </c>
      <c r="AV646" s="13" t="s">
        <v>86</v>
      </c>
      <c r="AW646" s="13" t="s">
        <v>31</v>
      </c>
      <c r="AX646" s="13" t="s">
        <v>76</v>
      </c>
      <c r="AY646" s="160" t="s">
        <v>147</v>
      </c>
    </row>
    <row r="647" spans="2:51" s="13" customFormat="1" ht="10.199999999999999">
      <c r="B647" s="159"/>
      <c r="D647" s="147" t="s">
        <v>159</v>
      </c>
      <c r="E647" s="160" t="s">
        <v>1</v>
      </c>
      <c r="F647" s="161" t="s">
        <v>651</v>
      </c>
      <c r="H647" s="162">
        <v>149.99799999999999</v>
      </c>
      <c r="I647" s="163"/>
      <c r="L647" s="159"/>
      <c r="M647" s="164"/>
      <c r="T647" s="165"/>
      <c r="AT647" s="160" t="s">
        <v>159</v>
      </c>
      <c r="AU647" s="160" t="s">
        <v>86</v>
      </c>
      <c r="AV647" s="13" t="s">
        <v>86</v>
      </c>
      <c r="AW647" s="13" t="s">
        <v>31</v>
      </c>
      <c r="AX647" s="13" t="s">
        <v>76</v>
      </c>
      <c r="AY647" s="160" t="s">
        <v>147</v>
      </c>
    </row>
    <row r="648" spans="2:51" s="13" customFormat="1" ht="10.199999999999999">
      <c r="B648" s="159"/>
      <c r="D648" s="147" t="s">
        <v>159</v>
      </c>
      <c r="E648" s="160" t="s">
        <v>1</v>
      </c>
      <c r="F648" s="161" t="s">
        <v>652</v>
      </c>
      <c r="H648" s="162">
        <v>60.984000000000002</v>
      </c>
      <c r="I648" s="163"/>
      <c r="L648" s="159"/>
      <c r="M648" s="164"/>
      <c r="T648" s="165"/>
      <c r="AT648" s="160" t="s">
        <v>159</v>
      </c>
      <c r="AU648" s="160" t="s">
        <v>86</v>
      </c>
      <c r="AV648" s="13" t="s">
        <v>86</v>
      </c>
      <c r="AW648" s="13" t="s">
        <v>31</v>
      </c>
      <c r="AX648" s="13" t="s">
        <v>76</v>
      </c>
      <c r="AY648" s="160" t="s">
        <v>147</v>
      </c>
    </row>
    <row r="649" spans="2:51" s="13" customFormat="1" ht="10.199999999999999">
      <c r="B649" s="159"/>
      <c r="D649" s="147" t="s">
        <v>159</v>
      </c>
      <c r="E649" s="160" t="s">
        <v>1</v>
      </c>
      <c r="F649" s="161" t="s">
        <v>653</v>
      </c>
      <c r="H649" s="162">
        <v>2.1920000000000002</v>
      </c>
      <c r="I649" s="163"/>
      <c r="L649" s="159"/>
      <c r="M649" s="164"/>
      <c r="T649" s="165"/>
      <c r="AT649" s="160" t="s">
        <v>159</v>
      </c>
      <c r="AU649" s="160" t="s">
        <v>86</v>
      </c>
      <c r="AV649" s="13" t="s">
        <v>86</v>
      </c>
      <c r="AW649" s="13" t="s">
        <v>31</v>
      </c>
      <c r="AX649" s="13" t="s">
        <v>76</v>
      </c>
      <c r="AY649" s="160" t="s">
        <v>147</v>
      </c>
    </row>
    <row r="650" spans="2:51" s="13" customFormat="1" ht="10.199999999999999">
      <c r="B650" s="159"/>
      <c r="D650" s="147" t="s">
        <v>159</v>
      </c>
      <c r="E650" s="160" t="s">
        <v>1</v>
      </c>
      <c r="F650" s="161" t="s">
        <v>654</v>
      </c>
      <c r="H650" s="162">
        <v>523.32000000000005</v>
      </c>
      <c r="I650" s="163"/>
      <c r="L650" s="159"/>
      <c r="M650" s="164"/>
      <c r="T650" s="165"/>
      <c r="AT650" s="160" t="s">
        <v>159</v>
      </c>
      <c r="AU650" s="160" t="s">
        <v>86</v>
      </c>
      <c r="AV650" s="13" t="s">
        <v>86</v>
      </c>
      <c r="AW650" s="13" t="s">
        <v>31</v>
      </c>
      <c r="AX650" s="13" t="s">
        <v>76</v>
      </c>
      <c r="AY650" s="160" t="s">
        <v>147</v>
      </c>
    </row>
    <row r="651" spans="2:51" s="13" customFormat="1" ht="10.199999999999999">
      <c r="B651" s="159"/>
      <c r="D651" s="147" t="s">
        <v>159</v>
      </c>
      <c r="E651" s="160" t="s">
        <v>1</v>
      </c>
      <c r="F651" s="161" t="s">
        <v>655</v>
      </c>
      <c r="H651" s="162">
        <v>74.304000000000002</v>
      </c>
      <c r="I651" s="163"/>
      <c r="L651" s="159"/>
      <c r="M651" s="164"/>
      <c r="T651" s="165"/>
      <c r="AT651" s="160" t="s">
        <v>159</v>
      </c>
      <c r="AU651" s="160" t="s">
        <v>86</v>
      </c>
      <c r="AV651" s="13" t="s">
        <v>86</v>
      </c>
      <c r="AW651" s="13" t="s">
        <v>31</v>
      </c>
      <c r="AX651" s="13" t="s">
        <v>76</v>
      </c>
      <c r="AY651" s="160" t="s">
        <v>147</v>
      </c>
    </row>
    <row r="652" spans="2:51" s="13" customFormat="1" ht="10.199999999999999">
      <c r="B652" s="159"/>
      <c r="D652" s="147" t="s">
        <v>159</v>
      </c>
      <c r="E652" s="160" t="s">
        <v>1</v>
      </c>
      <c r="F652" s="161" t="s">
        <v>656</v>
      </c>
      <c r="H652" s="162">
        <v>123.2</v>
      </c>
      <c r="I652" s="163"/>
      <c r="L652" s="159"/>
      <c r="M652" s="164"/>
      <c r="T652" s="165"/>
      <c r="AT652" s="160" t="s">
        <v>159</v>
      </c>
      <c r="AU652" s="160" t="s">
        <v>86</v>
      </c>
      <c r="AV652" s="13" t="s">
        <v>86</v>
      </c>
      <c r="AW652" s="13" t="s">
        <v>31</v>
      </c>
      <c r="AX652" s="13" t="s">
        <v>76</v>
      </c>
      <c r="AY652" s="160" t="s">
        <v>147</v>
      </c>
    </row>
    <row r="653" spans="2:51" s="13" customFormat="1" ht="10.199999999999999">
      <c r="B653" s="159"/>
      <c r="D653" s="147" t="s">
        <v>159</v>
      </c>
      <c r="E653" s="160" t="s">
        <v>1</v>
      </c>
      <c r="F653" s="161" t="s">
        <v>657</v>
      </c>
      <c r="H653" s="162">
        <v>28</v>
      </c>
      <c r="I653" s="163"/>
      <c r="L653" s="159"/>
      <c r="M653" s="164"/>
      <c r="T653" s="165"/>
      <c r="AT653" s="160" t="s">
        <v>159</v>
      </c>
      <c r="AU653" s="160" t="s">
        <v>86</v>
      </c>
      <c r="AV653" s="13" t="s">
        <v>86</v>
      </c>
      <c r="AW653" s="13" t="s">
        <v>31</v>
      </c>
      <c r="AX653" s="13" t="s">
        <v>76</v>
      </c>
      <c r="AY653" s="160" t="s">
        <v>147</v>
      </c>
    </row>
    <row r="654" spans="2:51" s="13" customFormat="1" ht="10.199999999999999">
      <c r="B654" s="159"/>
      <c r="D654" s="147" t="s">
        <v>159</v>
      </c>
      <c r="E654" s="160" t="s">
        <v>1</v>
      </c>
      <c r="F654" s="161" t="s">
        <v>658</v>
      </c>
      <c r="H654" s="162">
        <v>45.182000000000002</v>
      </c>
      <c r="I654" s="163"/>
      <c r="L654" s="159"/>
      <c r="M654" s="164"/>
      <c r="T654" s="165"/>
      <c r="AT654" s="160" t="s">
        <v>159</v>
      </c>
      <c r="AU654" s="160" t="s">
        <v>86</v>
      </c>
      <c r="AV654" s="13" t="s">
        <v>86</v>
      </c>
      <c r="AW654" s="13" t="s">
        <v>31</v>
      </c>
      <c r="AX654" s="13" t="s">
        <v>76</v>
      </c>
      <c r="AY654" s="160" t="s">
        <v>147</v>
      </c>
    </row>
    <row r="655" spans="2:51" s="13" customFormat="1" ht="10.199999999999999">
      <c r="B655" s="159"/>
      <c r="D655" s="147" t="s">
        <v>159</v>
      </c>
      <c r="E655" s="160" t="s">
        <v>1</v>
      </c>
      <c r="F655" s="161" t="s">
        <v>659</v>
      </c>
      <c r="H655" s="162">
        <v>60.24</v>
      </c>
      <c r="I655" s="163"/>
      <c r="L655" s="159"/>
      <c r="M655" s="164"/>
      <c r="T655" s="165"/>
      <c r="AT655" s="160" t="s">
        <v>159</v>
      </c>
      <c r="AU655" s="160" t="s">
        <v>86</v>
      </c>
      <c r="AV655" s="13" t="s">
        <v>86</v>
      </c>
      <c r="AW655" s="13" t="s">
        <v>31</v>
      </c>
      <c r="AX655" s="13" t="s">
        <v>76</v>
      </c>
      <c r="AY655" s="160" t="s">
        <v>147</v>
      </c>
    </row>
    <row r="656" spans="2:51" s="13" customFormat="1" ht="10.199999999999999">
      <c r="B656" s="159"/>
      <c r="D656" s="147" t="s">
        <v>159</v>
      </c>
      <c r="E656" s="160" t="s">
        <v>1</v>
      </c>
      <c r="F656" s="161" t="s">
        <v>660</v>
      </c>
      <c r="H656" s="162">
        <v>26.64</v>
      </c>
      <c r="I656" s="163"/>
      <c r="L656" s="159"/>
      <c r="M656" s="164"/>
      <c r="T656" s="165"/>
      <c r="AT656" s="160" t="s">
        <v>159</v>
      </c>
      <c r="AU656" s="160" t="s">
        <v>86</v>
      </c>
      <c r="AV656" s="13" t="s">
        <v>86</v>
      </c>
      <c r="AW656" s="13" t="s">
        <v>31</v>
      </c>
      <c r="AX656" s="13" t="s">
        <v>76</v>
      </c>
      <c r="AY656" s="160" t="s">
        <v>147</v>
      </c>
    </row>
    <row r="657" spans="2:51" s="13" customFormat="1" ht="10.199999999999999">
      <c r="B657" s="159"/>
      <c r="D657" s="147" t="s">
        <v>159</v>
      </c>
      <c r="E657" s="160" t="s">
        <v>1</v>
      </c>
      <c r="F657" s="161" t="s">
        <v>661</v>
      </c>
      <c r="H657" s="162">
        <v>17.027999999999999</v>
      </c>
      <c r="I657" s="163"/>
      <c r="L657" s="159"/>
      <c r="M657" s="164"/>
      <c r="T657" s="165"/>
      <c r="AT657" s="160" t="s">
        <v>159</v>
      </c>
      <c r="AU657" s="160" t="s">
        <v>86</v>
      </c>
      <c r="AV657" s="13" t="s">
        <v>86</v>
      </c>
      <c r="AW657" s="13" t="s">
        <v>31</v>
      </c>
      <c r="AX657" s="13" t="s">
        <v>76</v>
      </c>
      <c r="AY657" s="160" t="s">
        <v>147</v>
      </c>
    </row>
    <row r="658" spans="2:51" s="13" customFormat="1" ht="10.199999999999999">
      <c r="B658" s="159"/>
      <c r="D658" s="147" t="s">
        <v>159</v>
      </c>
      <c r="E658" s="160" t="s">
        <v>1</v>
      </c>
      <c r="F658" s="161" t="s">
        <v>662</v>
      </c>
      <c r="H658" s="162">
        <v>70.400000000000006</v>
      </c>
      <c r="I658" s="163"/>
      <c r="L658" s="159"/>
      <c r="M658" s="164"/>
      <c r="T658" s="165"/>
      <c r="AT658" s="160" t="s">
        <v>159</v>
      </c>
      <c r="AU658" s="160" t="s">
        <v>86</v>
      </c>
      <c r="AV658" s="13" t="s">
        <v>86</v>
      </c>
      <c r="AW658" s="13" t="s">
        <v>31</v>
      </c>
      <c r="AX658" s="13" t="s">
        <v>76</v>
      </c>
      <c r="AY658" s="160" t="s">
        <v>147</v>
      </c>
    </row>
    <row r="659" spans="2:51" s="13" customFormat="1" ht="10.199999999999999">
      <c r="B659" s="159"/>
      <c r="D659" s="147" t="s">
        <v>159</v>
      </c>
      <c r="E659" s="160" t="s">
        <v>1</v>
      </c>
      <c r="F659" s="161" t="s">
        <v>663</v>
      </c>
      <c r="H659" s="162">
        <v>37.08</v>
      </c>
      <c r="I659" s="163"/>
      <c r="L659" s="159"/>
      <c r="M659" s="164"/>
      <c r="T659" s="165"/>
      <c r="AT659" s="160" t="s">
        <v>159</v>
      </c>
      <c r="AU659" s="160" t="s">
        <v>86</v>
      </c>
      <c r="AV659" s="13" t="s">
        <v>86</v>
      </c>
      <c r="AW659" s="13" t="s">
        <v>31</v>
      </c>
      <c r="AX659" s="13" t="s">
        <v>76</v>
      </c>
      <c r="AY659" s="160" t="s">
        <v>147</v>
      </c>
    </row>
    <row r="660" spans="2:51" s="13" customFormat="1" ht="10.199999999999999">
      <c r="B660" s="159"/>
      <c r="D660" s="147" t="s">
        <v>159</v>
      </c>
      <c r="E660" s="160" t="s">
        <v>1</v>
      </c>
      <c r="F660" s="161" t="s">
        <v>664</v>
      </c>
      <c r="H660" s="162">
        <v>37.799999999999997</v>
      </c>
      <c r="I660" s="163"/>
      <c r="L660" s="159"/>
      <c r="M660" s="164"/>
      <c r="T660" s="165"/>
      <c r="AT660" s="160" t="s">
        <v>159</v>
      </c>
      <c r="AU660" s="160" t="s">
        <v>86</v>
      </c>
      <c r="AV660" s="13" t="s">
        <v>86</v>
      </c>
      <c r="AW660" s="13" t="s">
        <v>31</v>
      </c>
      <c r="AX660" s="13" t="s">
        <v>76</v>
      </c>
      <c r="AY660" s="160" t="s">
        <v>147</v>
      </c>
    </row>
    <row r="661" spans="2:51" s="12" customFormat="1" ht="10.199999999999999">
      <c r="B661" s="153"/>
      <c r="D661" s="147" t="s">
        <v>159</v>
      </c>
      <c r="E661" s="154" t="s">
        <v>1</v>
      </c>
      <c r="F661" s="155" t="s">
        <v>665</v>
      </c>
      <c r="H661" s="154" t="s">
        <v>1</v>
      </c>
      <c r="I661" s="156"/>
      <c r="L661" s="153"/>
      <c r="M661" s="157"/>
      <c r="T661" s="158"/>
      <c r="AT661" s="154" t="s">
        <v>159</v>
      </c>
      <c r="AU661" s="154" t="s">
        <v>86</v>
      </c>
      <c r="AV661" s="12" t="s">
        <v>84</v>
      </c>
      <c r="AW661" s="12" t="s">
        <v>31</v>
      </c>
      <c r="AX661" s="12" t="s">
        <v>76</v>
      </c>
      <c r="AY661" s="154" t="s">
        <v>147</v>
      </c>
    </row>
    <row r="662" spans="2:51" s="13" customFormat="1" ht="10.199999999999999">
      <c r="B662" s="159"/>
      <c r="D662" s="147" t="s">
        <v>159</v>
      </c>
      <c r="E662" s="160" t="s">
        <v>1</v>
      </c>
      <c r="F662" s="161" t="s">
        <v>666</v>
      </c>
      <c r="H662" s="162">
        <v>46.92</v>
      </c>
      <c r="I662" s="163"/>
      <c r="L662" s="159"/>
      <c r="M662" s="164"/>
      <c r="T662" s="165"/>
      <c r="AT662" s="160" t="s">
        <v>159</v>
      </c>
      <c r="AU662" s="160" t="s">
        <v>86</v>
      </c>
      <c r="AV662" s="13" t="s">
        <v>86</v>
      </c>
      <c r="AW662" s="13" t="s">
        <v>31</v>
      </c>
      <c r="AX662" s="13" t="s">
        <v>76</v>
      </c>
      <c r="AY662" s="160" t="s">
        <v>147</v>
      </c>
    </row>
    <row r="663" spans="2:51" s="13" customFormat="1" ht="10.199999999999999">
      <c r="B663" s="159"/>
      <c r="D663" s="147" t="s">
        <v>159</v>
      </c>
      <c r="E663" s="160" t="s">
        <v>1</v>
      </c>
      <c r="F663" s="161" t="s">
        <v>667</v>
      </c>
      <c r="H663" s="162">
        <v>1.492</v>
      </c>
      <c r="I663" s="163"/>
      <c r="L663" s="159"/>
      <c r="M663" s="164"/>
      <c r="T663" s="165"/>
      <c r="AT663" s="160" t="s">
        <v>159</v>
      </c>
      <c r="AU663" s="160" t="s">
        <v>86</v>
      </c>
      <c r="AV663" s="13" t="s">
        <v>86</v>
      </c>
      <c r="AW663" s="13" t="s">
        <v>31</v>
      </c>
      <c r="AX663" s="13" t="s">
        <v>76</v>
      </c>
      <c r="AY663" s="160" t="s">
        <v>147</v>
      </c>
    </row>
    <row r="664" spans="2:51" s="13" customFormat="1" ht="10.199999999999999">
      <c r="B664" s="159"/>
      <c r="D664" s="147" t="s">
        <v>159</v>
      </c>
      <c r="E664" s="160" t="s">
        <v>1</v>
      </c>
      <c r="F664" s="161" t="s">
        <v>668</v>
      </c>
      <c r="H664" s="162">
        <v>17.600000000000001</v>
      </c>
      <c r="I664" s="163"/>
      <c r="L664" s="159"/>
      <c r="M664" s="164"/>
      <c r="T664" s="165"/>
      <c r="AT664" s="160" t="s">
        <v>159</v>
      </c>
      <c r="AU664" s="160" t="s">
        <v>86</v>
      </c>
      <c r="AV664" s="13" t="s">
        <v>86</v>
      </c>
      <c r="AW664" s="13" t="s">
        <v>31</v>
      </c>
      <c r="AX664" s="13" t="s">
        <v>76</v>
      </c>
      <c r="AY664" s="160" t="s">
        <v>147</v>
      </c>
    </row>
    <row r="665" spans="2:51" s="13" customFormat="1" ht="10.199999999999999">
      <c r="B665" s="159"/>
      <c r="D665" s="147" t="s">
        <v>159</v>
      </c>
      <c r="E665" s="160" t="s">
        <v>1</v>
      </c>
      <c r="F665" s="161" t="s">
        <v>669</v>
      </c>
      <c r="H665" s="162">
        <v>102.544</v>
      </c>
      <c r="I665" s="163"/>
      <c r="L665" s="159"/>
      <c r="M665" s="164"/>
      <c r="T665" s="165"/>
      <c r="AT665" s="160" t="s">
        <v>159</v>
      </c>
      <c r="AU665" s="160" t="s">
        <v>86</v>
      </c>
      <c r="AV665" s="13" t="s">
        <v>86</v>
      </c>
      <c r="AW665" s="13" t="s">
        <v>31</v>
      </c>
      <c r="AX665" s="13" t="s">
        <v>76</v>
      </c>
      <c r="AY665" s="160" t="s">
        <v>147</v>
      </c>
    </row>
    <row r="666" spans="2:51" s="13" customFormat="1" ht="10.199999999999999">
      <c r="B666" s="159"/>
      <c r="D666" s="147" t="s">
        <v>159</v>
      </c>
      <c r="E666" s="160" t="s">
        <v>1</v>
      </c>
      <c r="F666" s="161" t="s">
        <v>670</v>
      </c>
      <c r="H666" s="162">
        <v>24.48</v>
      </c>
      <c r="I666" s="163"/>
      <c r="L666" s="159"/>
      <c r="M666" s="164"/>
      <c r="T666" s="165"/>
      <c r="AT666" s="160" t="s">
        <v>159</v>
      </c>
      <c r="AU666" s="160" t="s">
        <v>86</v>
      </c>
      <c r="AV666" s="13" t="s">
        <v>86</v>
      </c>
      <c r="AW666" s="13" t="s">
        <v>31</v>
      </c>
      <c r="AX666" s="13" t="s">
        <v>76</v>
      </c>
      <c r="AY666" s="160" t="s">
        <v>147</v>
      </c>
    </row>
    <row r="667" spans="2:51" s="13" customFormat="1" ht="10.199999999999999">
      <c r="B667" s="159"/>
      <c r="D667" s="147" t="s">
        <v>159</v>
      </c>
      <c r="E667" s="160" t="s">
        <v>1</v>
      </c>
      <c r="F667" s="161" t="s">
        <v>671</v>
      </c>
      <c r="H667" s="162">
        <v>13.023999999999999</v>
      </c>
      <c r="I667" s="163"/>
      <c r="L667" s="159"/>
      <c r="M667" s="164"/>
      <c r="T667" s="165"/>
      <c r="AT667" s="160" t="s">
        <v>159</v>
      </c>
      <c r="AU667" s="160" t="s">
        <v>86</v>
      </c>
      <c r="AV667" s="13" t="s">
        <v>86</v>
      </c>
      <c r="AW667" s="13" t="s">
        <v>31</v>
      </c>
      <c r="AX667" s="13" t="s">
        <v>76</v>
      </c>
      <c r="AY667" s="160" t="s">
        <v>147</v>
      </c>
    </row>
    <row r="668" spans="2:51" s="13" customFormat="1" ht="10.199999999999999">
      <c r="B668" s="159"/>
      <c r="D668" s="147" t="s">
        <v>159</v>
      </c>
      <c r="E668" s="160" t="s">
        <v>1</v>
      </c>
      <c r="F668" s="161" t="s">
        <v>672</v>
      </c>
      <c r="H668" s="162">
        <v>12.135999999999999</v>
      </c>
      <c r="I668" s="163"/>
      <c r="L668" s="159"/>
      <c r="M668" s="164"/>
      <c r="T668" s="165"/>
      <c r="AT668" s="160" t="s">
        <v>159</v>
      </c>
      <c r="AU668" s="160" t="s">
        <v>86</v>
      </c>
      <c r="AV668" s="13" t="s">
        <v>86</v>
      </c>
      <c r="AW668" s="13" t="s">
        <v>31</v>
      </c>
      <c r="AX668" s="13" t="s">
        <v>76</v>
      </c>
      <c r="AY668" s="160" t="s">
        <v>147</v>
      </c>
    </row>
    <row r="669" spans="2:51" s="13" customFormat="1" ht="10.199999999999999">
      <c r="B669" s="159"/>
      <c r="D669" s="147" t="s">
        <v>159</v>
      </c>
      <c r="E669" s="160" t="s">
        <v>1</v>
      </c>
      <c r="F669" s="161" t="s">
        <v>673</v>
      </c>
      <c r="H669" s="162">
        <v>21.32</v>
      </c>
      <c r="I669" s="163"/>
      <c r="L669" s="159"/>
      <c r="M669" s="164"/>
      <c r="T669" s="165"/>
      <c r="AT669" s="160" t="s">
        <v>159</v>
      </c>
      <c r="AU669" s="160" t="s">
        <v>86</v>
      </c>
      <c r="AV669" s="13" t="s">
        <v>86</v>
      </c>
      <c r="AW669" s="13" t="s">
        <v>31</v>
      </c>
      <c r="AX669" s="13" t="s">
        <v>76</v>
      </c>
      <c r="AY669" s="160" t="s">
        <v>147</v>
      </c>
    </row>
    <row r="670" spans="2:51" s="13" customFormat="1" ht="10.199999999999999">
      <c r="B670" s="159"/>
      <c r="D670" s="147" t="s">
        <v>159</v>
      </c>
      <c r="E670" s="160" t="s">
        <v>1</v>
      </c>
      <c r="F670" s="161" t="s">
        <v>674</v>
      </c>
      <c r="H670" s="162">
        <v>4.4400000000000004</v>
      </c>
      <c r="I670" s="163"/>
      <c r="L670" s="159"/>
      <c r="M670" s="164"/>
      <c r="T670" s="165"/>
      <c r="AT670" s="160" t="s">
        <v>159</v>
      </c>
      <c r="AU670" s="160" t="s">
        <v>86</v>
      </c>
      <c r="AV670" s="13" t="s">
        <v>86</v>
      </c>
      <c r="AW670" s="13" t="s">
        <v>31</v>
      </c>
      <c r="AX670" s="13" t="s">
        <v>76</v>
      </c>
      <c r="AY670" s="160" t="s">
        <v>147</v>
      </c>
    </row>
    <row r="671" spans="2:51" s="13" customFormat="1" ht="10.199999999999999">
      <c r="B671" s="159"/>
      <c r="D671" s="147" t="s">
        <v>159</v>
      </c>
      <c r="E671" s="160" t="s">
        <v>1</v>
      </c>
      <c r="F671" s="161" t="s">
        <v>675</v>
      </c>
      <c r="H671" s="162">
        <v>19.018000000000001</v>
      </c>
      <c r="I671" s="163"/>
      <c r="L671" s="159"/>
      <c r="M671" s="164"/>
      <c r="T671" s="165"/>
      <c r="AT671" s="160" t="s">
        <v>159</v>
      </c>
      <c r="AU671" s="160" t="s">
        <v>86</v>
      </c>
      <c r="AV671" s="13" t="s">
        <v>86</v>
      </c>
      <c r="AW671" s="13" t="s">
        <v>31</v>
      </c>
      <c r="AX671" s="13" t="s">
        <v>76</v>
      </c>
      <c r="AY671" s="160" t="s">
        <v>147</v>
      </c>
    </row>
    <row r="672" spans="2:51" s="13" customFormat="1" ht="10.199999999999999">
      <c r="B672" s="159"/>
      <c r="D672" s="147" t="s">
        <v>159</v>
      </c>
      <c r="E672" s="160" t="s">
        <v>1</v>
      </c>
      <c r="F672" s="161" t="s">
        <v>676</v>
      </c>
      <c r="H672" s="162">
        <v>15.54</v>
      </c>
      <c r="I672" s="163"/>
      <c r="L672" s="159"/>
      <c r="M672" s="164"/>
      <c r="T672" s="165"/>
      <c r="AT672" s="160" t="s">
        <v>159</v>
      </c>
      <c r="AU672" s="160" t="s">
        <v>86</v>
      </c>
      <c r="AV672" s="13" t="s">
        <v>86</v>
      </c>
      <c r="AW672" s="13" t="s">
        <v>31</v>
      </c>
      <c r="AX672" s="13" t="s">
        <v>76</v>
      </c>
      <c r="AY672" s="160" t="s">
        <v>147</v>
      </c>
    </row>
    <row r="673" spans="2:51" s="13" customFormat="1" ht="10.199999999999999">
      <c r="B673" s="159"/>
      <c r="D673" s="147" t="s">
        <v>159</v>
      </c>
      <c r="E673" s="160" t="s">
        <v>1</v>
      </c>
      <c r="F673" s="161" t="s">
        <v>677</v>
      </c>
      <c r="H673" s="162">
        <v>22.08</v>
      </c>
      <c r="I673" s="163"/>
      <c r="L673" s="159"/>
      <c r="M673" s="164"/>
      <c r="T673" s="165"/>
      <c r="AT673" s="160" t="s">
        <v>159</v>
      </c>
      <c r="AU673" s="160" t="s">
        <v>86</v>
      </c>
      <c r="AV673" s="13" t="s">
        <v>86</v>
      </c>
      <c r="AW673" s="13" t="s">
        <v>31</v>
      </c>
      <c r="AX673" s="13" t="s">
        <v>76</v>
      </c>
      <c r="AY673" s="160" t="s">
        <v>147</v>
      </c>
    </row>
    <row r="674" spans="2:51" s="13" customFormat="1" ht="10.199999999999999">
      <c r="B674" s="159"/>
      <c r="D674" s="147" t="s">
        <v>159</v>
      </c>
      <c r="E674" s="160" t="s">
        <v>1</v>
      </c>
      <c r="F674" s="161" t="s">
        <v>678</v>
      </c>
      <c r="H674" s="162">
        <v>6.5</v>
      </c>
      <c r="I674" s="163"/>
      <c r="L674" s="159"/>
      <c r="M674" s="164"/>
      <c r="T674" s="165"/>
      <c r="AT674" s="160" t="s">
        <v>159</v>
      </c>
      <c r="AU674" s="160" t="s">
        <v>86</v>
      </c>
      <c r="AV674" s="13" t="s">
        <v>86</v>
      </c>
      <c r="AW674" s="13" t="s">
        <v>31</v>
      </c>
      <c r="AX674" s="13" t="s">
        <v>76</v>
      </c>
      <c r="AY674" s="160" t="s">
        <v>147</v>
      </c>
    </row>
    <row r="675" spans="2:51" s="13" customFormat="1" ht="10.199999999999999">
      <c r="B675" s="159"/>
      <c r="D675" s="147" t="s">
        <v>159</v>
      </c>
      <c r="E675" s="160" t="s">
        <v>1</v>
      </c>
      <c r="F675" s="161" t="s">
        <v>679</v>
      </c>
      <c r="H675" s="162">
        <v>6.24</v>
      </c>
      <c r="I675" s="163"/>
      <c r="L675" s="159"/>
      <c r="M675" s="164"/>
      <c r="T675" s="165"/>
      <c r="AT675" s="160" t="s">
        <v>159</v>
      </c>
      <c r="AU675" s="160" t="s">
        <v>86</v>
      </c>
      <c r="AV675" s="13" t="s">
        <v>86</v>
      </c>
      <c r="AW675" s="13" t="s">
        <v>31</v>
      </c>
      <c r="AX675" s="13" t="s">
        <v>76</v>
      </c>
      <c r="AY675" s="160" t="s">
        <v>147</v>
      </c>
    </row>
    <row r="676" spans="2:51" s="13" customFormat="1" ht="10.199999999999999">
      <c r="B676" s="159"/>
      <c r="D676" s="147" t="s">
        <v>159</v>
      </c>
      <c r="E676" s="160" t="s">
        <v>1</v>
      </c>
      <c r="F676" s="161" t="s">
        <v>680</v>
      </c>
      <c r="H676" s="162">
        <v>120.3</v>
      </c>
      <c r="I676" s="163"/>
      <c r="L676" s="159"/>
      <c r="M676" s="164"/>
      <c r="T676" s="165"/>
      <c r="AT676" s="160" t="s">
        <v>159</v>
      </c>
      <c r="AU676" s="160" t="s">
        <v>86</v>
      </c>
      <c r="AV676" s="13" t="s">
        <v>86</v>
      </c>
      <c r="AW676" s="13" t="s">
        <v>31</v>
      </c>
      <c r="AX676" s="13" t="s">
        <v>76</v>
      </c>
      <c r="AY676" s="160" t="s">
        <v>147</v>
      </c>
    </row>
    <row r="677" spans="2:51" s="15" customFormat="1" ht="10.199999999999999">
      <c r="B677" s="183"/>
      <c r="D677" s="147" t="s">
        <v>159</v>
      </c>
      <c r="E677" s="184" t="s">
        <v>1</v>
      </c>
      <c r="F677" s="185" t="s">
        <v>681</v>
      </c>
      <c r="H677" s="186">
        <v>2353.9720000000002</v>
      </c>
      <c r="I677" s="187"/>
      <c r="L677" s="183"/>
      <c r="M677" s="188"/>
      <c r="T677" s="189"/>
      <c r="AT677" s="184" t="s">
        <v>159</v>
      </c>
      <c r="AU677" s="184" t="s">
        <v>86</v>
      </c>
      <c r="AV677" s="15" t="s">
        <v>94</v>
      </c>
      <c r="AW677" s="15" t="s">
        <v>31</v>
      </c>
      <c r="AX677" s="15" t="s">
        <v>76</v>
      </c>
      <c r="AY677" s="184" t="s">
        <v>147</v>
      </c>
    </row>
    <row r="678" spans="2:51" s="12" customFormat="1" ht="10.199999999999999">
      <c r="B678" s="153"/>
      <c r="D678" s="147" t="s">
        <v>159</v>
      </c>
      <c r="E678" s="154" t="s">
        <v>1</v>
      </c>
      <c r="F678" s="155" t="s">
        <v>682</v>
      </c>
      <c r="H678" s="154" t="s">
        <v>1</v>
      </c>
      <c r="I678" s="156"/>
      <c r="L678" s="153"/>
      <c r="M678" s="157"/>
      <c r="T678" s="158"/>
      <c r="AT678" s="154" t="s">
        <v>159</v>
      </c>
      <c r="AU678" s="154" t="s">
        <v>86</v>
      </c>
      <c r="AV678" s="12" t="s">
        <v>84</v>
      </c>
      <c r="AW678" s="12" t="s">
        <v>31</v>
      </c>
      <c r="AX678" s="12" t="s">
        <v>76</v>
      </c>
      <c r="AY678" s="154" t="s">
        <v>147</v>
      </c>
    </row>
    <row r="679" spans="2:51" s="13" customFormat="1" ht="10.199999999999999">
      <c r="B679" s="159"/>
      <c r="D679" s="147" t="s">
        <v>159</v>
      </c>
      <c r="E679" s="160" t="s">
        <v>1</v>
      </c>
      <c r="F679" s="161" t="s">
        <v>683</v>
      </c>
      <c r="H679" s="162">
        <v>85</v>
      </c>
      <c r="I679" s="163"/>
      <c r="L679" s="159"/>
      <c r="M679" s="164"/>
      <c r="T679" s="165"/>
      <c r="AT679" s="160" t="s">
        <v>159</v>
      </c>
      <c r="AU679" s="160" t="s">
        <v>86</v>
      </c>
      <c r="AV679" s="13" t="s">
        <v>86</v>
      </c>
      <c r="AW679" s="13" t="s">
        <v>31</v>
      </c>
      <c r="AX679" s="13" t="s">
        <v>76</v>
      </c>
      <c r="AY679" s="160" t="s">
        <v>147</v>
      </c>
    </row>
    <row r="680" spans="2:51" s="12" customFormat="1" ht="10.199999999999999">
      <c r="B680" s="153"/>
      <c r="D680" s="147" t="s">
        <v>159</v>
      </c>
      <c r="E680" s="154" t="s">
        <v>1</v>
      </c>
      <c r="F680" s="155" t="s">
        <v>684</v>
      </c>
      <c r="H680" s="154" t="s">
        <v>1</v>
      </c>
      <c r="I680" s="156"/>
      <c r="L680" s="153"/>
      <c r="M680" s="157"/>
      <c r="T680" s="158"/>
      <c r="AT680" s="154" t="s">
        <v>159</v>
      </c>
      <c r="AU680" s="154" t="s">
        <v>86</v>
      </c>
      <c r="AV680" s="12" t="s">
        <v>84</v>
      </c>
      <c r="AW680" s="12" t="s">
        <v>31</v>
      </c>
      <c r="AX680" s="12" t="s">
        <v>76</v>
      </c>
      <c r="AY680" s="154" t="s">
        <v>147</v>
      </c>
    </row>
    <row r="681" spans="2:51" s="12" customFormat="1" ht="10.199999999999999">
      <c r="B681" s="153"/>
      <c r="D681" s="147" t="s">
        <v>159</v>
      </c>
      <c r="E681" s="154" t="s">
        <v>1</v>
      </c>
      <c r="F681" s="155" t="s">
        <v>639</v>
      </c>
      <c r="H681" s="154" t="s">
        <v>1</v>
      </c>
      <c r="I681" s="156"/>
      <c r="L681" s="153"/>
      <c r="M681" s="157"/>
      <c r="T681" s="158"/>
      <c r="AT681" s="154" t="s">
        <v>159</v>
      </c>
      <c r="AU681" s="154" t="s">
        <v>86</v>
      </c>
      <c r="AV681" s="12" t="s">
        <v>84</v>
      </c>
      <c r="AW681" s="12" t="s">
        <v>31</v>
      </c>
      <c r="AX681" s="12" t="s">
        <v>76</v>
      </c>
      <c r="AY681" s="154" t="s">
        <v>147</v>
      </c>
    </row>
    <row r="682" spans="2:51" s="13" customFormat="1" ht="10.199999999999999">
      <c r="B682" s="159"/>
      <c r="D682" s="147" t="s">
        <v>159</v>
      </c>
      <c r="E682" s="160" t="s">
        <v>1</v>
      </c>
      <c r="F682" s="161" t="s">
        <v>685</v>
      </c>
      <c r="H682" s="162">
        <v>1.65</v>
      </c>
      <c r="I682" s="163"/>
      <c r="L682" s="159"/>
      <c r="M682" s="164"/>
      <c r="T682" s="165"/>
      <c r="AT682" s="160" t="s">
        <v>159</v>
      </c>
      <c r="AU682" s="160" t="s">
        <v>86</v>
      </c>
      <c r="AV682" s="13" t="s">
        <v>86</v>
      </c>
      <c r="AW682" s="13" t="s">
        <v>31</v>
      </c>
      <c r="AX682" s="13" t="s">
        <v>76</v>
      </c>
      <c r="AY682" s="160" t="s">
        <v>147</v>
      </c>
    </row>
    <row r="683" spans="2:51" s="13" customFormat="1" ht="10.199999999999999">
      <c r="B683" s="159"/>
      <c r="D683" s="147" t="s">
        <v>159</v>
      </c>
      <c r="E683" s="160" t="s">
        <v>1</v>
      </c>
      <c r="F683" s="161" t="s">
        <v>686</v>
      </c>
      <c r="H683" s="162">
        <v>0.99</v>
      </c>
      <c r="I683" s="163"/>
      <c r="L683" s="159"/>
      <c r="M683" s="164"/>
      <c r="T683" s="165"/>
      <c r="AT683" s="160" t="s">
        <v>159</v>
      </c>
      <c r="AU683" s="160" t="s">
        <v>86</v>
      </c>
      <c r="AV683" s="13" t="s">
        <v>86</v>
      </c>
      <c r="AW683" s="13" t="s">
        <v>31</v>
      </c>
      <c r="AX683" s="13" t="s">
        <v>76</v>
      </c>
      <c r="AY683" s="160" t="s">
        <v>147</v>
      </c>
    </row>
    <row r="684" spans="2:51" s="13" customFormat="1" ht="10.199999999999999">
      <c r="B684" s="159"/>
      <c r="D684" s="147" t="s">
        <v>159</v>
      </c>
      <c r="E684" s="160" t="s">
        <v>1</v>
      </c>
      <c r="F684" s="161" t="s">
        <v>687</v>
      </c>
      <c r="H684" s="162">
        <v>1.2</v>
      </c>
      <c r="I684" s="163"/>
      <c r="L684" s="159"/>
      <c r="M684" s="164"/>
      <c r="T684" s="165"/>
      <c r="AT684" s="160" t="s">
        <v>159</v>
      </c>
      <c r="AU684" s="160" t="s">
        <v>86</v>
      </c>
      <c r="AV684" s="13" t="s">
        <v>86</v>
      </c>
      <c r="AW684" s="13" t="s">
        <v>31</v>
      </c>
      <c r="AX684" s="13" t="s">
        <v>76</v>
      </c>
      <c r="AY684" s="160" t="s">
        <v>147</v>
      </c>
    </row>
    <row r="685" spans="2:51" s="13" customFormat="1" ht="10.199999999999999">
      <c r="B685" s="159"/>
      <c r="D685" s="147" t="s">
        <v>159</v>
      </c>
      <c r="E685" s="160" t="s">
        <v>1</v>
      </c>
      <c r="F685" s="161" t="s">
        <v>688</v>
      </c>
      <c r="H685" s="162">
        <v>9.3000000000000007</v>
      </c>
      <c r="I685" s="163"/>
      <c r="L685" s="159"/>
      <c r="M685" s="164"/>
      <c r="T685" s="165"/>
      <c r="AT685" s="160" t="s">
        <v>159</v>
      </c>
      <c r="AU685" s="160" t="s">
        <v>86</v>
      </c>
      <c r="AV685" s="13" t="s">
        <v>86</v>
      </c>
      <c r="AW685" s="13" t="s">
        <v>31</v>
      </c>
      <c r="AX685" s="13" t="s">
        <v>76</v>
      </c>
      <c r="AY685" s="160" t="s">
        <v>147</v>
      </c>
    </row>
    <row r="686" spans="2:51" s="13" customFormat="1" ht="10.199999999999999">
      <c r="B686" s="159"/>
      <c r="D686" s="147" t="s">
        <v>159</v>
      </c>
      <c r="E686" s="160" t="s">
        <v>1</v>
      </c>
      <c r="F686" s="161" t="s">
        <v>689</v>
      </c>
      <c r="H686" s="162">
        <v>7.04</v>
      </c>
      <c r="I686" s="163"/>
      <c r="L686" s="159"/>
      <c r="M686" s="164"/>
      <c r="T686" s="165"/>
      <c r="AT686" s="160" t="s">
        <v>159</v>
      </c>
      <c r="AU686" s="160" t="s">
        <v>86</v>
      </c>
      <c r="AV686" s="13" t="s">
        <v>86</v>
      </c>
      <c r="AW686" s="13" t="s">
        <v>31</v>
      </c>
      <c r="AX686" s="13" t="s">
        <v>76</v>
      </c>
      <c r="AY686" s="160" t="s">
        <v>147</v>
      </c>
    </row>
    <row r="687" spans="2:51" s="13" customFormat="1" ht="10.199999999999999">
      <c r="B687" s="159"/>
      <c r="D687" s="147" t="s">
        <v>159</v>
      </c>
      <c r="E687" s="160" t="s">
        <v>1</v>
      </c>
      <c r="F687" s="161" t="s">
        <v>690</v>
      </c>
      <c r="H687" s="162">
        <v>13.6</v>
      </c>
      <c r="I687" s="163"/>
      <c r="L687" s="159"/>
      <c r="M687" s="164"/>
      <c r="T687" s="165"/>
      <c r="AT687" s="160" t="s">
        <v>159</v>
      </c>
      <c r="AU687" s="160" t="s">
        <v>86</v>
      </c>
      <c r="AV687" s="13" t="s">
        <v>86</v>
      </c>
      <c r="AW687" s="13" t="s">
        <v>31</v>
      </c>
      <c r="AX687" s="13" t="s">
        <v>76</v>
      </c>
      <c r="AY687" s="160" t="s">
        <v>147</v>
      </c>
    </row>
    <row r="688" spans="2:51" s="13" customFormat="1" ht="10.199999999999999">
      <c r="B688" s="159"/>
      <c r="D688" s="147" t="s">
        <v>159</v>
      </c>
      <c r="E688" s="160" t="s">
        <v>1</v>
      </c>
      <c r="F688" s="161" t="s">
        <v>691</v>
      </c>
      <c r="H688" s="162">
        <v>35.28</v>
      </c>
      <c r="I688" s="163"/>
      <c r="L688" s="159"/>
      <c r="M688" s="164"/>
      <c r="T688" s="165"/>
      <c r="AT688" s="160" t="s">
        <v>159</v>
      </c>
      <c r="AU688" s="160" t="s">
        <v>86</v>
      </c>
      <c r="AV688" s="13" t="s">
        <v>86</v>
      </c>
      <c r="AW688" s="13" t="s">
        <v>31</v>
      </c>
      <c r="AX688" s="13" t="s">
        <v>76</v>
      </c>
      <c r="AY688" s="160" t="s">
        <v>147</v>
      </c>
    </row>
    <row r="689" spans="2:51" s="13" customFormat="1" ht="10.199999999999999">
      <c r="B689" s="159"/>
      <c r="D689" s="147" t="s">
        <v>159</v>
      </c>
      <c r="E689" s="160" t="s">
        <v>1</v>
      </c>
      <c r="F689" s="161" t="s">
        <v>692</v>
      </c>
      <c r="H689" s="162">
        <v>7.6</v>
      </c>
      <c r="I689" s="163"/>
      <c r="L689" s="159"/>
      <c r="M689" s="164"/>
      <c r="T689" s="165"/>
      <c r="AT689" s="160" t="s">
        <v>159</v>
      </c>
      <c r="AU689" s="160" t="s">
        <v>86</v>
      </c>
      <c r="AV689" s="13" t="s">
        <v>86</v>
      </c>
      <c r="AW689" s="13" t="s">
        <v>31</v>
      </c>
      <c r="AX689" s="13" t="s">
        <v>76</v>
      </c>
      <c r="AY689" s="160" t="s">
        <v>147</v>
      </c>
    </row>
    <row r="690" spans="2:51" s="13" customFormat="1" ht="10.199999999999999">
      <c r="B690" s="159"/>
      <c r="D690" s="147" t="s">
        <v>159</v>
      </c>
      <c r="E690" s="160" t="s">
        <v>1</v>
      </c>
      <c r="F690" s="161" t="s">
        <v>693</v>
      </c>
      <c r="H690" s="162">
        <v>12.95</v>
      </c>
      <c r="I690" s="163"/>
      <c r="L690" s="159"/>
      <c r="M690" s="164"/>
      <c r="T690" s="165"/>
      <c r="AT690" s="160" t="s">
        <v>159</v>
      </c>
      <c r="AU690" s="160" t="s">
        <v>86</v>
      </c>
      <c r="AV690" s="13" t="s">
        <v>86</v>
      </c>
      <c r="AW690" s="13" t="s">
        <v>31</v>
      </c>
      <c r="AX690" s="13" t="s">
        <v>76</v>
      </c>
      <c r="AY690" s="160" t="s">
        <v>147</v>
      </c>
    </row>
    <row r="691" spans="2:51" s="13" customFormat="1" ht="10.199999999999999">
      <c r="B691" s="159"/>
      <c r="D691" s="147" t="s">
        <v>159</v>
      </c>
      <c r="E691" s="160" t="s">
        <v>1</v>
      </c>
      <c r="F691" s="161" t="s">
        <v>694</v>
      </c>
      <c r="H691" s="162">
        <v>36.630000000000003</v>
      </c>
      <c r="I691" s="163"/>
      <c r="L691" s="159"/>
      <c r="M691" s="164"/>
      <c r="T691" s="165"/>
      <c r="AT691" s="160" t="s">
        <v>159</v>
      </c>
      <c r="AU691" s="160" t="s">
        <v>86</v>
      </c>
      <c r="AV691" s="13" t="s">
        <v>86</v>
      </c>
      <c r="AW691" s="13" t="s">
        <v>31</v>
      </c>
      <c r="AX691" s="13" t="s">
        <v>76</v>
      </c>
      <c r="AY691" s="160" t="s">
        <v>147</v>
      </c>
    </row>
    <row r="692" spans="2:51" s="13" customFormat="1" ht="10.199999999999999">
      <c r="B692" s="159"/>
      <c r="D692" s="147" t="s">
        <v>159</v>
      </c>
      <c r="E692" s="160" t="s">
        <v>1</v>
      </c>
      <c r="F692" s="161" t="s">
        <v>695</v>
      </c>
      <c r="H692" s="162">
        <v>8.4</v>
      </c>
      <c r="I692" s="163"/>
      <c r="L692" s="159"/>
      <c r="M692" s="164"/>
      <c r="T692" s="165"/>
      <c r="AT692" s="160" t="s">
        <v>159</v>
      </c>
      <c r="AU692" s="160" t="s">
        <v>86</v>
      </c>
      <c r="AV692" s="13" t="s">
        <v>86</v>
      </c>
      <c r="AW692" s="13" t="s">
        <v>31</v>
      </c>
      <c r="AX692" s="13" t="s">
        <v>76</v>
      </c>
      <c r="AY692" s="160" t="s">
        <v>147</v>
      </c>
    </row>
    <row r="693" spans="2:51" s="13" customFormat="1" ht="10.199999999999999">
      <c r="B693" s="159"/>
      <c r="D693" s="147" t="s">
        <v>159</v>
      </c>
      <c r="E693" s="160" t="s">
        <v>1</v>
      </c>
      <c r="F693" s="161" t="s">
        <v>696</v>
      </c>
      <c r="H693" s="162">
        <v>1.85</v>
      </c>
      <c r="I693" s="163"/>
      <c r="L693" s="159"/>
      <c r="M693" s="164"/>
      <c r="T693" s="165"/>
      <c r="AT693" s="160" t="s">
        <v>159</v>
      </c>
      <c r="AU693" s="160" t="s">
        <v>86</v>
      </c>
      <c r="AV693" s="13" t="s">
        <v>86</v>
      </c>
      <c r="AW693" s="13" t="s">
        <v>31</v>
      </c>
      <c r="AX693" s="13" t="s">
        <v>76</v>
      </c>
      <c r="AY693" s="160" t="s">
        <v>147</v>
      </c>
    </row>
    <row r="694" spans="2:51" s="13" customFormat="1" ht="10.199999999999999">
      <c r="B694" s="159"/>
      <c r="D694" s="147" t="s">
        <v>159</v>
      </c>
      <c r="E694" s="160" t="s">
        <v>1</v>
      </c>
      <c r="F694" s="161" t="s">
        <v>697</v>
      </c>
      <c r="H694" s="162">
        <v>3.9</v>
      </c>
      <c r="I694" s="163"/>
      <c r="L694" s="159"/>
      <c r="M694" s="164"/>
      <c r="T694" s="165"/>
      <c r="AT694" s="160" t="s">
        <v>159</v>
      </c>
      <c r="AU694" s="160" t="s">
        <v>86</v>
      </c>
      <c r="AV694" s="13" t="s">
        <v>86</v>
      </c>
      <c r="AW694" s="13" t="s">
        <v>31</v>
      </c>
      <c r="AX694" s="13" t="s">
        <v>76</v>
      </c>
      <c r="AY694" s="160" t="s">
        <v>147</v>
      </c>
    </row>
    <row r="695" spans="2:51" s="13" customFormat="1" ht="10.199999999999999">
      <c r="B695" s="159"/>
      <c r="D695" s="147" t="s">
        <v>159</v>
      </c>
      <c r="E695" s="160" t="s">
        <v>1</v>
      </c>
      <c r="F695" s="161" t="s">
        <v>698</v>
      </c>
      <c r="H695" s="162">
        <v>24.08</v>
      </c>
      <c r="I695" s="163"/>
      <c r="L695" s="159"/>
      <c r="M695" s="164"/>
      <c r="T695" s="165"/>
      <c r="AT695" s="160" t="s">
        <v>159</v>
      </c>
      <c r="AU695" s="160" t="s">
        <v>86</v>
      </c>
      <c r="AV695" s="13" t="s">
        <v>86</v>
      </c>
      <c r="AW695" s="13" t="s">
        <v>31</v>
      </c>
      <c r="AX695" s="13" t="s">
        <v>76</v>
      </c>
      <c r="AY695" s="160" t="s">
        <v>147</v>
      </c>
    </row>
    <row r="696" spans="2:51" s="13" customFormat="1" ht="10.199999999999999">
      <c r="B696" s="159"/>
      <c r="D696" s="147" t="s">
        <v>159</v>
      </c>
      <c r="E696" s="160" t="s">
        <v>1</v>
      </c>
      <c r="F696" s="161" t="s">
        <v>699</v>
      </c>
      <c r="H696" s="162">
        <v>128.1</v>
      </c>
      <c r="I696" s="163"/>
      <c r="L696" s="159"/>
      <c r="M696" s="164"/>
      <c r="T696" s="165"/>
      <c r="AT696" s="160" t="s">
        <v>159</v>
      </c>
      <c r="AU696" s="160" t="s">
        <v>86</v>
      </c>
      <c r="AV696" s="13" t="s">
        <v>86</v>
      </c>
      <c r="AW696" s="13" t="s">
        <v>31</v>
      </c>
      <c r="AX696" s="13" t="s">
        <v>76</v>
      </c>
      <c r="AY696" s="160" t="s">
        <v>147</v>
      </c>
    </row>
    <row r="697" spans="2:51" s="13" customFormat="1" ht="10.199999999999999">
      <c r="B697" s="159"/>
      <c r="D697" s="147" t="s">
        <v>159</v>
      </c>
      <c r="E697" s="160" t="s">
        <v>1</v>
      </c>
      <c r="F697" s="161" t="s">
        <v>700</v>
      </c>
      <c r="H697" s="162">
        <v>16.2</v>
      </c>
      <c r="I697" s="163"/>
      <c r="L697" s="159"/>
      <c r="M697" s="164"/>
      <c r="T697" s="165"/>
      <c r="AT697" s="160" t="s">
        <v>159</v>
      </c>
      <c r="AU697" s="160" t="s">
        <v>86</v>
      </c>
      <c r="AV697" s="13" t="s">
        <v>86</v>
      </c>
      <c r="AW697" s="13" t="s">
        <v>31</v>
      </c>
      <c r="AX697" s="13" t="s">
        <v>76</v>
      </c>
      <c r="AY697" s="160" t="s">
        <v>147</v>
      </c>
    </row>
    <row r="698" spans="2:51" s="13" customFormat="1" ht="10.199999999999999">
      <c r="B698" s="159"/>
      <c r="D698" s="147" t="s">
        <v>159</v>
      </c>
      <c r="E698" s="160" t="s">
        <v>1</v>
      </c>
      <c r="F698" s="161" t="s">
        <v>701</v>
      </c>
      <c r="H698" s="162">
        <v>98</v>
      </c>
      <c r="I698" s="163"/>
      <c r="L698" s="159"/>
      <c r="M698" s="164"/>
      <c r="T698" s="165"/>
      <c r="AT698" s="160" t="s">
        <v>159</v>
      </c>
      <c r="AU698" s="160" t="s">
        <v>86</v>
      </c>
      <c r="AV698" s="13" t="s">
        <v>86</v>
      </c>
      <c r="AW698" s="13" t="s">
        <v>31</v>
      </c>
      <c r="AX698" s="13" t="s">
        <v>76</v>
      </c>
      <c r="AY698" s="160" t="s">
        <v>147</v>
      </c>
    </row>
    <row r="699" spans="2:51" s="13" customFormat="1" ht="10.199999999999999">
      <c r="B699" s="159"/>
      <c r="D699" s="147" t="s">
        <v>159</v>
      </c>
      <c r="E699" s="160" t="s">
        <v>1</v>
      </c>
      <c r="F699" s="161" t="s">
        <v>702</v>
      </c>
      <c r="H699" s="162">
        <v>7</v>
      </c>
      <c r="I699" s="163"/>
      <c r="L699" s="159"/>
      <c r="M699" s="164"/>
      <c r="T699" s="165"/>
      <c r="AT699" s="160" t="s">
        <v>159</v>
      </c>
      <c r="AU699" s="160" t="s">
        <v>86</v>
      </c>
      <c r="AV699" s="13" t="s">
        <v>86</v>
      </c>
      <c r="AW699" s="13" t="s">
        <v>31</v>
      </c>
      <c r="AX699" s="13" t="s">
        <v>76</v>
      </c>
      <c r="AY699" s="160" t="s">
        <v>147</v>
      </c>
    </row>
    <row r="700" spans="2:51" s="13" customFormat="1" ht="10.199999999999999">
      <c r="B700" s="159"/>
      <c r="D700" s="147" t="s">
        <v>159</v>
      </c>
      <c r="E700" s="160" t="s">
        <v>1</v>
      </c>
      <c r="F700" s="161" t="s">
        <v>703</v>
      </c>
      <c r="H700" s="162">
        <v>4.51</v>
      </c>
      <c r="I700" s="163"/>
      <c r="L700" s="159"/>
      <c r="M700" s="164"/>
      <c r="T700" s="165"/>
      <c r="AT700" s="160" t="s">
        <v>159</v>
      </c>
      <c r="AU700" s="160" t="s">
        <v>86</v>
      </c>
      <c r="AV700" s="13" t="s">
        <v>86</v>
      </c>
      <c r="AW700" s="13" t="s">
        <v>31</v>
      </c>
      <c r="AX700" s="13" t="s">
        <v>76</v>
      </c>
      <c r="AY700" s="160" t="s">
        <v>147</v>
      </c>
    </row>
    <row r="701" spans="2:51" s="13" customFormat="1" ht="10.199999999999999">
      <c r="B701" s="159"/>
      <c r="D701" s="147" t="s">
        <v>159</v>
      </c>
      <c r="E701" s="160" t="s">
        <v>1</v>
      </c>
      <c r="F701" s="161" t="s">
        <v>704</v>
      </c>
      <c r="H701" s="162">
        <v>3.96</v>
      </c>
      <c r="I701" s="163"/>
      <c r="L701" s="159"/>
      <c r="M701" s="164"/>
      <c r="T701" s="165"/>
      <c r="AT701" s="160" t="s">
        <v>159</v>
      </c>
      <c r="AU701" s="160" t="s">
        <v>86</v>
      </c>
      <c r="AV701" s="13" t="s">
        <v>86</v>
      </c>
      <c r="AW701" s="13" t="s">
        <v>31</v>
      </c>
      <c r="AX701" s="13" t="s">
        <v>76</v>
      </c>
      <c r="AY701" s="160" t="s">
        <v>147</v>
      </c>
    </row>
    <row r="702" spans="2:51" s="13" customFormat="1" ht="10.199999999999999">
      <c r="B702" s="159"/>
      <c r="D702" s="147" t="s">
        <v>159</v>
      </c>
      <c r="E702" s="160" t="s">
        <v>1</v>
      </c>
      <c r="F702" s="161" t="s">
        <v>705</v>
      </c>
      <c r="H702" s="162">
        <v>30.8</v>
      </c>
      <c r="I702" s="163"/>
      <c r="L702" s="159"/>
      <c r="M702" s="164"/>
      <c r="T702" s="165"/>
      <c r="AT702" s="160" t="s">
        <v>159</v>
      </c>
      <c r="AU702" s="160" t="s">
        <v>86</v>
      </c>
      <c r="AV702" s="13" t="s">
        <v>86</v>
      </c>
      <c r="AW702" s="13" t="s">
        <v>31</v>
      </c>
      <c r="AX702" s="13" t="s">
        <v>76</v>
      </c>
      <c r="AY702" s="160" t="s">
        <v>147</v>
      </c>
    </row>
    <row r="703" spans="2:51" s="13" customFormat="1" ht="10.199999999999999">
      <c r="B703" s="159"/>
      <c r="D703" s="147" t="s">
        <v>159</v>
      </c>
      <c r="E703" s="160" t="s">
        <v>1</v>
      </c>
      <c r="F703" s="161" t="s">
        <v>706</v>
      </c>
      <c r="H703" s="162">
        <v>11.5</v>
      </c>
      <c r="I703" s="163"/>
      <c r="L703" s="159"/>
      <c r="M703" s="164"/>
      <c r="T703" s="165"/>
      <c r="AT703" s="160" t="s">
        <v>159</v>
      </c>
      <c r="AU703" s="160" t="s">
        <v>86</v>
      </c>
      <c r="AV703" s="13" t="s">
        <v>86</v>
      </c>
      <c r="AW703" s="13" t="s">
        <v>31</v>
      </c>
      <c r="AX703" s="13" t="s">
        <v>76</v>
      </c>
      <c r="AY703" s="160" t="s">
        <v>147</v>
      </c>
    </row>
    <row r="704" spans="2:51" s="13" customFormat="1" ht="10.199999999999999">
      <c r="B704" s="159"/>
      <c r="D704" s="147" t="s">
        <v>159</v>
      </c>
      <c r="E704" s="160" t="s">
        <v>1</v>
      </c>
      <c r="F704" s="161" t="s">
        <v>707</v>
      </c>
      <c r="H704" s="162">
        <v>1.92</v>
      </c>
      <c r="I704" s="163"/>
      <c r="L704" s="159"/>
      <c r="M704" s="164"/>
      <c r="T704" s="165"/>
      <c r="AT704" s="160" t="s">
        <v>159</v>
      </c>
      <c r="AU704" s="160" t="s">
        <v>86</v>
      </c>
      <c r="AV704" s="13" t="s">
        <v>86</v>
      </c>
      <c r="AW704" s="13" t="s">
        <v>31</v>
      </c>
      <c r="AX704" s="13" t="s">
        <v>76</v>
      </c>
      <c r="AY704" s="160" t="s">
        <v>147</v>
      </c>
    </row>
    <row r="705" spans="2:51" s="13" customFormat="1" ht="10.199999999999999">
      <c r="B705" s="159"/>
      <c r="D705" s="147" t="s">
        <v>159</v>
      </c>
      <c r="E705" s="160" t="s">
        <v>1</v>
      </c>
      <c r="F705" s="161" t="s">
        <v>708</v>
      </c>
      <c r="H705" s="162">
        <v>14.08</v>
      </c>
      <c r="I705" s="163"/>
      <c r="L705" s="159"/>
      <c r="M705" s="164"/>
      <c r="T705" s="165"/>
      <c r="AT705" s="160" t="s">
        <v>159</v>
      </c>
      <c r="AU705" s="160" t="s">
        <v>86</v>
      </c>
      <c r="AV705" s="13" t="s">
        <v>86</v>
      </c>
      <c r="AW705" s="13" t="s">
        <v>31</v>
      </c>
      <c r="AX705" s="13" t="s">
        <v>76</v>
      </c>
      <c r="AY705" s="160" t="s">
        <v>147</v>
      </c>
    </row>
    <row r="706" spans="2:51" s="13" customFormat="1" ht="10.199999999999999">
      <c r="B706" s="159"/>
      <c r="D706" s="147" t="s">
        <v>159</v>
      </c>
      <c r="E706" s="160" t="s">
        <v>1</v>
      </c>
      <c r="F706" s="161" t="s">
        <v>709</v>
      </c>
      <c r="H706" s="162">
        <v>5.85</v>
      </c>
      <c r="I706" s="163"/>
      <c r="L706" s="159"/>
      <c r="M706" s="164"/>
      <c r="T706" s="165"/>
      <c r="AT706" s="160" t="s">
        <v>159</v>
      </c>
      <c r="AU706" s="160" t="s">
        <v>86</v>
      </c>
      <c r="AV706" s="13" t="s">
        <v>86</v>
      </c>
      <c r="AW706" s="13" t="s">
        <v>31</v>
      </c>
      <c r="AX706" s="13" t="s">
        <v>76</v>
      </c>
      <c r="AY706" s="160" t="s">
        <v>147</v>
      </c>
    </row>
    <row r="707" spans="2:51" s="13" customFormat="1" ht="10.199999999999999">
      <c r="B707" s="159"/>
      <c r="D707" s="147" t="s">
        <v>159</v>
      </c>
      <c r="E707" s="160" t="s">
        <v>1</v>
      </c>
      <c r="F707" s="161" t="s">
        <v>710</v>
      </c>
      <c r="H707" s="162">
        <v>14.85</v>
      </c>
      <c r="I707" s="163"/>
      <c r="L707" s="159"/>
      <c r="M707" s="164"/>
      <c r="T707" s="165"/>
      <c r="AT707" s="160" t="s">
        <v>159</v>
      </c>
      <c r="AU707" s="160" t="s">
        <v>86</v>
      </c>
      <c r="AV707" s="13" t="s">
        <v>86</v>
      </c>
      <c r="AW707" s="13" t="s">
        <v>31</v>
      </c>
      <c r="AX707" s="13" t="s">
        <v>76</v>
      </c>
      <c r="AY707" s="160" t="s">
        <v>147</v>
      </c>
    </row>
    <row r="708" spans="2:51" s="13" customFormat="1" ht="10.199999999999999">
      <c r="B708" s="159"/>
      <c r="D708" s="147" t="s">
        <v>159</v>
      </c>
      <c r="E708" s="160" t="s">
        <v>1</v>
      </c>
      <c r="F708" s="161" t="s">
        <v>711</v>
      </c>
      <c r="H708" s="162">
        <v>4.32</v>
      </c>
      <c r="I708" s="163"/>
      <c r="L708" s="159"/>
      <c r="M708" s="164"/>
      <c r="T708" s="165"/>
      <c r="AT708" s="160" t="s">
        <v>159</v>
      </c>
      <c r="AU708" s="160" t="s">
        <v>86</v>
      </c>
      <c r="AV708" s="13" t="s">
        <v>86</v>
      </c>
      <c r="AW708" s="13" t="s">
        <v>31</v>
      </c>
      <c r="AX708" s="13" t="s">
        <v>76</v>
      </c>
      <c r="AY708" s="160" t="s">
        <v>147</v>
      </c>
    </row>
    <row r="709" spans="2:51" s="13" customFormat="1" ht="10.199999999999999">
      <c r="B709" s="159"/>
      <c r="D709" s="147" t="s">
        <v>159</v>
      </c>
      <c r="E709" s="160" t="s">
        <v>1</v>
      </c>
      <c r="F709" s="161" t="s">
        <v>712</v>
      </c>
      <c r="H709" s="162">
        <v>118.32</v>
      </c>
      <c r="I709" s="163"/>
      <c r="L709" s="159"/>
      <c r="M709" s="164"/>
      <c r="T709" s="165"/>
      <c r="AT709" s="160" t="s">
        <v>159</v>
      </c>
      <c r="AU709" s="160" t="s">
        <v>86</v>
      </c>
      <c r="AV709" s="13" t="s">
        <v>86</v>
      </c>
      <c r="AW709" s="13" t="s">
        <v>31</v>
      </c>
      <c r="AX709" s="13" t="s">
        <v>76</v>
      </c>
      <c r="AY709" s="160" t="s">
        <v>147</v>
      </c>
    </row>
    <row r="710" spans="2:51" s="13" customFormat="1" ht="10.199999999999999">
      <c r="B710" s="159"/>
      <c r="D710" s="147" t="s">
        <v>159</v>
      </c>
      <c r="E710" s="160" t="s">
        <v>1</v>
      </c>
      <c r="F710" s="161" t="s">
        <v>713</v>
      </c>
      <c r="H710" s="162">
        <v>15.4</v>
      </c>
      <c r="I710" s="163"/>
      <c r="L710" s="159"/>
      <c r="M710" s="164"/>
      <c r="T710" s="165"/>
      <c r="AT710" s="160" t="s">
        <v>159</v>
      </c>
      <c r="AU710" s="160" t="s">
        <v>86</v>
      </c>
      <c r="AV710" s="13" t="s">
        <v>86</v>
      </c>
      <c r="AW710" s="13" t="s">
        <v>31</v>
      </c>
      <c r="AX710" s="13" t="s">
        <v>76</v>
      </c>
      <c r="AY710" s="160" t="s">
        <v>147</v>
      </c>
    </row>
    <row r="711" spans="2:51" s="13" customFormat="1" ht="10.199999999999999">
      <c r="B711" s="159"/>
      <c r="D711" s="147" t="s">
        <v>159</v>
      </c>
      <c r="E711" s="160" t="s">
        <v>1</v>
      </c>
      <c r="F711" s="161" t="s">
        <v>714</v>
      </c>
      <c r="H711" s="162">
        <v>16.96</v>
      </c>
      <c r="I711" s="163"/>
      <c r="L711" s="159"/>
      <c r="M711" s="164"/>
      <c r="T711" s="165"/>
      <c r="AT711" s="160" t="s">
        <v>159</v>
      </c>
      <c r="AU711" s="160" t="s">
        <v>86</v>
      </c>
      <c r="AV711" s="13" t="s">
        <v>86</v>
      </c>
      <c r="AW711" s="13" t="s">
        <v>31</v>
      </c>
      <c r="AX711" s="13" t="s">
        <v>76</v>
      </c>
      <c r="AY711" s="160" t="s">
        <v>147</v>
      </c>
    </row>
    <row r="712" spans="2:51" s="13" customFormat="1" ht="10.199999999999999">
      <c r="B712" s="159"/>
      <c r="D712" s="147" t="s">
        <v>159</v>
      </c>
      <c r="E712" s="160" t="s">
        <v>1</v>
      </c>
      <c r="F712" s="161" t="s">
        <v>715</v>
      </c>
      <c r="H712" s="162">
        <v>9.44</v>
      </c>
      <c r="I712" s="163"/>
      <c r="L712" s="159"/>
      <c r="M712" s="164"/>
      <c r="T712" s="165"/>
      <c r="AT712" s="160" t="s">
        <v>159</v>
      </c>
      <c r="AU712" s="160" t="s">
        <v>86</v>
      </c>
      <c r="AV712" s="13" t="s">
        <v>86</v>
      </c>
      <c r="AW712" s="13" t="s">
        <v>31</v>
      </c>
      <c r="AX712" s="13" t="s">
        <v>76</v>
      </c>
      <c r="AY712" s="160" t="s">
        <v>147</v>
      </c>
    </row>
    <row r="713" spans="2:51" s="13" customFormat="1" ht="10.199999999999999">
      <c r="B713" s="159"/>
      <c r="D713" s="147" t="s">
        <v>159</v>
      </c>
      <c r="E713" s="160" t="s">
        <v>1</v>
      </c>
      <c r="F713" s="161" t="s">
        <v>716</v>
      </c>
      <c r="H713" s="162">
        <v>260.74700000000001</v>
      </c>
      <c r="I713" s="163"/>
      <c r="L713" s="159"/>
      <c r="M713" s="164"/>
      <c r="T713" s="165"/>
      <c r="AT713" s="160" t="s">
        <v>159</v>
      </c>
      <c r="AU713" s="160" t="s">
        <v>86</v>
      </c>
      <c r="AV713" s="13" t="s">
        <v>86</v>
      </c>
      <c r="AW713" s="13" t="s">
        <v>31</v>
      </c>
      <c r="AX713" s="13" t="s">
        <v>76</v>
      </c>
      <c r="AY713" s="160" t="s">
        <v>147</v>
      </c>
    </row>
    <row r="714" spans="2:51" s="13" customFormat="1" ht="20.399999999999999">
      <c r="B714" s="159"/>
      <c r="D714" s="147" t="s">
        <v>159</v>
      </c>
      <c r="E714" s="160" t="s">
        <v>1</v>
      </c>
      <c r="F714" s="161" t="s">
        <v>717</v>
      </c>
      <c r="H714" s="162">
        <v>1331.8710000000001</v>
      </c>
      <c r="I714" s="163"/>
      <c r="L714" s="159"/>
      <c r="M714" s="164"/>
      <c r="T714" s="165"/>
      <c r="AT714" s="160" t="s">
        <v>159</v>
      </c>
      <c r="AU714" s="160" t="s">
        <v>86</v>
      </c>
      <c r="AV714" s="13" t="s">
        <v>86</v>
      </c>
      <c r="AW714" s="13" t="s">
        <v>31</v>
      </c>
      <c r="AX714" s="13" t="s">
        <v>76</v>
      </c>
      <c r="AY714" s="160" t="s">
        <v>147</v>
      </c>
    </row>
    <row r="715" spans="2:51" s="13" customFormat="1" ht="10.199999999999999">
      <c r="B715" s="159"/>
      <c r="D715" s="147" t="s">
        <v>159</v>
      </c>
      <c r="E715" s="160" t="s">
        <v>1</v>
      </c>
      <c r="F715" s="161" t="s">
        <v>718</v>
      </c>
      <c r="H715" s="162">
        <v>79.17</v>
      </c>
      <c r="I715" s="163"/>
      <c r="L715" s="159"/>
      <c r="M715" s="164"/>
      <c r="T715" s="165"/>
      <c r="AT715" s="160" t="s">
        <v>159</v>
      </c>
      <c r="AU715" s="160" t="s">
        <v>86</v>
      </c>
      <c r="AV715" s="13" t="s">
        <v>86</v>
      </c>
      <c r="AW715" s="13" t="s">
        <v>31</v>
      </c>
      <c r="AX715" s="13" t="s">
        <v>76</v>
      </c>
      <c r="AY715" s="160" t="s">
        <v>147</v>
      </c>
    </row>
    <row r="716" spans="2:51" s="13" customFormat="1" ht="10.199999999999999">
      <c r="B716" s="159"/>
      <c r="D716" s="147" t="s">
        <v>159</v>
      </c>
      <c r="E716" s="160" t="s">
        <v>1</v>
      </c>
      <c r="F716" s="161" t="s">
        <v>719</v>
      </c>
      <c r="H716" s="162">
        <v>227.7</v>
      </c>
      <c r="I716" s="163"/>
      <c r="L716" s="159"/>
      <c r="M716" s="164"/>
      <c r="T716" s="165"/>
      <c r="AT716" s="160" t="s">
        <v>159</v>
      </c>
      <c r="AU716" s="160" t="s">
        <v>86</v>
      </c>
      <c r="AV716" s="13" t="s">
        <v>86</v>
      </c>
      <c r="AW716" s="13" t="s">
        <v>31</v>
      </c>
      <c r="AX716" s="13" t="s">
        <v>76</v>
      </c>
      <c r="AY716" s="160" t="s">
        <v>147</v>
      </c>
    </row>
    <row r="717" spans="2:51" s="13" customFormat="1" ht="20.399999999999999">
      <c r="B717" s="159"/>
      <c r="D717" s="147" t="s">
        <v>159</v>
      </c>
      <c r="E717" s="160" t="s">
        <v>1</v>
      </c>
      <c r="F717" s="161" t="s">
        <v>720</v>
      </c>
      <c r="H717" s="162">
        <v>45.12</v>
      </c>
      <c r="I717" s="163"/>
      <c r="L717" s="159"/>
      <c r="M717" s="164"/>
      <c r="T717" s="165"/>
      <c r="AT717" s="160" t="s">
        <v>159</v>
      </c>
      <c r="AU717" s="160" t="s">
        <v>86</v>
      </c>
      <c r="AV717" s="13" t="s">
        <v>86</v>
      </c>
      <c r="AW717" s="13" t="s">
        <v>31</v>
      </c>
      <c r="AX717" s="13" t="s">
        <v>76</v>
      </c>
      <c r="AY717" s="160" t="s">
        <v>147</v>
      </c>
    </row>
    <row r="718" spans="2:51" s="13" customFormat="1" ht="10.199999999999999">
      <c r="B718" s="159"/>
      <c r="D718" s="147" t="s">
        <v>159</v>
      </c>
      <c r="E718" s="160" t="s">
        <v>1</v>
      </c>
      <c r="F718" s="161" t="s">
        <v>721</v>
      </c>
      <c r="H718" s="162">
        <v>13.055999999999999</v>
      </c>
      <c r="I718" s="163"/>
      <c r="L718" s="159"/>
      <c r="M718" s="164"/>
      <c r="T718" s="165"/>
      <c r="AT718" s="160" t="s">
        <v>159</v>
      </c>
      <c r="AU718" s="160" t="s">
        <v>86</v>
      </c>
      <c r="AV718" s="13" t="s">
        <v>86</v>
      </c>
      <c r="AW718" s="13" t="s">
        <v>31</v>
      </c>
      <c r="AX718" s="13" t="s">
        <v>76</v>
      </c>
      <c r="AY718" s="160" t="s">
        <v>147</v>
      </c>
    </row>
    <row r="719" spans="2:51" s="12" customFormat="1" ht="10.199999999999999">
      <c r="B719" s="153"/>
      <c r="D719" s="147" t="s">
        <v>159</v>
      </c>
      <c r="E719" s="154" t="s">
        <v>1</v>
      </c>
      <c r="F719" s="155" t="s">
        <v>682</v>
      </c>
      <c r="H719" s="154" t="s">
        <v>1</v>
      </c>
      <c r="I719" s="156"/>
      <c r="L719" s="153"/>
      <c r="M719" s="157"/>
      <c r="T719" s="158"/>
      <c r="AT719" s="154" t="s">
        <v>159</v>
      </c>
      <c r="AU719" s="154" t="s">
        <v>86</v>
      </c>
      <c r="AV719" s="12" t="s">
        <v>84</v>
      </c>
      <c r="AW719" s="12" t="s">
        <v>31</v>
      </c>
      <c r="AX719" s="12" t="s">
        <v>76</v>
      </c>
      <c r="AY719" s="154" t="s">
        <v>147</v>
      </c>
    </row>
    <row r="720" spans="2:51" s="13" customFormat="1" ht="10.199999999999999">
      <c r="B720" s="159"/>
      <c r="D720" s="147" t="s">
        <v>159</v>
      </c>
      <c r="E720" s="160" t="s">
        <v>1</v>
      </c>
      <c r="F720" s="161" t="s">
        <v>722</v>
      </c>
      <c r="H720" s="162">
        <v>111.72</v>
      </c>
      <c r="I720" s="163"/>
      <c r="L720" s="159"/>
      <c r="M720" s="164"/>
      <c r="T720" s="165"/>
      <c r="AT720" s="160" t="s">
        <v>159</v>
      </c>
      <c r="AU720" s="160" t="s">
        <v>86</v>
      </c>
      <c r="AV720" s="13" t="s">
        <v>86</v>
      </c>
      <c r="AW720" s="13" t="s">
        <v>31</v>
      </c>
      <c r="AX720" s="13" t="s">
        <v>76</v>
      </c>
      <c r="AY720" s="160" t="s">
        <v>147</v>
      </c>
    </row>
    <row r="721" spans="2:65" s="14" customFormat="1" ht="10.199999999999999">
      <c r="B721" s="166"/>
      <c r="D721" s="147" t="s">
        <v>159</v>
      </c>
      <c r="E721" s="167" t="s">
        <v>1</v>
      </c>
      <c r="F721" s="168" t="s">
        <v>267</v>
      </c>
      <c r="H721" s="169">
        <v>5174.0360000000001</v>
      </c>
      <c r="I721" s="170"/>
      <c r="L721" s="166"/>
      <c r="M721" s="171"/>
      <c r="T721" s="172"/>
      <c r="AT721" s="167" t="s">
        <v>159</v>
      </c>
      <c r="AU721" s="167" t="s">
        <v>86</v>
      </c>
      <c r="AV721" s="14" t="s">
        <v>154</v>
      </c>
      <c r="AW721" s="14" t="s">
        <v>31</v>
      </c>
      <c r="AX721" s="14" t="s">
        <v>76</v>
      </c>
      <c r="AY721" s="167" t="s">
        <v>147</v>
      </c>
    </row>
    <row r="722" spans="2:65" s="12" customFormat="1" ht="10.199999999999999">
      <c r="B722" s="153"/>
      <c r="D722" s="147" t="s">
        <v>159</v>
      </c>
      <c r="E722" s="154" t="s">
        <v>1</v>
      </c>
      <c r="F722" s="155" t="s">
        <v>723</v>
      </c>
      <c r="H722" s="154" t="s">
        <v>1</v>
      </c>
      <c r="I722" s="156"/>
      <c r="L722" s="153"/>
      <c r="M722" s="157"/>
      <c r="T722" s="158"/>
      <c r="AT722" s="154" t="s">
        <v>159</v>
      </c>
      <c r="AU722" s="154" t="s">
        <v>86</v>
      </c>
      <c r="AV722" s="12" t="s">
        <v>84</v>
      </c>
      <c r="AW722" s="12" t="s">
        <v>31</v>
      </c>
      <c r="AX722" s="12" t="s">
        <v>76</v>
      </c>
      <c r="AY722" s="154" t="s">
        <v>147</v>
      </c>
    </row>
    <row r="723" spans="2:65" s="13" customFormat="1" ht="10.199999999999999">
      <c r="B723" s="159"/>
      <c r="D723" s="147" t="s">
        <v>159</v>
      </c>
      <c r="E723" s="160" t="s">
        <v>1</v>
      </c>
      <c r="F723" s="161" t="s">
        <v>724</v>
      </c>
      <c r="H723" s="162">
        <v>776.10500000000002</v>
      </c>
      <c r="I723" s="163"/>
      <c r="L723" s="159"/>
      <c r="M723" s="164"/>
      <c r="T723" s="165"/>
      <c r="AT723" s="160" t="s">
        <v>159</v>
      </c>
      <c r="AU723" s="160" t="s">
        <v>86</v>
      </c>
      <c r="AV723" s="13" t="s">
        <v>86</v>
      </c>
      <c r="AW723" s="13" t="s">
        <v>31</v>
      </c>
      <c r="AX723" s="13" t="s">
        <v>84</v>
      </c>
      <c r="AY723" s="160" t="s">
        <v>147</v>
      </c>
    </row>
    <row r="724" spans="2:65" s="1" customFormat="1" ht="44.25" customHeight="1">
      <c r="B724" s="133"/>
      <c r="C724" s="134" t="s">
        <v>725</v>
      </c>
      <c r="D724" s="134" t="s">
        <v>150</v>
      </c>
      <c r="E724" s="135" t="s">
        <v>726</v>
      </c>
      <c r="F724" s="136" t="s">
        <v>727</v>
      </c>
      <c r="G724" s="137" t="s">
        <v>97</v>
      </c>
      <c r="H724" s="138">
        <v>776.10500000000002</v>
      </c>
      <c r="I724" s="139"/>
      <c r="J724" s="140">
        <f>ROUND(I724*H724,2)</f>
        <v>0</v>
      </c>
      <c r="K724" s="136" t="s">
        <v>153</v>
      </c>
      <c r="L724" s="32"/>
      <c r="M724" s="141" t="s">
        <v>1</v>
      </c>
      <c r="N724" s="142" t="s">
        <v>41</v>
      </c>
      <c r="P724" s="143">
        <f>O724*H724</f>
        <v>0</v>
      </c>
      <c r="Q724" s="143">
        <v>1.3999999999999999E-4</v>
      </c>
      <c r="R724" s="143">
        <f>Q724*H724</f>
        <v>0.10865469999999999</v>
      </c>
      <c r="S724" s="143">
        <v>0</v>
      </c>
      <c r="T724" s="144">
        <f>S724*H724</f>
        <v>0</v>
      </c>
      <c r="AR724" s="145" t="s">
        <v>251</v>
      </c>
      <c r="AT724" s="145" t="s">
        <v>150</v>
      </c>
      <c r="AU724" s="145" t="s">
        <v>86</v>
      </c>
      <c r="AY724" s="17" t="s">
        <v>147</v>
      </c>
      <c r="BE724" s="146">
        <f>IF(N724="základní",J724,0)</f>
        <v>0</v>
      </c>
      <c r="BF724" s="146">
        <f>IF(N724="snížená",J724,0)</f>
        <v>0</v>
      </c>
      <c r="BG724" s="146">
        <f>IF(N724="zákl. přenesená",J724,0)</f>
        <v>0</v>
      </c>
      <c r="BH724" s="146">
        <f>IF(N724="sníž. přenesená",J724,0)</f>
        <v>0</v>
      </c>
      <c r="BI724" s="146">
        <f>IF(N724="nulová",J724,0)</f>
        <v>0</v>
      </c>
      <c r="BJ724" s="17" t="s">
        <v>84</v>
      </c>
      <c r="BK724" s="146">
        <f>ROUND(I724*H724,2)</f>
        <v>0</v>
      </c>
      <c r="BL724" s="17" t="s">
        <v>251</v>
      </c>
      <c r="BM724" s="145" t="s">
        <v>728</v>
      </c>
    </row>
    <row r="725" spans="2:65" s="1" customFormat="1" ht="28.8">
      <c r="B725" s="32"/>
      <c r="D725" s="147" t="s">
        <v>156</v>
      </c>
      <c r="F725" s="148" t="s">
        <v>727</v>
      </c>
      <c r="I725" s="149"/>
      <c r="L725" s="32"/>
      <c r="M725" s="150"/>
      <c r="T725" s="56"/>
      <c r="AT725" s="17" t="s">
        <v>156</v>
      </c>
      <c r="AU725" s="17" t="s">
        <v>86</v>
      </c>
    </row>
    <row r="726" spans="2:65" s="1" customFormat="1" ht="10.199999999999999">
      <c r="B726" s="32"/>
      <c r="D726" s="151" t="s">
        <v>157</v>
      </c>
      <c r="F726" s="152" t="s">
        <v>729</v>
      </c>
      <c r="I726" s="149"/>
      <c r="L726" s="32"/>
      <c r="M726" s="150"/>
      <c r="T726" s="56"/>
      <c r="AT726" s="17" t="s">
        <v>157</v>
      </c>
      <c r="AU726" s="17" t="s">
        <v>86</v>
      </c>
    </row>
    <row r="727" spans="2:65" s="12" customFormat="1" ht="10.199999999999999">
      <c r="B727" s="153"/>
      <c r="D727" s="147" t="s">
        <v>159</v>
      </c>
      <c r="E727" s="154" t="s">
        <v>1</v>
      </c>
      <c r="F727" s="155" t="s">
        <v>273</v>
      </c>
      <c r="H727" s="154" t="s">
        <v>1</v>
      </c>
      <c r="I727" s="156"/>
      <c r="L727" s="153"/>
      <c r="M727" s="157"/>
      <c r="T727" s="158"/>
      <c r="AT727" s="154" t="s">
        <v>159</v>
      </c>
      <c r="AU727" s="154" t="s">
        <v>86</v>
      </c>
      <c r="AV727" s="12" t="s">
        <v>84</v>
      </c>
      <c r="AW727" s="12" t="s">
        <v>31</v>
      </c>
      <c r="AX727" s="12" t="s">
        <v>76</v>
      </c>
      <c r="AY727" s="154" t="s">
        <v>147</v>
      </c>
    </row>
    <row r="728" spans="2:65" s="12" customFormat="1" ht="10.199999999999999">
      <c r="B728" s="153"/>
      <c r="D728" s="147" t="s">
        <v>159</v>
      </c>
      <c r="E728" s="154" t="s">
        <v>1</v>
      </c>
      <c r="F728" s="155" t="s">
        <v>639</v>
      </c>
      <c r="H728" s="154" t="s">
        <v>1</v>
      </c>
      <c r="I728" s="156"/>
      <c r="L728" s="153"/>
      <c r="M728" s="157"/>
      <c r="T728" s="158"/>
      <c r="AT728" s="154" t="s">
        <v>159</v>
      </c>
      <c r="AU728" s="154" t="s">
        <v>86</v>
      </c>
      <c r="AV728" s="12" t="s">
        <v>84</v>
      </c>
      <c r="AW728" s="12" t="s">
        <v>31</v>
      </c>
      <c r="AX728" s="12" t="s">
        <v>76</v>
      </c>
      <c r="AY728" s="154" t="s">
        <v>147</v>
      </c>
    </row>
    <row r="729" spans="2:65" s="13" customFormat="1" ht="10.199999999999999">
      <c r="B729" s="159"/>
      <c r="D729" s="147" t="s">
        <v>159</v>
      </c>
      <c r="E729" s="160" t="s">
        <v>1</v>
      </c>
      <c r="F729" s="161" t="s">
        <v>640</v>
      </c>
      <c r="H729" s="162">
        <v>282.69200000000001</v>
      </c>
      <c r="I729" s="163"/>
      <c r="L729" s="159"/>
      <c r="M729" s="164"/>
      <c r="T729" s="165"/>
      <c r="AT729" s="160" t="s">
        <v>159</v>
      </c>
      <c r="AU729" s="160" t="s">
        <v>86</v>
      </c>
      <c r="AV729" s="13" t="s">
        <v>86</v>
      </c>
      <c r="AW729" s="13" t="s">
        <v>31</v>
      </c>
      <c r="AX729" s="13" t="s">
        <v>76</v>
      </c>
      <c r="AY729" s="160" t="s">
        <v>147</v>
      </c>
    </row>
    <row r="730" spans="2:65" s="13" customFormat="1" ht="10.199999999999999">
      <c r="B730" s="159"/>
      <c r="D730" s="147" t="s">
        <v>159</v>
      </c>
      <c r="E730" s="160" t="s">
        <v>1</v>
      </c>
      <c r="F730" s="161" t="s">
        <v>641</v>
      </c>
      <c r="H730" s="162">
        <v>76.56</v>
      </c>
      <c r="I730" s="163"/>
      <c r="L730" s="159"/>
      <c r="M730" s="164"/>
      <c r="T730" s="165"/>
      <c r="AT730" s="160" t="s">
        <v>159</v>
      </c>
      <c r="AU730" s="160" t="s">
        <v>86</v>
      </c>
      <c r="AV730" s="13" t="s">
        <v>86</v>
      </c>
      <c r="AW730" s="13" t="s">
        <v>31</v>
      </c>
      <c r="AX730" s="13" t="s">
        <v>76</v>
      </c>
      <c r="AY730" s="160" t="s">
        <v>147</v>
      </c>
    </row>
    <row r="731" spans="2:65" s="13" customFormat="1" ht="10.199999999999999">
      <c r="B731" s="159"/>
      <c r="D731" s="147" t="s">
        <v>159</v>
      </c>
      <c r="E731" s="160" t="s">
        <v>1</v>
      </c>
      <c r="F731" s="161" t="s">
        <v>642</v>
      </c>
      <c r="H731" s="162">
        <v>17.600000000000001</v>
      </c>
      <c r="I731" s="163"/>
      <c r="L731" s="159"/>
      <c r="M731" s="164"/>
      <c r="T731" s="165"/>
      <c r="AT731" s="160" t="s">
        <v>159</v>
      </c>
      <c r="AU731" s="160" t="s">
        <v>86</v>
      </c>
      <c r="AV731" s="13" t="s">
        <v>86</v>
      </c>
      <c r="AW731" s="13" t="s">
        <v>31</v>
      </c>
      <c r="AX731" s="13" t="s">
        <v>76</v>
      </c>
      <c r="AY731" s="160" t="s">
        <v>147</v>
      </c>
    </row>
    <row r="732" spans="2:65" s="13" customFormat="1" ht="10.199999999999999">
      <c r="B732" s="159"/>
      <c r="D732" s="147" t="s">
        <v>159</v>
      </c>
      <c r="E732" s="160" t="s">
        <v>1</v>
      </c>
      <c r="F732" s="161" t="s">
        <v>643</v>
      </c>
      <c r="H732" s="162">
        <v>87.98</v>
      </c>
      <c r="I732" s="163"/>
      <c r="L732" s="159"/>
      <c r="M732" s="164"/>
      <c r="T732" s="165"/>
      <c r="AT732" s="160" t="s">
        <v>159</v>
      </c>
      <c r="AU732" s="160" t="s">
        <v>86</v>
      </c>
      <c r="AV732" s="13" t="s">
        <v>86</v>
      </c>
      <c r="AW732" s="13" t="s">
        <v>31</v>
      </c>
      <c r="AX732" s="13" t="s">
        <v>76</v>
      </c>
      <c r="AY732" s="160" t="s">
        <v>147</v>
      </c>
    </row>
    <row r="733" spans="2:65" s="13" customFormat="1" ht="10.199999999999999">
      <c r="B733" s="159"/>
      <c r="D733" s="147" t="s">
        <v>159</v>
      </c>
      <c r="E733" s="160" t="s">
        <v>1</v>
      </c>
      <c r="F733" s="161" t="s">
        <v>644</v>
      </c>
      <c r="H733" s="162">
        <v>40.591999999999999</v>
      </c>
      <c r="I733" s="163"/>
      <c r="L733" s="159"/>
      <c r="M733" s="164"/>
      <c r="T733" s="165"/>
      <c r="AT733" s="160" t="s">
        <v>159</v>
      </c>
      <c r="AU733" s="160" t="s">
        <v>86</v>
      </c>
      <c r="AV733" s="13" t="s">
        <v>86</v>
      </c>
      <c r="AW733" s="13" t="s">
        <v>31</v>
      </c>
      <c r="AX733" s="13" t="s">
        <v>76</v>
      </c>
      <c r="AY733" s="160" t="s">
        <v>147</v>
      </c>
    </row>
    <row r="734" spans="2:65" s="13" customFormat="1" ht="10.199999999999999">
      <c r="B734" s="159"/>
      <c r="D734" s="147" t="s">
        <v>159</v>
      </c>
      <c r="E734" s="160" t="s">
        <v>1</v>
      </c>
      <c r="F734" s="161" t="s">
        <v>645</v>
      </c>
      <c r="H734" s="162">
        <v>25.1</v>
      </c>
      <c r="I734" s="163"/>
      <c r="L734" s="159"/>
      <c r="M734" s="164"/>
      <c r="T734" s="165"/>
      <c r="AT734" s="160" t="s">
        <v>159</v>
      </c>
      <c r="AU734" s="160" t="s">
        <v>86</v>
      </c>
      <c r="AV734" s="13" t="s">
        <v>86</v>
      </c>
      <c r="AW734" s="13" t="s">
        <v>31</v>
      </c>
      <c r="AX734" s="13" t="s">
        <v>76</v>
      </c>
      <c r="AY734" s="160" t="s">
        <v>147</v>
      </c>
    </row>
    <row r="735" spans="2:65" s="13" customFormat="1" ht="10.199999999999999">
      <c r="B735" s="159"/>
      <c r="D735" s="147" t="s">
        <v>159</v>
      </c>
      <c r="E735" s="160" t="s">
        <v>1</v>
      </c>
      <c r="F735" s="161" t="s">
        <v>646</v>
      </c>
      <c r="H735" s="162">
        <v>5.0880000000000001</v>
      </c>
      <c r="I735" s="163"/>
      <c r="L735" s="159"/>
      <c r="M735" s="164"/>
      <c r="T735" s="165"/>
      <c r="AT735" s="160" t="s">
        <v>159</v>
      </c>
      <c r="AU735" s="160" t="s">
        <v>86</v>
      </c>
      <c r="AV735" s="13" t="s">
        <v>86</v>
      </c>
      <c r="AW735" s="13" t="s">
        <v>31</v>
      </c>
      <c r="AX735" s="13" t="s">
        <v>76</v>
      </c>
      <c r="AY735" s="160" t="s">
        <v>147</v>
      </c>
    </row>
    <row r="736" spans="2:65" s="13" customFormat="1" ht="10.199999999999999">
      <c r="B736" s="159"/>
      <c r="D736" s="147" t="s">
        <v>159</v>
      </c>
      <c r="E736" s="160" t="s">
        <v>1</v>
      </c>
      <c r="F736" s="161" t="s">
        <v>647</v>
      </c>
      <c r="H736" s="162">
        <v>47.52</v>
      </c>
      <c r="I736" s="163"/>
      <c r="L736" s="159"/>
      <c r="M736" s="164"/>
      <c r="T736" s="165"/>
      <c r="AT736" s="160" t="s">
        <v>159</v>
      </c>
      <c r="AU736" s="160" t="s">
        <v>86</v>
      </c>
      <c r="AV736" s="13" t="s">
        <v>86</v>
      </c>
      <c r="AW736" s="13" t="s">
        <v>31</v>
      </c>
      <c r="AX736" s="13" t="s">
        <v>76</v>
      </c>
      <c r="AY736" s="160" t="s">
        <v>147</v>
      </c>
    </row>
    <row r="737" spans="2:51" s="13" customFormat="1" ht="10.199999999999999">
      <c r="B737" s="159"/>
      <c r="D737" s="147" t="s">
        <v>159</v>
      </c>
      <c r="E737" s="160" t="s">
        <v>1</v>
      </c>
      <c r="F737" s="161" t="s">
        <v>648</v>
      </c>
      <c r="H737" s="162">
        <v>36.9</v>
      </c>
      <c r="I737" s="163"/>
      <c r="L737" s="159"/>
      <c r="M737" s="164"/>
      <c r="T737" s="165"/>
      <c r="AT737" s="160" t="s">
        <v>159</v>
      </c>
      <c r="AU737" s="160" t="s">
        <v>86</v>
      </c>
      <c r="AV737" s="13" t="s">
        <v>86</v>
      </c>
      <c r="AW737" s="13" t="s">
        <v>31</v>
      </c>
      <c r="AX737" s="13" t="s">
        <v>76</v>
      </c>
      <c r="AY737" s="160" t="s">
        <v>147</v>
      </c>
    </row>
    <row r="738" spans="2:51" s="13" customFormat="1" ht="10.199999999999999">
      <c r="B738" s="159"/>
      <c r="D738" s="147" t="s">
        <v>159</v>
      </c>
      <c r="E738" s="160" t="s">
        <v>1</v>
      </c>
      <c r="F738" s="161" t="s">
        <v>649</v>
      </c>
      <c r="H738" s="162">
        <v>9.8239999999999998</v>
      </c>
      <c r="I738" s="163"/>
      <c r="L738" s="159"/>
      <c r="M738" s="164"/>
      <c r="T738" s="165"/>
      <c r="AT738" s="160" t="s">
        <v>159</v>
      </c>
      <c r="AU738" s="160" t="s">
        <v>86</v>
      </c>
      <c r="AV738" s="13" t="s">
        <v>86</v>
      </c>
      <c r="AW738" s="13" t="s">
        <v>31</v>
      </c>
      <c r="AX738" s="13" t="s">
        <v>76</v>
      </c>
      <c r="AY738" s="160" t="s">
        <v>147</v>
      </c>
    </row>
    <row r="739" spans="2:51" s="13" customFormat="1" ht="10.199999999999999">
      <c r="B739" s="159"/>
      <c r="D739" s="147" t="s">
        <v>159</v>
      </c>
      <c r="E739" s="160" t="s">
        <v>1</v>
      </c>
      <c r="F739" s="161" t="s">
        <v>650</v>
      </c>
      <c r="H739" s="162">
        <v>34.113999999999997</v>
      </c>
      <c r="I739" s="163"/>
      <c r="L739" s="159"/>
      <c r="M739" s="164"/>
      <c r="T739" s="165"/>
      <c r="AT739" s="160" t="s">
        <v>159</v>
      </c>
      <c r="AU739" s="160" t="s">
        <v>86</v>
      </c>
      <c r="AV739" s="13" t="s">
        <v>86</v>
      </c>
      <c r="AW739" s="13" t="s">
        <v>31</v>
      </c>
      <c r="AX739" s="13" t="s">
        <v>76</v>
      </c>
      <c r="AY739" s="160" t="s">
        <v>147</v>
      </c>
    </row>
    <row r="740" spans="2:51" s="13" customFormat="1" ht="10.199999999999999">
      <c r="B740" s="159"/>
      <c r="D740" s="147" t="s">
        <v>159</v>
      </c>
      <c r="E740" s="160" t="s">
        <v>1</v>
      </c>
      <c r="F740" s="161" t="s">
        <v>651</v>
      </c>
      <c r="H740" s="162">
        <v>149.99799999999999</v>
      </c>
      <c r="I740" s="163"/>
      <c r="L740" s="159"/>
      <c r="M740" s="164"/>
      <c r="T740" s="165"/>
      <c r="AT740" s="160" t="s">
        <v>159</v>
      </c>
      <c r="AU740" s="160" t="s">
        <v>86</v>
      </c>
      <c r="AV740" s="13" t="s">
        <v>86</v>
      </c>
      <c r="AW740" s="13" t="s">
        <v>31</v>
      </c>
      <c r="AX740" s="13" t="s">
        <v>76</v>
      </c>
      <c r="AY740" s="160" t="s">
        <v>147</v>
      </c>
    </row>
    <row r="741" spans="2:51" s="13" customFormat="1" ht="10.199999999999999">
      <c r="B741" s="159"/>
      <c r="D741" s="147" t="s">
        <v>159</v>
      </c>
      <c r="E741" s="160" t="s">
        <v>1</v>
      </c>
      <c r="F741" s="161" t="s">
        <v>652</v>
      </c>
      <c r="H741" s="162">
        <v>60.984000000000002</v>
      </c>
      <c r="I741" s="163"/>
      <c r="L741" s="159"/>
      <c r="M741" s="164"/>
      <c r="T741" s="165"/>
      <c r="AT741" s="160" t="s">
        <v>159</v>
      </c>
      <c r="AU741" s="160" t="s">
        <v>86</v>
      </c>
      <c r="AV741" s="13" t="s">
        <v>86</v>
      </c>
      <c r="AW741" s="13" t="s">
        <v>31</v>
      </c>
      <c r="AX741" s="13" t="s">
        <v>76</v>
      </c>
      <c r="AY741" s="160" t="s">
        <v>147</v>
      </c>
    </row>
    <row r="742" spans="2:51" s="13" customFormat="1" ht="10.199999999999999">
      <c r="B742" s="159"/>
      <c r="D742" s="147" t="s">
        <v>159</v>
      </c>
      <c r="E742" s="160" t="s">
        <v>1</v>
      </c>
      <c r="F742" s="161" t="s">
        <v>653</v>
      </c>
      <c r="H742" s="162">
        <v>2.1920000000000002</v>
      </c>
      <c r="I742" s="163"/>
      <c r="L742" s="159"/>
      <c r="M742" s="164"/>
      <c r="T742" s="165"/>
      <c r="AT742" s="160" t="s">
        <v>159</v>
      </c>
      <c r="AU742" s="160" t="s">
        <v>86</v>
      </c>
      <c r="AV742" s="13" t="s">
        <v>86</v>
      </c>
      <c r="AW742" s="13" t="s">
        <v>31</v>
      </c>
      <c r="AX742" s="13" t="s">
        <v>76</v>
      </c>
      <c r="AY742" s="160" t="s">
        <v>147</v>
      </c>
    </row>
    <row r="743" spans="2:51" s="13" customFormat="1" ht="10.199999999999999">
      <c r="B743" s="159"/>
      <c r="D743" s="147" t="s">
        <v>159</v>
      </c>
      <c r="E743" s="160" t="s">
        <v>1</v>
      </c>
      <c r="F743" s="161" t="s">
        <v>654</v>
      </c>
      <c r="H743" s="162">
        <v>523.32000000000005</v>
      </c>
      <c r="I743" s="163"/>
      <c r="L743" s="159"/>
      <c r="M743" s="164"/>
      <c r="T743" s="165"/>
      <c r="AT743" s="160" t="s">
        <v>159</v>
      </c>
      <c r="AU743" s="160" t="s">
        <v>86</v>
      </c>
      <c r="AV743" s="13" t="s">
        <v>86</v>
      </c>
      <c r="AW743" s="13" t="s">
        <v>31</v>
      </c>
      <c r="AX743" s="13" t="s">
        <v>76</v>
      </c>
      <c r="AY743" s="160" t="s">
        <v>147</v>
      </c>
    </row>
    <row r="744" spans="2:51" s="13" customFormat="1" ht="10.199999999999999">
      <c r="B744" s="159"/>
      <c r="D744" s="147" t="s">
        <v>159</v>
      </c>
      <c r="E744" s="160" t="s">
        <v>1</v>
      </c>
      <c r="F744" s="161" t="s">
        <v>655</v>
      </c>
      <c r="H744" s="162">
        <v>74.304000000000002</v>
      </c>
      <c r="I744" s="163"/>
      <c r="L744" s="159"/>
      <c r="M744" s="164"/>
      <c r="T744" s="165"/>
      <c r="AT744" s="160" t="s">
        <v>159</v>
      </c>
      <c r="AU744" s="160" t="s">
        <v>86</v>
      </c>
      <c r="AV744" s="13" t="s">
        <v>86</v>
      </c>
      <c r="AW744" s="13" t="s">
        <v>31</v>
      </c>
      <c r="AX744" s="13" t="s">
        <v>76</v>
      </c>
      <c r="AY744" s="160" t="s">
        <v>147</v>
      </c>
    </row>
    <row r="745" spans="2:51" s="13" customFormat="1" ht="10.199999999999999">
      <c r="B745" s="159"/>
      <c r="D745" s="147" t="s">
        <v>159</v>
      </c>
      <c r="E745" s="160" t="s">
        <v>1</v>
      </c>
      <c r="F745" s="161" t="s">
        <v>656</v>
      </c>
      <c r="H745" s="162">
        <v>123.2</v>
      </c>
      <c r="I745" s="163"/>
      <c r="L745" s="159"/>
      <c r="M745" s="164"/>
      <c r="T745" s="165"/>
      <c r="AT745" s="160" t="s">
        <v>159</v>
      </c>
      <c r="AU745" s="160" t="s">
        <v>86</v>
      </c>
      <c r="AV745" s="13" t="s">
        <v>86</v>
      </c>
      <c r="AW745" s="13" t="s">
        <v>31</v>
      </c>
      <c r="AX745" s="13" t="s">
        <v>76</v>
      </c>
      <c r="AY745" s="160" t="s">
        <v>147</v>
      </c>
    </row>
    <row r="746" spans="2:51" s="13" customFormat="1" ht="10.199999999999999">
      <c r="B746" s="159"/>
      <c r="D746" s="147" t="s">
        <v>159</v>
      </c>
      <c r="E746" s="160" t="s">
        <v>1</v>
      </c>
      <c r="F746" s="161" t="s">
        <v>657</v>
      </c>
      <c r="H746" s="162">
        <v>28</v>
      </c>
      <c r="I746" s="163"/>
      <c r="L746" s="159"/>
      <c r="M746" s="164"/>
      <c r="T746" s="165"/>
      <c r="AT746" s="160" t="s">
        <v>159</v>
      </c>
      <c r="AU746" s="160" t="s">
        <v>86</v>
      </c>
      <c r="AV746" s="13" t="s">
        <v>86</v>
      </c>
      <c r="AW746" s="13" t="s">
        <v>31</v>
      </c>
      <c r="AX746" s="13" t="s">
        <v>76</v>
      </c>
      <c r="AY746" s="160" t="s">
        <v>147</v>
      </c>
    </row>
    <row r="747" spans="2:51" s="13" customFormat="1" ht="10.199999999999999">
      <c r="B747" s="159"/>
      <c r="D747" s="147" t="s">
        <v>159</v>
      </c>
      <c r="E747" s="160" t="s">
        <v>1</v>
      </c>
      <c r="F747" s="161" t="s">
        <v>658</v>
      </c>
      <c r="H747" s="162">
        <v>45.182000000000002</v>
      </c>
      <c r="I747" s="163"/>
      <c r="L747" s="159"/>
      <c r="M747" s="164"/>
      <c r="T747" s="165"/>
      <c r="AT747" s="160" t="s">
        <v>159</v>
      </c>
      <c r="AU747" s="160" t="s">
        <v>86</v>
      </c>
      <c r="AV747" s="13" t="s">
        <v>86</v>
      </c>
      <c r="AW747" s="13" t="s">
        <v>31</v>
      </c>
      <c r="AX747" s="13" t="s">
        <v>76</v>
      </c>
      <c r="AY747" s="160" t="s">
        <v>147</v>
      </c>
    </row>
    <row r="748" spans="2:51" s="13" customFormat="1" ht="10.199999999999999">
      <c r="B748" s="159"/>
      <c r="D748" s="147" t="s">
        <v>159</v>
      </c>
      <c r="E748" s="160" t="s">
        <v>1</v>
      </c>
      <c r="F748" s="161" t="s">
        <v>659</v>
      </c>
      <c r="H748" s="162">
        <v>60.24</v>
      </c>
      <c r="I748" s="163"/>
      <c r="L748" s="159"/>
      <c r="M748" s="164"/>
      <c r="T748" s="165"/>
      <c r="AT748" s="160" t="s">
        <v>159</v>
      </c>
      <c r="AU748" s="160" t="s">
        <v>86</v>
      </c>
      <c r="AV748" s="13" t="s">
        <v>86</v>
      </c>
      <c r="AW748" s="13" t="s">
        <v>31</v>
      </c>
      <c r="AX748" s="13" t="s">
        <v>76</v>
      </c>
      <c r="AY748" s="160" t="s">
        <v>147</v>
      </c>
    </row>
    <row r="749" spans="2:51" s="13" customFormat="1" ht="10.199999999999999">
      <c r="B749" s="159"/>
      <c r="D749" s="147" t="s">
        <v>159</v>
      </c>
      <c r="E749" s="160" t="s">
        <v>1</v>
      </c>
      <c r="F749" s="161" t="s">
        <v>660</v>
      </c>
      <c r="H749" s="162">
        <v>26.64</v>
      </c>
      <c r="I749" s="163"/>
      <c r="L749" s="159"/>
      <c r="M749" s="164"/>
      <c r="T749" s="165"/>
      <c r="AT749" s="160" t="s">
        <v>159</v>
      </c>
      <c r="AU749" s="160" t="s">
        <v>86</v>
      </c>
      <c r="AV749" s="13" t="s">
        <v>86</v>
      </c>
      <c r="AW749" s="13" t="s">
        <v>31</v>
      </c>
      <c r="AX749" s="13" t="s">
        <v>76</v>
      </c>
      <c r="AY749" s="160" t="s">
        <v>147</v>
      </c>
    </row>
    <row r="750" spans="2:51" s="13" customFormat="1" ht="10.199999999999999">
      <c r="B750" s="159"/>
      <c r="D750" s="147" t="s">
        <v>159</v>
      </c>
      <c r="E750" s="160" t="s">
        <v>1</v>
      </c>
      <c r="F750" s="161" t="s">
        <v>661</v>
      </c>
      <c r="H750" s="162">
        <v>17.027999999999999</v>
      </c>
      <c r="I750" s="163"/>
      <c r="L750" s="159"/>
      <c r="M750" s="164"/>
      <c r="T750" s="165"/>
      <c r="AT750" s="160" t="s">
        <v>159</v>
      </c>
      <c r="AU750" s="160" t="s">
        <v>86</v>
      </c>
      <c r="AV750" s="13" t="s">
        <v>86</v>
      </c>
      <c r="AW750" s="13" t="s">
        <v>31</v>
      </c>
      <c r="AX750" s="13" t="s">
        <v>76</v>
      </c>
      <c r="AY750" s="160" t="s">
        <v>147</v>
      </c>
    </row>
    <row r="751" spans="2:51" s="13" customFormat="1" ht="10.199999999999999">
      <c r="B751" s="159"/>
      <c r="D751" s="147" t="s">
        <v>159</v>
      </c>
      <c r="E751" s="160" t="s">
        <v>1</v>
      </c>
      <c r="F751" s="161" t="s">
        <v>662</v>
      </c>
      <c r="H751" s="162">
        <v>70.400000000000006</v>
      </c>
      <c r="I751" s="163"/>
      <c r="L751" s="159"/>
      <c r="M751" s="164"/>
      <c r="T751" s="165"/>
      <c r="AT751" s="160" t="s">
        <v>159</v>
      </c>
      <c r="AU751" s="160" t="s">
        <v>86</v>
      </c>
      <c r="AV751" s="13" t="s">
        <v>86</v>
      </c>
      <c r="AW751" s="13" t="s">
        <v>31</v>
      </c>
      <c r="AX751" s="13" t="s">
        <v>76</v>
      </c>
      <c r="AY751" s="160" t="s">
        <v>147</v>
      </c>
    </row>
    <row r="752" spans="2:51" s="13" customFormat="1" ht="10.199999999999999">
      <c r="B752" s="159"/>
      <c r="D752" s="147" t="s">
        <v>159</v>
      </c>
      <c r="E752" s="160" t="s">
        <v>1</v>
      </c>
      <c r="F752" s="161" t="s">
        <v>663</v>
      </c>
      <c r="H752" s="162">
        <v>37.08</v>
      </c>
      <c r="I752" s="163"/>
      <c r="L752" s="159"/>
      <c r="M752" s="164"/>
      <c r="T752" s="165"/>
      <c r="AT752" s="160" t="s">
        <v>159</v>
      </c>
      <c r="AU752" s="160" t="s">
        <v>86</v>
      </c>
      <c r="AV752" s="13" t="s">
        <v>86</v>
      </c>
      <c r="AW752" s="13" t="s">
        <v>31</v>
      </c>
      <c r="AX752" s="13" t="s">
        <v>76</v>
      </c>
      <c r="AY752" s="160" t="s">
        <v>147</v>
      </c>
    </row>
    <row r="753" spans="2:51" s="13" customFormat="1" ht="10.199999999999999">
      <c r="B753" s="159"/>
      <c r="D753" s="147" t="s">
        <v>159</v>
      </c>
      <c r="E753" s="160" t="s">
        <v>1</v>
      </c>
      <c r="F753" s="161" t="s">
        <v>664</v>
      </c>
      <c r="H753" s="162">
        <v>37.799999999999997</v>
      </c>
      <c r="I753" s="163"/>
      <c r="L753" s="159"/>
      <c r="M753" s="164"/>
      <c r="T753" s="165"/>
      <c r="AT753" s="160" t="s">
        <v>159</v>
      </c>
      <c r="AU753" s="160" t="s">
        <v>86</v>
      </c>
      <c r="AV753" s="13" t="s">
        <v>86</v>
      </c>
      <c r="AW753" s="13" t="s">
        <v>31</v>
      </c>
      <c r="AX753" s="13" t="s">
        <v>76</v>
      </c>
      <c r="AY753" s="160" t="s">
        <v>147</v>
      </c>
    </row>
    <row r="754" spans="2:51" s="12" customFormat="1" ht="10.199999999999999">
      <c r="B754" s="153"/>
      <c r="D754" s="147" t="s">
        <v>159</v>
      </c>
      <c r="E754" s="154" t="s">
        <v>1</v>
      </c>
      <c r="F754" s="155" t="s">
        <v>665</v>
      </c>
      <c r="H754" s="154" t="s">
        <v>1</v>
      </c>
      <c r="I754" s="156"/>
      <c r="L754" s="153"/>
      <c r="M754" s="157"/>
      <c r="T754" s="158"/>
      <c r="AT754" s="154" t="s">
        <v>159</v>
      </c>
      <c r="AU754" s="154" t="s">
        <v>86</v>
      </c>
      <c r="AV754" s="12" t="s">
        <v>84</v>
      </c>
      <c r="AW754" s="12" t="s">
        <v>31</v>
      </c>
      <c r="AX754" s="12" t="s">
        <v>76</v>
      </c>
      <c r="AY754" s="154" t="s">
        <v>147</v>
      </c>
    </row>
    <row r="755" spans="2:51" s="13" customFormat="1" ht="10.199999999999999">
      <c r="B755" s="159"/>
      <c r="D755" s="147" t="s">
        <v>159</v>
      </c>
      <c r="E755" s="160" t="s">
        <v>1</v>
      </c>
      <c r="F755" s="161" t="s">
        <v>666</v>
      </c>
      <c r="H755" s="162">
        <v>46.92</v>
      </c>
      <c r="I755" s="163"/>
      <c r="L755" s="159"/>
      <c r="M755" s="164"/>
      <c r="T755" s="165"/>
      <c r="AT755" s="160" t="s">
        <v>159</v>
      </c>
      <c r="AU755" s="160" t="s">
        <v>86</v>
      </c>
      <c r="AV755" s="13" t="s">
        <v>86</v>
      </c>
      <c r="AW755" s="13" t="s">
        <v>31</v>
      </c>
      <c r="AX755" s="13" t="s">
        <v>76</v>
      </c>
      <c r="AY755" s="160" t="s">
        <v>147</v>
      </c>
    </row>
    <row r="756" spans="2:51" s="13" customFormat="1" ht="10.199999999999999">
      <c r="B756" s="159"/>
      <c r="D756" s="147" t="s">
        <v>159</v>
      </c>
      <c r="E756" s="160" t="s">
        <v>1</v>
      </c>
      <c r="F756" s="161" t="s">
        <v>667</v>
      </c>
      <c r="H756" s="162">
        <v>1.492</v>
      </c>
      <c r="I756" s="163"/>
      <c r="L756" s="159"/>
      <c r="M756" s="164"/>
      <c r="T756" s="165"/>
      <c r="AT756" s="160" t="s">
        <v>159</v>
      </c>
      <c r="AU756" s="160" t="s">
        <v>86</v>
      </c>
      <c r="AV756" s="13" t="s">
        <v>86</v>
      </c>
      <c r="AW756" s="13" t="s">
        <v>31</v>
      </c>
      <c r="AX756" s="13" t="s">
        <v>76</v>
      </c>
      <c r="AY756" s="160" t="s">
        <v>147</v>
      </c>
    </row>
    <row r="757" spans="2:51" s="13" customFormat="1" ht="10.199999999999999">
      <c r="B757" s="159"/>
      <c r="D757" s="147" t="s">
        <v>159</v>
      </c>
      <c r="E757" s="160" t="s">
        <v>1</v>
      </c>
      <c r="F757" s="161" t="s">
        <v>668</v>
      </c>
      <c r="H757" s="162">
        <v>17.600000000000001</v>
      </c>
      <c r="I757" s="163"/>
      <c r="L757" s="159"/>
      <c r="M757" s="164"/>
      <c r="T757" s="165"/>
      <c r="AT757" s="160" t="s">
        <v>159</v>
      </c>
      <c r="AU757" s="160" t="s">
        <v>86</v>
      </c>
      <c r="AV757" s="13" t="s">
        <v>86</v>
      </c>
      <c r="AW757" s="13" t="s">
        <v>31</v>
      </c>
      <c r="AX757" s="13" t="s">
        <v>76</v>
      </c>
      <c r="AY757" s="160" t="s">
        <v>147</v>
      </c>
    </row>
    <row r="758" spans="2:51" s="13" customFormat="1" ht="10.199999999999999">
      <c r="B758" s="159"/>
      <c r="D758" s="147" t="s">
        <v>159</v>
      </c>
      <c r="E758" s="160" t="s">
        <v>1</v>
      </c>
      <c r="F758" s="161" t="s">
        <v>669</v>
      </c>
      <c r="H758" s="162">
        <v>102.544</v>
      </c>
      <c r="I758" s="163"/>
      <c r="L758" s="159"/>
      <c r="M758" s="164"/>
      <c r="T758" s="165"/>
      <c r="AT758" s="160" t="s">
        <v>159</v>
      </c>
      <c r="AU758" s="160" t="s">
        <v>86</v>
      </c>
      <c r="AV758" s="13" t="s">
        <v>86</v>
      </c>
      <c r="AW758" s="13" t="s">
        <v>31</v>
      </c>
      <c r="AX758" s="13" t="s">
        <v>76</v>
      </c>
      <c r="AY758" s="160" t="s">
        <v>147</v>
      </c>
    </row>
    <row r="759" spans="2:51" s="13" customFormat="1" ht="10.199999999999999">
      <c r="B759" s="159"/>
      <c r="D759" s="147" t="s">
        <v>159</v>
      </c>
      <c r="E759" s="160" t="s">
        <v>1</v>
      </c>
      <c r="F759" s="161" t="s">
        <v>670</v>
      </c>
      <c r="H759" s="162">
        <v>24.48</v>
      </c>
      <c r="I759" s="163"/>
      <c r="L759" s="159"/>
      <c r="M759" s="164"/>
      <c r="T759" s="165"/>
      <c r="AT759" s="160" t="s">
        <v>159</v>
      </c>
      <c r="AU759" s="160" t="s">
        <v>86</v>
      </c>
      <c r="AV759" s="13" t="s">
        <v>86</v>
      </c>
      <c r="AW759" s="13" t="s">
        <v>31</v>
      </c>
      <c r="AX759" s="13" t="s">
        <v>76</v>
      </c>
      <c r="AY759" s="160" t="s">
        <v>147</v>
      </c>
    </row>
    <row r="760" spans="2:51" s="13" customFormat="1" ht="10.199999999999999">
      <c r="B760" s="159"/>
      <c r="D760" s="147" t="s">
        <v>159</v>
      </c>
      <c r="E760" s="160" t="s">
        <v>1</v>
      </c>
      <c r="F760" s="161" t="s">
        <v>671</v>
      </c>
      <c r="H760" s="162">
        <v>13.023999999999999</v>
      </c>
      <c r="I760" s="163"/>
      <c r="L760" s="159"/>
      <c r="M760" s="164"/>
      <c r="T760" s="165"/>
      <c r="AT760" s="160" t="s">
        <v>159</v>
      </c>
      <c r="AU760" s="160" t="s">
        <v>86</v>
      </c>
      <c r="AV760" s="13" t="s">
        <v>86</v>
      </c>
      <c r="AW760" s="13" t="s">
        <v>31</v>
      </c>
      <c r="AX760" s="13" t="s">
        <v>76</v>
      </c>
      <c r="AY760" s="160" t="s">
        <v>147</v>
      </c>
    </row>
    <row r="761" spans="2:51" s="13" customFormat="1" ht="10.199999999999999">
      <c r="B761" s="159"/>
      <c r="D761" s="147" t="s">
        <v>159</v>
      </c>
      <c r="E761" s="160" t="s">
        <v>1</v>
      </c>
      <c r="F761" s="161" t="s">
        <v>672</v>
      </c>
      <c r="H761" s="162">
        <v>12.135999999999999</v>
      </c>
      <c r="I761" s="163"/>
      <c r="L761" s="159"/>
      <c r="M761" s="164"/>
      <c r="T761" s="165"/>
      <c r="AT761" s="160" t="s">
        <v>159</v>
      </c>
      <c r="AU761" s="160" t="s">
        <v>86</v>
      </c>
      <c r="AV761" s="13" t="s">
        <v>86</v>
      </c>
      <c r="AW761" s="13" t="s">
        <v>31</v>
      </c>
      <c r="AX761" s="13" t="s">
        <v>76</v>
      </c>
      <c r="AY761" s="160" t="s">
        <v>147</v>
      </c>
    </row>
    <row r="762" spans="2:51" s="13" customFormat="1" ht="10.199999999999999">
      <c r="B762" s="159"/>
      <c r="D762" s="147" t="s">
        <v>159</v>
      </c>
      <c r="E762" s="160" t="s">
        <v>1</v>
      </c>
      <c r="F762" s="161" t="s">
        <v>673</v>
      </c>
      <c r="H762" s="162">
        <v>21.32</v>
      </c>
      <c r="I762" s="163"/>
      <c r="L762" s="159"/>
      <c r="M762" s="164"/>
      <c r="T762" s="165"/>
      <c r="AT762" s="160" t="s">
        <v>159</v>
      </c>
      <c r="AU762" s="160" t="s">
        <v>86</v>
      </c>
      <c r="AV762" s="13" t="s">
        <v>86</v>
      </c>
      <c r="AW762" s="13" t="s">
        <v>31</v>
      </c>
      <c r="AX762" s="13" t="s">
        <v>76</v>
      </c>
      <c r="AY762" s="160" t="s">
        <v>147</v>
      </c>
    </row>
    <row r="763" spans="2:51" s="13" customFormat="1" ht="10.199999999999999">
      <c r="B763" s="159"/>
      <c r="D763" s="147" t="s">
        <v>159</v>
      </c>
      <c r="E763" s="160" t="s">
        <v>1</v>
      </c>
      <c r="F763" s="161" t="s">
        <v>674</v>
      </c>
      <c r="H763" s="162">
        <v>4.4400000000000004</v>
      </c>
      <c r="I763" s="163"/>
      <c r="L763" s="159"/>
      <c r="M763" s="164"/>
      <c r="T763" s="165"/>
      <c r="AT763" s="160" t="s">
        <v>159</v>
      </c>
      <c r="AU763" s="160" t="s">
        <v>86</v>
      </c>
      <c r="AV763" s="13" t="s">
        <v>86</v>
      </c>
      <c r="AW763" s="13" t="s">
        <v>31</v>
      </c>
      <c r="AX763" s="13" t="s">
        <v>76</v>
      </c>
      <c r="AY763" s="160" t="s">
        <v>147</v>
      </c>
    </row>
    <row r="764" spans="2:51" s="13" customFormat="1" ht="10.199999999999999">
      <c r="B764" s="159"/>
      <c r="D764" s="147" t="s">
        <v>159</v>
      </c>
      <c r="E764" s="160" t="s">
        <v>1</v>
      </c>
      <c r="F764" s="161" t="s">
        <v>675</v>
      </c>
      <c r="H764" s="162">
        <v>19.018000000000001</v>
      </c>
      <c r="I764" s="163"/>
      <c r="L764" s="159"/>
      <c r="M764" s="164"/>
      <c r="T764" s="165"/>
      <c r="AT764" s="160" t="s">
        <v>159</v>
      </c>
      <c r="AU764" s="160" t="s">
        <v>86</v>
      </c>
      <c r="AV764" s="13" t="s">
        <v>86</v>
      </c>
      <c r="AW764" s="13" t="s">
        <v>31</v>
      </c>
      <c r="AX764" s="13" t="s">
        <v>76</v>
      </c>
      <c r="AY764" s="160" t="s">
        <v>147</v>
      </c>
    </row>
    <row r="765" spans="2:51" s="13" customFormat="1" ht="10.199999999999999">
      <c r="B765" s="159"/>
      <c r="D765" s="147" t="s">
        <v>159</v>
      </c>
      <c r="E765" s="160" t="s">
        <v>1</v>
      </c>
      <c r="F765" s="161" t="s">
        <v>676</v>
      </c>
      <c r="H765" s="162">
        <v>15.54</v>
      </c>
      <c r="I765" s="163"/>
      <c r="L765" s="159"/>
      <c r="M765" s="164"/>
      <c r="T765" s="165"/>
      <c r="AT765" s="160" t="s">
        <v>159</v>
      </c>
      <c r="AU765" s="160" t="s">
        <v>86</v>
      </c>
      <c r="AV765" s="13" t="s">
        <v>86</v>
      </c>
      <c r="AW765" s="13" t="s">
        <v>31</v>
      </c>
      <c r="AX765" s="13" t="s">
        <v>76</v>
      </c>
      <c r="AY765" s="160" t="s">
        <v>147</v>
      </c>
    </row>
    <row r="766" spans="2:51" s="13" customFormat="1" ht="10.199999999999999">
      <c r="B766" s="159"/>
      <c r="D766" s="147" t="s">
        <v>159</v>
      </c>
      <c r="E766" s="160" t="s">
        <v>1</v>
      </c>
      <c r="F766" s="161" t="s">
        <v>677</v>
      </c>
      <c r="H766" s="162">
        <v>22.08</v>
      </c>
      <c r="I766" s="163"/>
      <c r="L766" s="159"/>
      <c r="M766" s="164"/>
      <c r="T766" s="165"/>
      <c r="AT766" s="160" t="s">
        <v>159</v>
      </c>
      <c r="AU766" s="160" t="s">
        <v>86</v>
      </c>
      <c r="AV766" s="13" t="s">
        <v>86</v>
      </c>
      <c r="AW766" s="13" t="s">
        <v>31</v>
      </c>
      <c r="AX766" s="13" t="s">
        <v>76</v>
      </c>
      <c r="AY766" s="160" t="s">
        <v>147</v>
      </c>
    </row>
    <row r="767" spans="2:51" s="13" customFormat="1" ht="10.199999999999999">
      <c r="B767" s="159"/>
      <c r="D767" s="147" t="s">
        <v>159</v>
      </c>
      <c r="E767" s="160" t="s">
        <v>1</v>
      </c>
      <c r="F767" s="161" t="s">
        <v>678</v>
      </c>
      <c r="H767" s="162">
        <v>6.5</v>
      </c>
      <c r="I767" s="163"/>
      <c r="L767" s="159"/>
      <c r="M767" s="164"/>
      <c r="T767" s="165"/>
      <c r="AT767" s="160" t="s">
        <v>159</v>
      </c>
      <c r="AU767" s="160" t="s">
        <v>86</v>
      </c>
      <c r="AV767" s="13" t="s">
        <v>86</v>
      </c>
      <c r="AW767" s="13" t="s">
        <v>31</v>
      </c>
      <c r="AX767" s="13" t="s">
        <v>76</v>
      </c>
      <c r="AY767" s="160" t="s">
        <v>147</v>
      </c>
    </row>
    <row r="768" spans="2:51" s="13" customFormat="1" ht="10.199999999999999">
      <c r="B768" s="159"/>
      <c r="D768" s="147" t="s">
        <v>159</v>
      </c>
      <c r="E768" s="160" t="s">
        <v>1</v>
      </c>
      <c r="F768" s="161" t="s">
        <v>679</v>
      </c>
      <c r="H768" s="162">
        <v>6.24</v>
      </c>
      <c r="I768" s="163"/>
      <c r="L768" s="159"/>
      <c r="M768" s="164"/>
      <c r="T768" s="165"/>
      <c r="AT768" s="160" t="s">
        <v>159</v>
      </c>
      <c r="AU768" s="160" t="s">
        <v>86</v>
      </c>
      <c r="AV768" s="13" t="s">
        <v>86</v>
      </c>
      <c r="AW768" s="13" t="s">
        <v>31</v>
      </c>
      <c r="AX768" s="13" t="s">
        <v>76</v>
      </c>
      <c r="AY768" s="160" t="s">
        <v>147</v>
      </c>
    </row>
    <row r="769" spans="2:51" s="13" customFormat="1" ht="10.199999999999999">
      <c r="B769" s="159"/>
      <c r="D769" s="147" t="s">
        <v>159</v>
      </c>
      <c r="E769" s="160" t="s">
        <v>1</v>
      </c>
      <c r="F769" s="161" t="s">
        <v>680</v>
      </c>
      <c r="H769" s="162">
        <v>120.3</v>
      </c>
      <c r="I769" s="163"/>
      <c r="L769" s="159"/>
      <c r="M769" s="164"/>
      <c r="T769" s="165"/>
      <c r="AT769" s="160" t="s">
        <v>159</v>
      </c>
      <c r="AU769" s="160" t="s">
        <v>86</v>
      </c>
      <c r="AV769" s="13" t="s">
        <v>86</v>
      </c>
      <c r="AW769" s="13" t="s">
        <v>31</v>
      </c>
      <c r="AX769" s="13" t="s">
        <v>76</v>
      </c>
      <c r="AY769" s="160" t="s">
        <v>147</v>
      </c>
    </row>
    <row r="770" spans="2:51" s="15" customFormat="1" ht="10.199999999999999">
      <c r="B770" s="183"/>
      <c r="D770" s="147" t="s">
        <v>159</v>
      </c>
      <c r="E770" s="184" t="s">
        <v>1</v>
      </c>
      <c r="F770" s="185" t="s">
        <v>681</v>
      </c>
      <c r="H770" s="186">
        <v>2353.9720000000002</v>
      </c>
      <c r="I770" s="187"/>
      <c r="L770" s="183"/>
      <c r="M770" s="188"/>
      <c r="T770" s="189"/>
      <c r="AT770" s="184" t="s">
        <v>159</v>
      </c>
      <c r="AU770" s="184" t="s">
        <v>86</v>
      </c>
      <c r="AV770" s="15" t="s">
        <v>94</v>
      </c>
      <c r="AW770" s="15" t="s">
        <v>31</v>
      </c>
      <c r="AX770" s="15" t="s">
        <v>76</v>
      </c>
      <c r="AY770" s="184" t="s">
        <v>147</v>
      </c>
    </row>
    <row r="771" spans="2:51" s="12" customFormat="1" ht="10.199999999999999">
      <c r="B771" s="153"/>
      <c r="D771" s="147" t="s">
        <v>159</v>
      </c>
      <c r="E771" s="154" t="s">
        <v>1</v>
      </c>
      <c r="F771" s="155" t="s">
        <v>682</v>
      </c>
      <c r="H771" s="154" t="s">
        <v>1</v>
      </c>
      <c r="I771" s="156"/>
      <c r="L771" s="153"/>
      <c r="M771" s="157"/>
      <c r="T771" s="158"/>
      <c r="AT771" s="154" t="s">
        <v>159</v>
      </c>
      <c r="AU771" s="154" t="s">
        <v>86</v>
      </c>
      <c r="AV771" s="12" t="s">
        <v>84</v>
      </c>
      <c r="AW771" s="12" t="s">
        <v>31</v>
      </c>
      <c r="AX771" s="12" t="s">
        <v>76</v>
      </c>
      <c r="AY771" s="154" t="s">
        <v>147</v>
      </c>
    </row>
    <row r="772" spans="2:51" s="13" customFormat="1" ht="10.199999999999999">
      <c r="B772" s="159"/>
      <c r="D772" s="147" t="s">
        <v>159</v>
      </c>
      <c r="E772" s="160" t="s">
        <v>1</v>
      </c>
      <c r="F772" s="161" t="s">
        <v>683</v>
      </c>
      <c r="H772" s="162">
        <v>85</v>
      </c>
      <c r="I772" s="163"/>
      <c r="L772" s="159"/>
      <c r="M772" s="164"/>
      <c r="T772" s="165"/>
      <c r="AT772" s="160" t="s">
        <v>159</v>
      </c>
      <c r="AU772" s="160" t="s">
        <v>86</v>
      </c>
      <c r="AV772" s="13" t="s">
        <v>86</v>
      </c>
      <c r="AW772" s="13" t="s">
        <v>31</v>
      </c>
      <c r="AX772" s="13" t="s">
        <v>76</v>
      </c>
      <c r="AY772" s="160" t="s">
        <v>147</v>
      </c>
    </row>
    <row r="773" spans="2:51" s="12" customFormat="1" ht="10.199999999999999">
      <c r="B773" s="153"/>
      <c r="D773" s="147" t="s">
        <v>159</v>
      </c>
      <c r="E773" s="154" t="s">
        <v>1</v>
      </c>
      <c r="F773" s="155" t="s">
        <v>684</v>
      </c>
      <c r="H773" s="154" t="s">
        <v>1</v>
      </c>
      <c r="I773" s="156"/>
      <c r="L773" s="153"/>
      <c r="M773" s="157"/>
      <c r="T773" s="158"/>
      <c r="AT773" s="154" t="s">
        <v>159</v>
      </c>
      <c r="AU773" s="154" t="s">
        <v>86</v>
      </c>
      <c r="AV773" s="12" t="s">
        <v>84</v>
      </c>
      <c r="AW773" s="12" t="s">
        <v>31</v>
      </c>
      <c r="AX773" s="12" t="s">
        <v>76</v>
      </c>
      <c r="AY773" s="154" t="s">
        <v>147</v>
      </c>
    </row>
    <row r="774" spans="2:51" s="12" customFormat="1" ht="10.199999999999999">
      <c r="B774" s="153"/>
      <c r="D774" s="147" t="s">
        <v>159</v>
      </c>
      <c r="E774" s="154" t="s">
        <v>1</v>
      </c>
      <c r="F774" s="155" t="s">
        <v>639</v>
      </c>
      <c r="H774" s="154" t="s">
        <v>1</v>
      </c>
      <c r="I774" s="156"/>
      <c r="L774" s="153"/>
      <c r="M774" s="157"/>
      <c r="T774" s="158"/>
      <c r="AT774" s="154" t="s">
        <v>159</v>
      </c>
      <c r="AU774" s="154" t="s">
        <v>86</v>
      </c>
      <c r="AV774" s="12" t="s">
        <v>84</v>
      </c>
      <c r="AW774" s="12" t="s">
        <v>31</v>
      </c>
      <c r="AX774" s="12" t="s">
        <v>76</v>
      </c>
      <c r="AY774" s="154" t="s">
        <v>147</v>
      </c>
    </row>
    <row r="775" spans="2:51" s="13" customFormat="1" ht="10.199999999999999">
      <c r="B775" s="159"/>
      <c r="D775" s="147" t="s">
        <v>159</v>
      </c>
      <c r="E775" s="160" t="s">
        <v>1</v>
      </c>
      <c r="F775" s="161" t="s">
        <v>685</v>
      </c>
      <c r="H775" s="162">
        <v>1.65</v>
      </c>
      <c r="I775" s="163"/>
      <c r="L775" s="159"/>
      <c r="M775" s="164"/>
      <c r="T775" s="165"/>
      <c r="AT775" s="160" t="s">
        <v>159</v>
      </c>
      <c r="AU775" s="160" t="s">
        <v>86</v>
      </c>
      <c r="AV775" s="13" t="s">
        <v>86</v>
      </c>
      <c r="AW775" s="13" t="s">
        <v>31</v>
      </c>
      <c r="AX775" s="13" t="s">
        <v>76</v>
      </c>
      <c r="AY775" s="160" t="s">
        <v>147</v>
      </c>
    </row>
    <row r="776" spans="2:51" s="13" customFormat="1" ht="10.199999999999999">
      <c r="B776" s="159"/>
      <c r="D776" s="147" t="s">
        <v>159</v>
      </c>
      <c r="E776" s="160" t="s">
        <v>1</v>
      </c>
      <c r="F776" s="161" t="s">
        <v>686</v>
      </c>
      <c r="H776" s="162">
        <v>0.99</v>
      </c>
      <c r="I776" s="163"/>
      <c r="L776" s="159"/>
      <c r="M776" s="164"/>
      <c r="T776" s="165"/>
      <c r="AT776" s="160" t="s">
        <v>159</v>
      </c>
      <c r="AU776" s="160" t="s">
        <v>86</v>
      </c>
      <c r="AV776" s="13" t="s">
        <v>86</v>
      </c>
      <c r="AW776" s="13" t="s">
        <v>31</v>
      </c>
      <c r="AX776" s="13" t="s">
        <v>76</v>
      </c>
      <c r="AY776" s="160" t="s">
        <v>147</v>
      </c>
    </row>
    <row r="777" spans="2:51" s="13" customFormat="1" ht="10.199999999999999">
      <c r="B777" s="159"/>
      <c r="D777" s="147" t="s">
        <v>159</v>
      </c>
      <c r="E777" s="160" t="s">
        <v>1</v>
      </c>
      <c r="F777" s="161" t="s">
        <v>687</v>
      </c>
      <c r="H777" s="162">
        <v>1.2</v>
      </c>
      <c r="I777" s="163"/>
      <c r="L777" s="159"/>
      <c r="M777" s="164"/>
      <c r="T777" s="165"/>
      <c r="AT777" s="160" t="s">
        <v>159</v>
      </c>
      <c r="AU777" s="160" t="s">
        <v>86</v>
      </c>
      <c r="AV777" s="13" t="s">
        <v>86</v>
      </c>
      <c r="AW777" s="13" t="s">
        <v>31</v>
      </c>
      <c r="AX777" s="13" t="s">
        <v>76</v>
      </c>
      <c r="AY777" s="160" t="s">
        <v>147</v>
      </c>
    </row>
    <row r="778" spans="2:51" s="13" customFormat="1" ht="10.199999999999999">
      <c r="B778" s="159"/>
      <c r="D778" s="147" t="s">
        <v>159</v>
      </c>
      <c r="E778" s="160" t="s">
        <v>1</v>
      </c>
      <c r="F778" s="161" t="s">
        <v>688</v>
      </c>
      <c r="H778" s="162">
        <v>9.3000000000000007</v>
      </c>
      <c r="I778" s="163"/>
      <c r="L778" s="159"/>
      <c r="M778" s="164"/>
      <c r="T778" s="165"/>
      <c r="AT778" s="160" t="s">
        <v>159</v>
      </c>
      <c r="AU778" s="160" t="s">
        <v>86</v>
      </c>
      <c r="AV778" s="13" t="s">
        <v>86</v>
      </c>
      <c r="AW778" s="13" t="s">
        <v>31</v>
      </c>
      <c r="AX778" s="13" t="s">
        <v>76</v>
      </c>
      <c r="AY778" s="160" t="s">
        <v>147</v>
      </c>
    </row>
    <row r="779" spans="2:51" s="13" customFormat="1" ht="10.199999999999999">
      <c r="B779" s="159"/>
      <c r="D779" s="147" t="s">
        <v>159</v>
      </c>
      <c r="E779" s="160" t="s">
        <v>1</v>
      </c>
      <c r="F779" s="161" t="s">
        <v>689</v>
      </c>
      <c r="H779" s="162">
        <v>7.04</v>
      </c>
      <c r="I779" s="163"/>
      <c r="L779" s="159"/>
      <c r="M779" s="164"/>
      <c r="T779" s="165"/>
      <c r="AT779" s="160" t="s">
        <v>159</v>
      </c>
      <c r="AU779" s="160" t="s">
        <v>86</v>
      </c>
      <c r="AV779" s="13" t="s">
        <v>86</v>
      </c>
      <c r="AW779" s="13" t="s">
        <v>31</v>
      </c>
      <c r="AX779" s="13" t="s">
        <v>76</v>
      </c>
      <c r="AY779" s="160" t="s">
        <v>147</v>
      </c>
    </row>
    <row r="780" spans="2:51" s="13" customFormat="1" ht="10.199999999999999">
      <c r="B780" s="159"/>
      <c r="D780" s="147" t="s">
        <v>159</v>
      </c>
      <c r="E780" s="160" t="s">
        <v>1</v>
      </c>
      <c r="F780" s="161" t="s">
        <v>690</v>
      </c>
      <c r="H780" s="162">
        <v>13.6</v>
      </c>
      <c r="I780" s="163"/>
      <c r="L780" s="159"/>
      <c r="M780" s="164"/>
      <c r="T780" s="165"/>
      <c r="AT780" s="160" t="s">
        <v>159</v>
      </c>
      <c r="AU780" s="160" t="s">
        <v>86</v>
      </c>
      <c r="AV780" s="13" t="s">
        <v>86</v>
      </c>
      <c r="AW780" s="13" t="s">
        <v>31</v>
      </c>
      <c r="AX780" s="13" t="s">
        <v>76</v>
      </c>
      <c r="AY780" s="160" t="s">
        <v>147</v>
      </c>
    </row>
    <row r="781" spans="2:51" s="13" customFormat="1" ht="10.199999999999999">
      <c r="B781" s="159"/>
      <c r="D781" s="147" t="s">
        <v>159</v>
      </c>
      <c r="E781" s="160" t="s">
        <v>1</v>
      </c>
      <c r="F781" s="161" t="s">
        <v>691</v>
      </c>
      <c r="H781" s="162">
        <v>35.28</v>
      </c>
      <c r="I781" s="163"/>
      <c r="L781" s="159"/>
      <c r="M781" s="164"/>
      <c r="T781" s="165"/>
      <c r="AT781" s="160" t="s">
        <v>159</v>
      </c>
      <c r="AU781" s="160" t="s">
        <v>86</v>
      </c>
      <c r="AV781" s="13" t="s">
        <v>86</v>
      </c>
      <c r="AW781" s="13" t="s">
        <v>31</v>
      </c>
      <c r="AX781" s="13" t="s">
        <v>76</v>
      </c>
      <c r="AY781" s="160" t="s">
        <v>147</v>
      </c>
    </row>
    <row r="782" spans="2:51" s="13" customFormat="1" ht="10.199999999999999">
      <c r="B782" s="159"/>
      <c r="D782" s="147" t="s">
        <v>159</v>
      </c>
      <c r="E782" s="160" t="s">
        <v>1</v>
      </c>
      <c r="F782" s="161" t="s">
        <v>692</v>
      </c>
      <c r="H782" s="162">
        <v>7.6</v>
      </c>
      <c r="I782" s="163"/>
      <c r="L782" s="159"/>
      <c r="M782" s="164"/>
      <c r="T782" s="165"/>
      <c r="AT782" s="160" t="s">
        <v>159</v>
      </c>
      <c r="AU782" s="160" t="s">
        <v>86</v>
      </c>
      <c r="AV782" s="13" t="s">
        <v>86</v>
      </c>
      <c r="AW782" s="13" t="s">
        <v>31</v>
      </c>
      <c r="AX782" s="13" t="s">
        <v>76</v>
      </c>
      <c r="AY782" s="160" t="s">
        <v>147</v>
      </c>
    </row>
    <row r="783" spans="2:51" s="13" customFormat="1" ht="10.199999999999999">
      <c r="B783" s="159"/>
      <c r="D783" s="147" t="s">
        <v>159</v>
      </c>
      <c r="E783" s="160" t="s">
        <v>1</v>
      </c>
      <c r="F783" s="161" t="s">
        <v>693</v>
      </c>
      <c r="H783" s="162">
        <v>12.95</v>
      </c>
      <c r="I783" s="163"/>
      <c r="L783" s="159"/>
      <c r="M783" s="164"/>
      <c r="T783" s="165"/>
      <c r="AT783" s="160" t="s">
        <v>159</v>
      </c>
      <c r="AU783" s="160" t="s">
        <v>86</v>
      </c>
      <c r="AV783" s="13" t="s">
        <v>86</v>
      </c>
      <c r="AW783" s="13" t="s">
        <v>31</v>
      </c>
      <c r="AX783" s="13" t="s">
        <v>76</v>
      </c>
      <c r="AY783" s="160" t="s">
        <v>147</v>
      </c>
    </row>
    <row r="784" spans="2:51" s="13" customFormat="1" ht="10.199999999999999">
      <c r="B784" s="159"/>
      <c r="D784" s="147" t="s">
        <v>159</v>
      </c>
      <c r="E784" s="160" t="s">
        <v>1</v>
      </c>
      <c r="F784" s="161" t="s">
        <v>694</v>
      </c>
      <c r="H784" s="162">
        <v>36.630000000000003</v>
      </c>
      <c r="I784" s="163"/>
      <c r="L784" s="159"/>
      <c r="M784" s="164"/>
      <c r="T784" s="165"/>
      <c r="AT784" s="160" t="s">
        <v>159</v>
      </c>
      <c r="AU784" s="160" t="s">
        <v>86</v>
      </c>
      <c r="AV784" s="13" t="s">
        <v>86</v>
      </c>
      <c r="AW784" s="13" t="s">
        <v>31</v>
      </c>
      <c r="AX784" s="13" t="s">
        <v>76</v>
      </c>
      <c r="AY784" s="160" t="s">
        <v>147</v>
      </c>
    </row>
    <row r="785" spans="2:51" s="13" customFormat="1" ht="10.199999999999999">
      <c r="B785" s="159"/>
      <c r="D785" s="147" t="s">
        <v>159</v>
      </c>
      <c r="E785" s="160" t="s">
        <v>1</v>
      </c>
      <c r="F785" s="161" t="s">
        <v>695</v>
      </c>
      <c r="H785" s="162">
        <v>8.4</v>
      </c>
      <c r="I785" s="163"/>
      <c r="L785" s="159"/>
      <c r="M785" s="164"/>
      <c r="T785" s="165"/>
      <c r="AT785" s="160" t="s">
        <v>159</v>
      </c>
      <c r="AU785" s="160" t="s">
        <v>86</v>
      </c>
      <c r="AV785" s="13" t="s">
        <v>86</v>
      </c>
      <c r="AW785" s="13" t="s">
        <v>31</v>
      </c>
      <c r="AX785" s="13" t="s">
        <v>76</v>
      </c>
      <c r="AY785" s="160" t="s">
        <v>147</v>
      </c>
    </row>
    <row r="786" spans="2:51" s="13" customFormat="1" ht="10.199999999999999">
      <c r="B786" s="159"/>
      <c r="D786" s="147" t="s">
        <v>159</v>
      </c>
      <c r="E786" s="160" t="s">
        <v>1</v>
      </c>
      <c r="F786" s="161" t="s">
        <v>696</v>
      </c>
      <c r="H786" s="162">
        <v>1.85</v>
      </c>
      <c r="I786" s="163"/>
      <c r="L786" s="159"/>
      <c r="M786" s="164"/>
      <c r="T786" s="165"/>
      <c r="AT786" s="160" t="s">
        <v>159</v>
      </c>
      <c r="AU786" s="160" t="s">
        <v>86</v>
      </c>
      <c r="AV786" s="13" t="s">
        <v>86</v>
      </c>
      <c r="AW786" s="13" t="s">
        <v>31</v>
      </c>
      <c r="AX786" s="13" t="s">
        <v>76</v>
      </c>
      <c r="AY786" s="160" t="s">
        <v>147</v>
      </c>
    </row>
    <row r="787" spans="2:51" s="13" customFormat="1" ht="10.199999999999999">
      <c r="B787" s="159"/>
      <c r="D787" s="147" t="s">
        <v>159</v>
      </c>
      <c r="E787" s="160" t="s">
        <v>1</v>
      </c>
      <c r="F787" s="161" t="s">
        <v>697</v>
      </c>
      <c r="H787" s="162">
        <v>3.9</v>
      </c>
      <c r="I787" s="163"/>
      <c r="L787" s="159"/>
      <c r="M787" s="164"/>
      <c r="T787" s="165"/>
      <c r="AT787" s="160" t="s">
        <v>159</v>
      </c>
      <c r="AU787" s="160" t="s">
        <v>86</v>
      </c>
      <c r="AV787" s="13" t="s">
        <v>86</v>
      </c>
      <c r="AW787" s="13" t="s">
        <v>31</v>
      </c>
      <c r="AX787" s="13" t="s">
        <v>76</v>
      </c>
      <c r="AY787" s="160" t="s">
        <v>147</v>
      </c>
    </row>
    <row r="788" spans="2:51" s="13" customFormat="1" ht="10.199999999999999">
      <c r="B788" s="159"/>
      <c r="D788" s="147" t="s">
        <v>159</v>
      </c>
      <c r="E788" s="160" t="s">
        <v>1</v>
      </c>
      <c r="F788" s="161" t="s">
        <v>698</v>
      </c>
      <c r="H788" s="162">
        <v>24.08</v>
      </c>
      <c r="I788" s="163"/>
      <c r="L788" s="159"/>
      <c r="M788" s="164"/>
      <c r="T788" s="165"/>
      <c r="AT788" s="160" t="s">
        <v>159</v>
      </c>
      <c r="AU788" s="160" t="s">
        <v>86</v>
      </c>
      <c r="AV788" s="13" t="s">
        <v>86</v>
      </c>
      <c r="AW788" s="13" t="s">
        <v>31</v>
      </c>
      <c r="AX788" s="13" t="s">
        <v>76</v>
      </c>
      <c r="AY788" s="160" t="s">
        <v>147</v>
      </c>
    </row>
    <row r="789" spans="2:51" s="13" customFormat="1" ht="10.199999999999999">
      <c r="B789" s="159"/>
      <c r="D789" s="147" t="s">
        <v>159</v>
      </c>
      <c r="E789" s="160" t="s">
        <v>1</v>
      </c>
      <c r="F789" s="161" t="s">
        <v>699</v>
      </c>
      <c r="H789" s="162">
        <v>128.1</v>
      </c>
      <c r="I789" s="163"/>
      <c r="L789" s="159"/>
      <c r="M789" s="164"/>
      <c r="T789" s="165"/>
      <c r="AT789" s="160" t="s">
        <v>159</v>
      </c>
      <c r="AU789" s="160" t="s">
        <v>86</v>
      </c>
      <c r="AV789" s="13" t="s">
        <v>86</v>
      </c>
      <c r="AW789" s="13" t="s">
        <v>31</v>
      </c>
      <c r="AX789" s="13" t="s">
        <v>76</v>
      </c>
      <c r="AY789" s="160" t="s">
        <v>147</v>
      </c>
    </row>
    <row r="790" spans="2:51" s="13" customFormat="1" ht="10.199999999999999">
      <c r="B790" s="159"/>
      <c r="D790" s="147" t="s">
        <v>159</v>
      </c>
      <c r="E790" s="160" t="s">
        <v>1</v>
      </c>
      <c r="F790" s="161" t="s">
        <v>700</v>
      </c>
      <c r="H790" s="162">
        <v>16.2</v>
      </c>
      <c r="I790" s="163"/>
      <c r="L790" s="159"/>
      <c r="M790" s="164"/>
      <c r="T790" s="165"/>
      <c r="AT790" s="160" t="s">
        <v>159</v>
      </c>
      <c r="AU790" s="160" t="s">
        <v>86</v>
      </c>
      <c r="AV790" s="13" t="s">
        <v>86</v>
      </c>
      <c r="AW790" s="13" t="s">
        <v>31</v>
      </c>
      <c r="AX790" s="13" t="s">
        <v>76</v>
      </c>
      <c r="AY790" s="160" t="s">
        <v>147</v>
      </c>
    </row>
    <row r="791" spans="2:51" s="13" customFormat="1" ht="10.199999999999999">
      <c r="B791" s="159"/>
      <c r="D791" s="147" t="s">
        <v>159</v>
      </c>
      <c r="E791" s="160" t="s">
        <v>1</v>
      </c>
      <c r="F791" s="161" t="s">
        <v>701</v>
      </c>
      <c r="H791" s="162">
        <v>98</v>
      </c>
      <c r="I791" s="163"/>
      <c r="L791" s="159"/>
      <c r="M791" s="164"/>
      <c r="T791" s="165"/>
      <c r="AT791" s="160" t="s">
        <v>159</v>
      </c>
      <c r="AU791" s="160" t="s">
        <v>86</v>
      </c>
      <c r="AV791" s="13" t="s">
        <v>86</v>
      </c>
      <c r="AW791" s="13" t="s">
        <v>31</v>
      </c>
      <c r="AX791" s="13" t="s">
        <v>76</v>
      </c>
      <c r="AY791" s="160" t="s">
        <v>147</v>
      </c>
    </row>
    <row r="792" spans="2:51" s="13" customFormat="1" ht="10.199999999999999">
      <c r="B792" s="159"/>
      <c r="D792" s="147" t="s">
        <v>159</v>
      </c>
      <c r="E792" s="160" t="s">
        <v>1</v>
      </c>
      <c r="F792" s="161" t="s">
        <v>702</v>
      </c>
      <c r="H792" s="162">
        <v>7</v>
      </c>
      <c r="I792" s="163"/>
      <c r="L792" s="159"/>
      <c r="M792" s="164"/>
      <c r="T792" s="165"/>
      <c r="AT792" s="160" t="s">
        <v>159</v>
      </c>
      <c r="AU792" s="160" t="s">
        <v>86</v>
      </c>
      <c r="AV792" s="13" t="s">
        <v>86</v>
      </c>
      <c r="AW792" s="13" t="s">
        <v>31</v>
      </c>
      <c r="AX792" s="13" t="s">
        <v>76</v>
      </c>
      <c r="AY792" s="160" t="s">
        <v>147</v>
      </c>
    </row>
    <row r="793" spans="2:51" s="13" customFormat="1" ht="10.199999999999999">
      <c r="B793" s="159"/>
      <c r="D793" s="147" t="s">
        <v>159</v>
      </c>
      <c r="E793" s="160" t="s">
        <v>1</v>
      </c>
      <c r="F793" s="161" t="s">
        <v>703</v>
      </c>
      <c r="H793" s="162">
        <v>4.51</v>
      </c>
      <c r="I793" s="163"/>
      <c r="L793" s="159"/>
      <c r="M793" s="164"/>
      <c r="T793" s="165"/>
      <c r="AT793" s="160" t="s">
        <v>159</v>
      </c>
      <c r="AU793" s="160" t="s">
        <v>86</v>
      </c>
      <c r="AV793" s="13" t="s">
        <v>86</v>
      </c>
      <c r="AW793" s="13" t="s">
        <v>31</v>
      </c>
      <c r="AX793" s="13" t="s">
        <v>76</v>
      </c>
      <c r="AY793" s="160" t="s">
        <v>147</v>
      </c>
    </row>
    <row r="794" spans="2:51" s="13" customFormat="1" ht="10.199999999999999">
      <c r="B794" s="159"/>
      <c r="D794" s="147" t="s">
        <v>159</v>
      </c>
      <c r="E794" s="160" t="s">
        <v>1</v>
      </c>
      <c r="F794" s="161" t="s">
        <v>704</v>
      </c>
      <c r="H794" s="162">
        <v>3.96</v>
      </c>
      <c r="I794" s="163"/>
      <c r="L794" s="159"/>
      <c r="M794" s="164"/>
      <c r="T794" s="165"/>
      <c r="AT794" s="160" t="s">
        <v>159</v>
      </c>
      <c r="AU794" s="160" t="s">
        <v>86</v>
      </c>
      <c r="AV794" s="13" t="s">
        <v>86</v>
      </c>
      <c r="AW794" s="13" t="s">
        <v>31</v>
      </c>
      <c r="AX794" s="13" t="s">
        <v>76</v>
      </c>
      <c r="AY794" s="160" t="s">
        <v>147</v>
      </c>
    </row>
    <row r="795" spans="2:51" s="13" customFormat="1" ht="10.199999999999999">
      <c r="B795" s="159"/>
      <c r="D795" s="147" t="s">
        <v>159</v>
      </c>
      <c r="E795" s="160" t="s">
        <v>1</v>
      </c>
      <c r="F795" s="161" t="s">
        <v>705</v>
      </c>
      <c r="H795" s="162">
        <v>30.8</v>
      </c>
      <c r="I795" s="163"/>
      <c r="L795" s="159"/>
      <c r="M795" s="164"/>
      <c r="T795" s="165"/>
      <c r="AT795" s="160" t="s">
        <v>159</v>
      </c>
      <c r="AU795" s="160" t="s">
        <v>86</v>
      </c>
      <c r="AV795" s="13" t="s">
        <v>86</v>
      </c>
      <c r="AW795" s="13" t="s">
        <v>31</v>
      </c>
      <c r="AX795" s="13" t="s">
        <v>76</v>
      </c>
      <c r="AY795" s="160" t="s">
        <v>147</v>
      </c>
    </row>
    <row r="796" spans="2:51" s="13" customFormat="1" ht="10.199999999999999">
      <c r="B796" s="159"/>
      <c r="D796" s="147" t="s">
        <v>159</v>
      </c>
      <c r="E796" s="160" t="s">
        <v>1</v>
      </c>
      <c r="F796" s="161" t="s">
        <v>706</v>
      </c>
      <c r="H796" s="162">
        <v>11.5</v>
      </c>
      <c r="I796" s="163"/>
      <c r="L796" s="159"/>
      <c r="M796" s="164"/>
      <c r="T796" s="165"/>
      <c r="AT796" s="160" t="s">
        <v>159</v>
      </c>
      <c r="AU796" s="160" t="s">
        <v>86</v>
      </c>
      <c r="AV796" s="13" t="s">
        <v>86</v>
      </c>
      <c r="AW796" s="13" t="s">
        <v>31</v>
      </c>
      <c r="AX796" s="13" t="s">
        <v>76</v>
      </c>
      <c r="AY796" s="160" t="s">
        <v>147</v>
      </c>
    </row>
    <row r="797" spans="2:51" s="13" customFormat="1" ht="10.199999999999999">
      <c r="B797" s="159"/>
      <c r="D797" s="147" t="s">
        <v>159</v>
      </c>
      <c r="E797" s="160" t="s">
        <v>1</v>
      </c>
      <c r="F797" s="161" t="s">
        <v>707</v>
      </c>
      <c r="H797" s="162">
        <v>1.92</v>
      </c>
      <c r="I797" s="163"/>
      <c r="L797" s="159"/>
      <c r="M797" s="164"/>
      <c r="T797" s="165"/>
      <c r="AT797" s="160" t="s">
        <v>159</v>
      </c>
      <c r="AU797" s="160" t="s">
        <v>86</v>
      </c>
      <c r="AV797" s="13" t="s">
        <v>86</v>
      </c>
      <c r="AW797" s="13" t="s">
        <v>31</v>
      </c>
      <c r="AX797" s="13" t="s">
        <v>76</v>
      </c>
      <c r="AY797" s="160" t="s">
        <v>147</v>
      </c>
    </row>
    <row r="798" spans="2:51" s="13" customFormat="1" ht="10.199999999999999">
      <c r="B798" s="159"/>
      <c r="D798" s="147" t="s">
        <v>159</v>
      </c>
      <c r="E798" s="160" t="s">
        <v>1</v>
      </c>
      <c r="F798" s="161" t="s">
        <v>708</v>
      </c>
      <c r="H798" s="162">
        <v>14.08</v>
      </c>
      <c r="I798" s="163"/>
      <c r="L798" s="159"/>
      <c r="M798" s="164"/>
      <c r="T798" s="165"/>
      <c r="AT798" s="160" t="s">
        <v>159</v>
      </c>
      <c r="AU798" s="160" t="s">
        <v>86</v>
      </c>
      <c r="AV798" s="13" t="s">
        <v>86</v>
      </c>
      <c r="AW798" s="13" t="s">
        <v>31</v>
      </c>
      <c r="AX798" s="13" t="s">
        <v>76</v>
      </c>
      <c r="AY798" s="160" t="s">
        <v>147</v>
      </c>
    </row>
    <row r="799" spans="2:51" s="13" customFormat="1" ht="10.199999999999999">
      <c r="B799" s="159"/>
      <c r="D799" s="147" t="s">
        <v>159</v>
      </c>
      <c r="E799" s="160" t="s">
        <v>1</v>
      </c>
      <c r="F799" s="161" t="s">
        <v>709</v>
      </c>
      <c r="H799" s="162">
        <v>5.85</v>
      </c>
      <c r="I799" s="163"/>
      <c r="L799" s="159"/>
      <c r="M799" s="164"/>
      <c r="T799" s="165"/>
      <c r="AT799" s="160" t="s">
        <v>159</v>
      </c>
      <c r="AU799" s="160" t="s">
        <v>86</v>
      </c>
      <c r="AV799" s="13" t="s">
        <v>86</v>
      </c>
      <c r="AW799" s="13" t="s">
        <v>31</v>
      </c>
      <c r="AX799" s="13" t="s">
        <v>76</v>
      </c>
      <c r="AY799" s="160" t="s">
        <v>147</v>
      </c>
    </row>
    <row r="800" spans="2:51" s="13" customFormat="1" ht="10.199999999999999">
      <c r="B800" s="159"/>
      <c r="D800" s="147" t="s">
        <v>159</v>
      </c>
      <c r="E800" s="160" t="s">
        <v>1</v>
      </c>
      <c r="F800" s="161" t="s">
        <v>710</v>
      </c>
      <c r="H800" s="162">
        <v>14.85</v>
      </c>
      <c r="I800" s="163"/>
      <c r="L800" s="159"/>
      <c r="M800" s="164"/>
      <c r="T800" s="165"/>
      <c r="AT800" s="160" t="s">
        <v>159</v>
      </c>
      <c r="AU800" s="160" t="s">
        <v>86</v>
      </c>
      <c r="AV800" s="13" t="s">
        <v>86</v>
      </c>
      <c r="AW800" s="13" t="s">
        <v>31</v>
      </c>
      <c r="AX800" s="13" t="s">
        <v>76</v>
      </c>
      <c r="AY800" s="160" t="s">
        <v>147</v>
      </c>
    </row>
    <row r="801" spans="2:51" s="13" customFormat="1" ht="10.199999999999999">
      <c r="B801" s="159"/>
      <c r="D801" s="147" t="s">
        <v>159</v>
      </c>
      <c r="E801" s="160" t="s">
        <v>1</v>
      </c>
      <c r="F801" s="161" t="s">
        <v>711</v>
      </c>
      <c r="H801" s="162">
        <v>4.32</v>
      </c>
      <c r="I801" s="163"/>
      <c r="L801" s="159"/>
      <c r="M801" s="164"/>
      <c r="T801" s="165"/>
      <c r="AT801" s="160" t="s">
        <v>159</v>
      </c>
      <c r="AU801" s="160" t="s">
        <v>86</v>
      </c>
      <c r="AV801" s="13" t="s">
        <v>86</v>
      </c>
      <c r="AW801" s="13" t="s">
        <v>31</v>
      </c>
      <c r="AX801" s="13" t="s">
        <v>76</v>
      </c>
      <c r="AY801" s="160" t="s">
        <v>147</v>
      </c>
    </row>
    <row r="802" spans="2:51" s="13" customFormat="1" ht="10.199999999999999">
      <c r="B802" s="159"/>
      <c r="D802" s="147" t="s">
        <v>159</v>
      </c>
      <c r="E802" s="160" t="s">
        <v>1</v>
      </c>
      <c r="F802" s="161" t="s">
        <v>712</v>
      </c>
      <c r="H802" s="162">
        <v>118.32</v>
      </c>
      <c r="I802" s="163"/>
      <c r="L802" s="159"/>
      <c r="M802" s="164"/>
      <c r="T802" s="165"/>
      <c r="AT802" s="160" t="s">
        <v>159</v>
      </c>
      <c r="AU802" s="160" t="s">
        <v>86</v>
      </c>
      <c r="AV802" s="13" t="s">
        <v>86</v>
      </c>
      <c r="AW802" s="13" t="s">
        <v>31</v>
      </c>
      <c r="AX802" s="13" t="s">
        <v>76</v>
      </c>
      <c r="AY802" s="160" t="s">
        <v>147</v>
      </c>
    </row>
    <row r="803" spans="2:51" s="13" customFormat="1" ht="10.199999999999999">
      <c r="B803" s="159"/>
      <c r="D803" s="147" t="s">
        <v>159</v>
      </c>
      <c r="E803" s="160" t="s">
        <v>1</v>
      </c>
      <c r="F803" s="161" t="s">
        <v>713</v>
      </c>
      <c r="H803" s="162">
        <v>15.4</v>
      </c>
      <c r="I803" s="163"/>
      <c r="L803" s="159"/>
      <c r="M803" s="164"/>
      <c r="T803" s="165"/>
      <c r="AT803" s="160" t="s">
        <v>159</v>
      </c>
      <c r="AU803" s="160" t="s">
        <v>86</v>
      </c>
      <c r="AV803" s="13" t="s">
        <v>86</v>
      </c>
      <c r="AW803" s="13" t="s">
        <v>31</v>
      </c>
      <c r="AX803" s="13" t="s">
        <v>76</v>
      </c>
      <c r="AY803" s="160" t="s">
        <v>147</v>
      </c>
    </row>
    <row r="804" spans="2:51" s="13" customFormat="1" ht="10.199999999999999">
      <c r="B804" s="159"/>
      <c r="D804" s="147" t="s">
        <v>159</v>
      </c>
      <c r="E804" s="160" t="s">
        <v>1</v>
      </c>
      <c r="F804" s="161" t="s">
        <v>714</v>
      </c>
      <c r="H804" s="162">
        <v>16.96</v>
      </c>
      <c r="I804" s="163"/>
      <c r="L804" s="159"/>
      <c r="M804" s="164"/>
      <c r="T804" s="165"/>
      <c r="AT804" s="160" t="s">
        <v>159</v>
      </c>
      <c r="AU804" s="160" t="s">
        <v>86</v>
      </c>
      <c r="AV804" s="13" t="s">
        <v>86</v>
      </c>
      <c r="AW804" s="13" t="s">
        <v>31</v>
      </c>
      <c r="AX804" s="13" t="s">
        <v>76</v>
      </c>
      <c r="AY804" s="160" t="s">
        <v>147</v>
      </c>
    </row>
    <row r="805" spans="2:51" s="13" customFormat="1" ht="10.199999999999999">
      <c r="B805" s="159"/>
      <c r="D805" s="147" t="s">
        <v>159</v>
      </c>
      <c r="E805" s="160" t="s">
        <v>1</v>
      </c>
      <c r="F805" s="161" t="s">
        <v>715</v>
      </c>
      <c r="H805" s="162">
        <v>9.44</v>
      </c>
      <c r="I805" s="163"/>
      <c r="L805" s="159"/>
      <c r="M805" s="164"/>
      <c r="T805" s="165"/>
      <c r="AT805" s="160" t="s">
        <v>159</v>
      </c>
      <c r="AU805" s="160" t="s">
        <v>86</v>
      </c>
      <c r="AV805" s="13" t="s">
        <v>86</v>
      </c>
      <c r="AW805" s="13" t="s">
        <v>31</v>
      </c>
      <c r="AX805" s="13" t="s">
        <v>76</v>
      </c>
      <c r="AY805" s="160" t="s">
        <v>147</v>
      </c>
    </row>
    <row r="806" spans="2:51" s="13" customFormat="1" ht="10.199999999999999">
      <c r="B806" s="159"/>
      <c r="D806" s="147" t="s">
        <v>159</v>
      </c>
      <c r="E806" s="160" t="s">
        <v>1</v>
      </c>
      <c r="F806" s="161" t="s">
        <v>716</v>
      </c>
      <c r="H806" s="162">
        <v>260.74700000000001</v>
      </c>
      <c r="I806" s="163"/>
      <c r="L806" s="159"/>
      <c r="M806" s="164"/>
      <c r="T806" s="165"/>
      <c r="AT806" s="160" t="s">
        <v>159</v>
      </c>
      <c r="AU806" s="160" t="s">
        <v>86</v>
      </c>
      <c r="AV806" s="13" t="s">
        <v>86</v>
      </c>
      <c r="AW806" s="13" t="s">
        <v>31</v>
      </c>
      <c r="AX806" s="13" t="s">
        <v>76</v>
      </c>
      <c r="AY806" s="160" t="s">
        <v>147</v>
      </c>
    </row>
    <row r="807" spans="2:51" s="13" customFormat="1" ht="20.399999999999999">
      <c r="B807" s="159"/>
      <c r="D807" s="147" t="s">
        <v>159</v>
      </c>
      <c r="E807" s="160" t="s">
        <v>1</v>
      </c>
      <c r="F807" s="161" t="s">
        <v>717</v>
      </c>
      <c r="H807" s="162">
        <v>1331.8710000000001</v>
      </c>
      <c r="I807" s="163"/>
      <c r="L807" s="159"/>
      <c r="M807" s="164"/>
      <c r="T807" s="165"/>
      <c r="AT807" s="160" t="s">
        <v>159</v>
      </c>
      <c r="AU807" s="160" t="s">
        <v>86</v>
      </c>
      <c r="AV807" s="13" t="s">
        <v>86</v>
      </c>
      <c r="AW807" s="13" t="s">
        <v>31</v>
      </c>
      <c r="AX807" s="13" t="s">
        <v>76</v>
      </c>
      <c r="AY807" s="160" t="s">
        <v>147</v>
      </c>
    </row>
    <row r="808" spans="2:51" s="13" customFormat="1" ht="10.199999999999999">
      <c r="B808" s="159"/>
      <c r="D808" s="147" t="s">
        <v>159</v>
      </c>
      <c r="E808" s="160" t="s">
        <v>1</v>
      </c>
      <c r="F808" s="161" t="s">
        <v>718</v>
      </c>
      <c r="H808" s="162">
        <v>79.17</v>
      </c>
      <c r="I808" s="163"/>
      <c r="L808" s="159"/>
      <c r="M808" s="164"/>
      <c r="T808" s="165"/>
      <c r="AT808" s="160" t="s">
        <v>159</v>
      </c>
      <c r="AU808" s="160" t="s">
        <v>86</v>
      </c>
      <c r="AV808" s="13" t="s">
        <v>86</v>
      </c>
      <c r="AW808" s="13" t="s">
        <v>31</v>
      </c>
      <c r="AX808" s="13" t="s">
        <v>76</v>
      </c>
      <c r="AY808" s="160" t="s">
        <v>147</v>
      </c>
    </row>
    <row r="809" spans="2:51" s="13" customFormat="1" ht="10.199999999999999">
      <c r="B809" s="159"/>
      <c r="D809" s="147" t="s">
        <v>159</v>
      </c>
      <c r="E809" s="160" t="s">
        <v>1</v>
      </c>
      <c r="F809" s="161" t="s">
        <v>719</v>
      </c>
      <c r="H809" s="162">
        <v>227.7</v>
      </c>
      <c r="I809" s="163"/>
      <c r="L809" s="159"/>
      <c r="M809" s="164"/>
      <c r="T809" s="165"/>
      <c r="AT809" s="160" t="s">
        <v>159</v>
      </c>
      <c r="AU809" s="160" t="s">
        <v>86</v>
      </c>
      <c r="AV809" s="13" t="s">
        <v>86</v>
      </c>
      <c r="AW809" s="13" t="s">
        <v>31</v>
      </c>
      <c r="AX809" s="13" t="s">
        <v>76</v>
      </c>
      <c r="AY809" s="160" t="s">
        <v>147</v>
      </c>
    </row>
    <row r="810" spans="2:51" s="13" customFormat="1" ht="20.399999999999999">
      <c r="B810" s="159"/>
      <c r="D810" s="147" t="s">
        <v>159</v>
      </c>
      <c r="E810" s="160" t="s">
        <v>1</v>
      </c>
      <c r="F810" s="161" t="s">
        <v>720</v>
      </c>
      <c r="H810" s="162">
        <v>45.12</v>
      </c>
      <c r="I810" s="163"/>
      <c r="L810" s="159"/>
      <c r="M810" s="164"/>
      <c r="T810" s="165"/>
      <c r="AT810" s="160" t="s">
        <v>159</v>
      </c>
      <c r="AU810" s="160" t="s">
        <v>86</v>
      </c>
      <c r="AV810" s="13" t="s">
        <v>86</v>
      </c>
      <c r="AW810" s="13" t="s">
        <v>31</v>
      </c>
      <c r="AX810" s="13" t="s">
        <v>76</v>
      </c>
      <c r="AY810" s="160" t="s">
        <v>147</v>
      </c>
    </row>
    <row r="811" spans="2:51" s="13" customFormat="1" ht="10.199999999999999">
      <c r="B811" s="159"/>
      <c r="D811" s="147" t="s">
        <v>159</v>
      </c>
      <c r="E811" s="160" t="s">
        <v>1</v>
      </c>
      <c r="F811" s="161" t="s">
        <v>721</v>
      </c>
      <c r="H811" s="162">
        <v>13.055999999999999</v>
      </c>
      <c r="I811" s="163"/>
      <c r="L811" s="159"/>
      <c r="M811" s="164"/>
      <c r="T811" s="165"/>
      <c r="AT811" s="160" t="s">
        <v>159</v>
      </c>
      <c r="AU811" s="160" t="s">
        <v>86</v>
      </c>
      <c r="AV811" s="13" t="s">
        <v>86</v>
      </c>
      <c r="AW811" s="13" t="s">
        <v>31</v>
      </c>
      <c r="AX811" s="13" t="s">
        <v>76</v>
      </c>
      <c r="AY811" s="160" t="s">
        <v>147</v>
      </c>
    </row>
    <row r="812" spans="2:51" s="12" customFormat="1" ht="10.199999999999999">
      <c r="B812" s="153"/>
      <c r="D812" s="147" t="s">
        <v>159</v>
      </c>
      <c r="E812" s="154" t="s">
        <v>1</v>
      </c>
      <c r="F812" s="155" t="s">
        <v>682</v>
      </c>
      <c r="H812" s="154" t="s">
        <v>1</v>
      </c>
      <c r="I812" s="156"/>
      <c r="L812" s="153"/>
      <c r="M812" s="157"/>
      <c r="T812" s="158"/>
      <c r="AT812" s="154" t="s">
        <v>159</v>
      </c>
      <c r="AU812" s="154" t="s">
        <v>86</v>
      </c>
      <c r="AV812" s="12" t="s">
        <v>84</v>
      </c>
      <c r="AW812" s="12" t="s">
        <v>31</v>
      </c>
      <c r="AX812" s="12" t="s">
        <v>76</v>
      </c>
      <c r="AY812" s="154" t="s">
        <v>147</v>
      </c>
    </row>
    <row r="813" spans="2:51" s="13" customFormat="1" ht="10.199999999999999">
      <c r="B813" s="159"/>
      <c r="D813" s="147" t="s">
        <v>159</v>
      </c>
      <c r="E813" s="160" t="s">
        <v>1</v>
      </c>
      <c r="F813" s="161" t="s">
        <v>722</v>
      </c>
      <c r="H813" s="162">
        <v>111.72</v>
      </c>
      <c r="I813" s="163"/>
      <c r="L813" s="159"/>
      <c r="M813" s="164"/>
      <c r="T813" s="165"/>
      <c r="AT813" s="160" t="s">
        <v>159</v>
      </c>
      <c r="AU813" s="160" t="s">
        <v>86</v>
      </c>
      <c r="AV813" s="13" t="s">
        <v>86</v>
      </c>
      <c r="AW813" s="13" t="s">
        <v>31</v>
      </c>
      <c r="AX813" s="13" t="s">
        <v>76</v>
      </c>
      <c r="AY813" s="160" t="s">
        <v>147</v>
      </c>
    </row>
    <row r="814" spans="2:51" s="14" customFormat="1" ht="10.199999999999999">
      <c r="B814" s="166"/>
      <c r="D814" s="147" t="s">
        <v>159</v>
      </c>
      <c r="E814" s="167" t="s">
        <v>1</v>
      </c>
      <c r="F814" s="168" t="s">
        <v>267</v>
      </c>
      <c r="H814" s="169">
        <v>5174.0360000000001</v>
      </c>
      <c r="I814" s="170"/>
      <c r="L814" s="166"/>
      <c r="M814" s="171"/>
      <c r="T814" s="172"/>
      <c r="AT814" s="167" t="s">
        <v>159</v>
      </c>
      <c r="AU814" s="167" t="s">
        <v>86</v>
      </c>
      <c r="AV814" s="14" t="s">
        <v>154</v>
      </c>
      <c r="AW814" s="14" t="s">
        <v>31</v>
      </c>
      <c r="AX814" s="14" t="s">
        <v>76</v>
      </c>
      <c r="AY814" s="167" t="s">
        <v>147</v>
      </c>
    </row>
    <row r="815" spans="2:51" s="12" customFormat="1" ht="10.199999999999999">
      <c r="B815" s="153"/>
      <c r="D815" s="147" t="s">
        <v>159</v>
      </c>
      <c r="E815" s="154" t="s">
        <v>1</v>
      </c>
      <c r="F815" s="155" t="s">
        <v>723</v>
      </c>
      <c r="H815" s="154" t="s">
        <v>1</v>
      </c>
      <c r="I815" s="156"/>
      <c r="L815" s="153"/>
      <c r="M815" s="157"/>
      <c r="T815" s="158"/>
      <c r="AT815" s="154" t="s">
        <v>159</v>
      </c>
      <c r="AU815" s="154" t="s">
        <v>86</v>
      </c>
      <c r="AV815" s="12" t="s">
        <v>84</v>
      </c>
      <c r="AW815" s="12" t="s">
        <v>31</v>
      </c>
      <c r="AX815" s="12" t="s">
        <v>76</v>
      </c>
      <c r="AY815" s="154" t="s">
        <v>147</v>
      </c>
    </row>
    <row r="816" spans="2:51" s="13" customFormat="1" ht="10.199999999999999">
      <c r="B816" s="159"/>
      <c r="D816" s="147" t="s">
        <v>159</v>
      </c>
      <c r="E816" s="160" t="s">
        <v>1</v>
      </c>
      <c r="F816" s="161" t="s">
        <v>724</v>
      </c>
      <c r="H816" s="162">
        <v>776.10500000000002</v>
      </c>
      <c r="I816" s="163"/>
      <c r="L816" s="159"/>
      <c r="M816" s="164"/>
      <c r="T816" s="165"/>
      <c r="AT816" s="160" t="s">
        <v>159</v>
      </c>
      <c r="AU816" s="160" t="s">
        <v>86</v>
      </c>
      <c r="AV816" s="13" t="s">
        <v>86</v>
      </c>
      <c r="AW816" s="13" t="s">
        <v>31</v>
      </c>
      <c r="AX816" s="13" t="s">
        <v>84</v>
      </c>
      <c r="AY816" s="160" t="s">
        <v>147</v>
      </c>
    </row>
    <row r="817" spans="2:65" s="1" customFormat="1" ht="24.15" customHeight="1">
      <c r="B817" s="133"/>
      <c r="C817" s="134" t="s">
        <v>730</v>
      </c>
      <c r="D817" s="134" t="s">
        <v>150</v>
      </c>
      <c r="E817" s="135" t="s">
        <v>731</v>
      </c>
      <c r="F817" s="136" t="s">
        <v>732</v>
      </c>
      <c r="G817" s="137" t="s">
        <v>97</v>
      </c>
      <c r="H817" s="138">
        <v>40.094999999999999</v>
      </c>
      <c r="I817" s="139"/>
      <c r="J817" s="140">
        <f>ROUND(I817*H817,2)</f>
        <v>0</v>
      </c>
      <c r="K817" s="136" t="s">
        <v>153</v>
      </c>
      <c r="L817" s="32"/>
      <c r="M817" s="141" t="s">
        <v>1</v>
      </c>
      <c r="N817" s="142" t="s">
        <v>41</v>
      </c>
      <c r="P817" s="143">
        <f>O817*H817</f>
        <v>0</v>
      </c>
      <c r="Q817" s="143">
        <v>0</v>
      </c>
      <c r="R817" s="143">
        <f>Q817*H817</f>
        <v>0</v>
      </c>
      <c r="S817" s="143">
        <v>0</v>
      </c>
      <c r="T817" s="144">
        <f>S817*H817</f>
        <v>0</v>
      </c>
      <c r="AR817" s="145" t="s">
        <v>251</v>
      </c>
      <c r="AT817" s="145" t="s">
        <v>150</v>
      </c>
      <c r="AU817" s="145" t="s">
        <v>86</v>
      </c>
      <c r="AY817" s="17" t="s">
        <v>147</v>
      </c>
      <c r="BE817" s="146">
        <f>IF(N817="základní",J817,0)</f>
        <v>0</v>
      </c>
      <c r="BF817" s="146">
        <f>IF(N817="snížená",J817,0)</f>
        <v>0</v>
      </c>
      <c r="BG817" s="146">
        <f>IF(N817="zákl. přenesená",J817,0)</f>
        <v>0</v>
      </c>
      <c r="BH817" s="146">
        <f>IF(N817="sníž. přenesená",J817,0)</f>
        <v>0</v>
      </c>
      <c r="BI817" s="146">
        <f>IF(N817="nulová",J817,0)</f>
        <v>0</v>
      </c>
      <c r="BJ817" s="17" t="s">
        <v>84</v>
      </c>
      <c r="BK817" s="146">
        <f>ROUND(I817*H817,2)</f>
        <v>0</v>
      </c>
      <c r="BL817" s="17" t="s">
        <v>251</v>
      </c>
      <c r="BM817" s="145" t="s">
        <v>733</v>
      </c>
    </row>
    <row r="818" spans="2:65" s="1" customFormat="1" ht="10.199999999999999">
      <c r="B818" s="32"/>
      <c r="D818" s="147" t="s">
        <v>156</v>
      </c>
      <c r="F818" s="148" t="s">
        <v>732</v>
      </c>
      <c r="I818" s="149"/>
      <c r="L818" s="32"/>
      <c r="M818" s="150"/>
      <c r="T818" s="56"/>
      <c r="AT818" s="17" t="s">
        <v>156</v>
      </c>
      <c r="AU818" s="17" t="s">
        <v>86</v>
      </c>
    </row>
    <row r="819" spans="2:65" s="1" customFormat="1" ht="10.199999999999999">
      <c r="B819" s="32"/>
      <c r="D819" s="151" t="s">
        <v>157</v>
      </c>
      <c r="F819" s="152" t="s">
        <v>734</v>
      </c>
      <c r="I819" s="149"/>
      <c r="L819" s="32"/>
      <c r="M819" s="150"/>
      <c r="T819" s="56"/>
      <c r="AT819" s="17" t="s">
        <v>157</v>
      </c>
      <c r="AU819" s="17" t="s">
        <v>86</v>
      </c>
    </row>
    <row r="820" spans="2:65" s="12" customFormat="1" ht="10.199999999999999">
      <c r="B820" s="153"/>
      <c r="D820" s="147" t="s">
        <v>159</v>
      </c>
      <c r="E820" s="154" t="s">
        <v>1</v>
      </c>
      <c r="F820" s="155" t="s">
        <v>273</v>
      </c>
      <c r="H820" s="154" t="s">
        <v>1</v>
      </c>
      <c r="I820" s="156"/>
      <c r="L820" s="153"/>
      <c r="M820" s="157"/>
      <c r="T820" s="158"/>
      <c r="AT820" s="154" t="s">
        <v>159</v>
      </c>
      <c r="AU820" s="154" t="s">
        <v>86</v>
      </c>
      <c r="AV820" s="12" t="s">
        <v>84</v>
      </c>
      <c r="AW820" s="12" t="s">
        <v>31</v>
      </c>
      <c r="AX820" s="12" t="s">
        <v>76</v>
      </c>
      <c r="AY820" s="154" t="s">
        <v>147</v>
      </c>
    </row>
    <row r="821" spans="2:65" s="12" customFormat="1" ht="20.399999999999999">
      <c r="B821" s="153"/>
      <c r="D821" s="147" t="s">
        <v>159</v>
      </c>
      <c r="E821" s="154" t="s">
        <v>1</v>
      </c>
      <c r="F821" s="155" t="s">
        <v>735</v>
      </c>
      <c r="H821" s="154" t="s">
        <v>1</v>
      </c>
      <c r="I821" s="156"/>
      <c r="L821" s="153"/>
      <c r="M821" s="157"/>
      <c r="T821" s="158"/>
      <c r="AT821" s="154" t="s">
        <v>159</v>
      </c>
      <c r="AU821" s="154" t="s">
        <v>86</v>
      </c>
      <c r="AV821" s="12" t="s">
        <v>84</v>
      </c>
      <c r="AW821" s="12" t="s">
        <v>31</v>
      </c>
      <c r="AX821" s="12" t="s">
        <v>76</v>
      </c>
      <c r="AY821" s="154" t="s">
        <v>147</v>
      </c>
    </row>
    <row r="822" spans="2:65" s="12" customFormat="1" ht="20.399999999999999">
      <c r="B822" s="153"/>
      <c r="D822" s="147" t="s">
        <v>159</v>
      </c>
      <c r="E822" s="154" t="s">
        <v>1</v>
      </c>
      <c r="F822" s="155" t="s">
        <v>736</v>
      </c>
      <c r="H822" s="154" t="s">
        <v>1</v>
      </c>
      <c r="I822" s="156"/>
      <c r="L822" s="153"/>
      <c r="M822" s="157"/>
      <c r="T822" s="158"/>
      <c r="AT822" s="154" t="s">
        <v>159</v>
      </c>
      <c r="AU822" s="154" t="s">
        <v>86</v>
      </c>
      <c r="AV822" s="12" t="s">
        <v>84</v>
      </c>
      <c r="AW822" s="12" t="s">
        <v>31</v>
      </c>
      <c r="AX822" s="12" t="s">
        <v>76</v>
      </c>
      <c r="AY822" s="154" t="s">
        <v>147</v>
      </c>
    </row>
    <row r="823" spans="2:65" s="12" customFormat="1" ht="10.199999999999999">
      <c r="B823" s="153"/>
      <c r="D823" s="147" t="s">
        <v>159</v>
      </c>
      <c r="E823" s="154" t="s">
        <v>1</v>
      </c>
      <c r="F823" s="155" t="s">
        <v>737</v>
      </c>
      <c r="H823" s="154" t="s">
        <v>1</v>
      </c>
      <c r="I823" s="156"/>
      <c r="L823" s="153"/>
      <c r="M823" s="157"/>
      <c r="T823" s="158"/>
      <c r="AT823" s="154" t="s">
        <v>159</v>
      </c>
      <c r="AU823" s="154" t="s">
        <v>86</v>
      </c>
      <c r="AV823" s="12" t="s">
        <v>84</v>
      </c>
      <c r="AW823" s="12" t="s">
        <v>31</v>
      </c>
      <c r="AX823" s="12" t="s">
        <v>76</v>
      </c>
      <c r="AY823" s="154" t="s">
        <v>147</v>
      </c>
    </row>
    <row r="824" spans="2:65" s="13" customFormat="1" ht="10.199999999999999">
      <c r="B824" s="159"/>
      <c r="D824" s="147" t="s">
        <v>159</v>
      </c>
      <c r="E824" s="160" t="s">
        <v>1</v>
      </c>
      <c r="F824" s="161" t="s">
        <v>738</v>
      </c>
      <c r="H824" s="162">
        <v>221.2</v>
      </c>
      <c r="I824" s="163"/>
      <c r="L824" s="159"/>
      <c r="M824" s="164"/>
      <c r="T824" s="165"/>
      <c r="AT824" s="160" t="s">
        <v>159</v>
      </c>
      <c r="AU824" s="160" t="s">
        <v>86</v>
      </c>
      <c r="AV824" s="13" t="s">
        <v>86</v>
      </c>
      <c r="AW824" s="13" t="s">
        <v>31</v>
      </c>
      <c r="AX824" s="13" t="s">
        <v>76</v>
      </c>
      <c r="AY824" s="160" t="s">
        <v>147</v>
      </c>
    </row>
    <row r="825" spans="2:65" s="13" customFormat="1" ht="10.199999999999999">
      <c r="B825" s="159"/>
      <c r="D825" s="147" t="s">
        <v>159</v>
      </c>
      <c r="E825" s="160" t="s">
        <v>1</v>
      </c>
      <c r="F825" s="161" t="s">
        <v>739</v>
      </c>
      <c r="H825" s="162">
        <v>31.2</v>
      </c>
      <c r="I825" s="163"/>
      <c r="L825" s="159"/>
      <c r="M825" s="164"/>
      <c r="T825" s="165"/>
      <c r="AT825" s="160" t="s">
        <v>159</v>
      </c>
      <c r="AU825" s="160" t="s">
        <v>86</v>
      </c>
      <c r="AV825" s="13" t="s">
        <v>86</v>
      </c>
      <c r="AW825" s="13" t="s">
        <v>31</v>
      </c>
      <c r="AX825" s="13" t="s">
        <v>76</v>
      </c>
      <c r="AY825" s="160" t="s">
        <v>147</v>
      </c>
    </row>
    <row r="826" spans="2:65" s="13" customFormat="1" ht="10.199999999999999">
      <c r="B826" s="159"/>
      <c r="D826" s="147" t="s">
        <v>159</v>
      </c>
      <c r="E826" s="160" t="s">
        <v>1</v>
      </c>
      <c r="F826" s="161" t="s">
        <v>740</v>
      </c>
      <c r="H826" s="162">
        <v>14.9</v>
      </c>
      <c r="I826" s="163"/>
      <c r="L826" s="159"/>
      <c r="M826" s="164"/>
      <c r="T826" s="165"/>
      <c r="AT826" s="160" t="s">
        <v>159</v>
      </c>
      <c r="AU826" s="160" t="s">
        <v>86</v>
      </c>
      <c r="AV826" s="13" t="s">
        <v>86</v>
      </c>
      <c r="AW826" s="13" t="s">
        <v>31</v>
      </c>
      <c r="AX826" s="13" t="s">
        <v>76</v>
      </c>
      <c r="AY826" s="160" t="s">
        <v>147</v>
      </c>
    </row>
    <row r="827" spans="2:65" s="14" customFormat="1" ht="10.199999999999999">
      <c r="B827" s="166"/>
      <c r="D827" s="147" t="s">
        <v>159</v>
      </c>
      <c r="E827" s="167" t="s">
        <v>1</v>
      </c>
      <c r="F827" s="168" t="s">
        <v>267</v>
      </c>
      <c r="H827" s="169">
        <v>267.3</v>
      </c>
      <c r="I827" s="170"/>
      <c r="L827" s="166"/>
      <c r="M827" s="171"/>
      <c r="T827" s="172"/>
      <c r="AT827" s="167" t="s">
        <v>159</v>
      </c>
      <c r="AU827" s="167" t="s">
        <v>86</v>
      </c>
      <c r="AV827" s="14" t="s">
        <v>154</v>
      </c>
      <c r="AW827" s="14" t="s">
        <v>31</v>
      </c>
      <c r="AX827" s="14" t="s">
        <v>76</v>
      </c>
      <c r="AY827" s="167" t="s">
        <v>147</v>
      </c>
    </row>
    <row r="828" spans="2:65" s="12" customFormat="1" ht="10.199999999999999">
      <c r="B828" s="153"/>
      <c r="D828" s="147" t="s">
        <v>159</v>
      </c>
      <c r="E828" s="154" t="s">
        <v>1</v>
      </c>
      <c r="F828" s="155" t="s">
        <v>723</v>
      </c>
      <c r="H828" s="154" t="s">
        <v>1</v>
      </c>
      <c r="I828" s="156"/>
      <c r="L828" s="153"/>
      <c r="M828" s="157"/>
      <c r="T828" s="158"/>
      <c r="AT828" s="154" t="s">
        <v>159</v>
      </c>
      <c r="AU828" s="154" t="s">
        <v>86</v>
      </c>
      <c r="AV828" s="12" t="s">
        <v>84</v>
      </c>
      <c r="AW828" s="12" t="s">
        <v>31</v>
      </c>
      <c r="AX828" s="12" t="s">
        <v>76</v>
      </c>
      <c r="AY828" s="154" t="s">
        <v>147</v>
      </c>
    </row>
    <row r="829" spans="2:65" s="13" customFormat="1" ht="10.199999999999999">
      <c r="B829" s="159"/>
      <c r="D829" s="147" t="s">
        <v>159</v>
      </c>
      <c r="E829" s="160" t="s">
        <v>1</v>
      </c>
      <c r="F829" s="161" t="s">
        <v>741</v>
      </c>
      <c r="H829" s="162">
        <v>40.094999999999999</v>
      </c>
      <c r="I829" s="163"/>
      <c r="L829" s="159"/>
      <c r="M829" s="164"/>
      <c r="T829" s="165"/>
      <c r="AT829" s="160" t="s">
        <v>159</v>
      </c>
      <c r="AU829" s="160" t="s">
        <v>86</v>
      </c>
      <c r="AV829" s="13" t="s">
        <v>86</v>
      </c>
      <c r="AW829" s="13" t="s">
        <v>31</v>
      </c>
      <c r="AX829" s="13" t="s">
        <v>84</v>
      </c>
      <c r="AY829" s="160" t="s">
        <v>147</v>
      </c>
    </row>
    <row r="830" spans="2:65" s="1" customFormat="1" ht="37.799999999999997" customHeight="1">
      <c r="B830" s="133"/>
      <c r="C830" s="134" t="s">
        <v>742</v>
      </c>
      <c r="D830" s="134" t="s">
        <v>150</v>
      </c>
      <c r="E830" s="135" t="s">
        <v>743</v>
      </c>
      <c r="F830" s="136" t="s">
        <v>744</v>
      </c>
      <c r="G830" s="137" t="s">
        <v>97</v>
      </c>
      <c r="H830" s="138">
        <v>40.094999999999999</v>
      </c>
      <c r="I830" s="139"/>
      <c r="J830" s="140">
        <f>ROUND(I830*H830,2)</f>
        <v>0</v>
      </c>
      <c r="K830" s="136" t="s">
        <v>153</v>
      </c>
      <c r="L830" s="32"/>
      <c r="M830" s="141" t="s">
        <v>1</v>
      </c>
      <c r="N830" s="142" t="s">
        <v>41</v>
      </c>
      <c r="P830" s="143">
        <f>O830*H830</f>
        <v>0</v>
      </c>
      <c r="Q830" s="143">
        <v>7.2000000000000005E-4</v>
      </c>
      <c r="R830" s="143">
        <f>Q830*H830</f>
        <v>2.8868400000000002E-2</v>
      </c>
      <c r="S830" s="143">
        <v>0</v>
      </c>
      <c r="T830" s="144">
        <f>S830*H830</f>
        <v>0</v>
      </c>
      <c r="AR830" s="145" t="s">
        <v>251</v>
      </c>
      <c r="AT830" s="145" t="s">
        <v>150</v>
      </c>
      <c r="AU830" s="145" t="s">
        <v>86</v>
      </c>
      <c r="AY830" s="17" t="s">
        <v>147</v>
      </c>
      <c r="BE830" s="146">
        <f>IF(N830="základní",J830,0)</f>
        <v>0</v>
      </c>
      <c r="BF830" s="146">
        <f>IF(N830="snížená",J830,0)</f>
        <v>0</v>
      </c>
      <c r="BG830" s="146">
        <f>IF(N830="zákl. přenesená",J830,0)</f>
        <v>0</v>
      </c>
      <c r="BH830" s="146">
        <f>IF(N830="sníž. přenesená",J830,0)</f>
        <v>0</v>
      </c>
      <c r="BI830" s="146">
        <f>IF(N830="nulová",J830,0)</f>
        <v>0</v>
      </c>
      <c r="BJ830" s="17" t="s">
        <v>84</v>
      </c>
      <c r="BK830" s="146">
        <f>ROUND(I830*H830,2)</f>
        <v>0</v>
      </c>
      <c r="BL830" s="17" t="s">
        <v>251</v>
      </c>
      <c r="BM830" s="145" t="s">
        <v>745</v>
      </c>
    </row>
    <row r="831" spans="2:65" s="1" customFormat="1" ht="28.8">
      <c r="B831" s="32"/>
      <c r="D831" s="147" t="s">
        <v>156</v>
      </c>
      <c r="F831" s="148" t="s">
        <v>744</v>
      </c>
      <c r="I831" s="149"/>
      <c r="L831" s="32"/>
      <c r="M831" s="150"/>
      <c r="T831" s="56"/>
      <c r="AT831" s="17" t="s">
        <v>156</v>
      </c>
      <c r="AU831" s="17" t="s">
        <v>86</v>
      </c>
    </row>
    <row r="832" spans="2:65" s="1" customFormat="1" ht="10.199999999999999">
      <c r="B832" s="32"/>
      <c r="D832" s="151" t="s">
        <v>157</v>
      </c>
      <c r="F832" s="152" t="s">
        <v>746</v>
      </c>
      <c r="I832" s="149"/>
      <c r="L832" s="32"/>
      <c r="M832" s="150"/>
      <c r="T832" s="56"/>
      <c r="AT832" s="17" t="s">
        <v>157</v>
      </c>
      <c r="AU832" s="17" t="s">
        <v>86</v>
      </c>
    </row>
    <row r="833" spans="2:65" s="12" customFormat="1" ht="10.199999999999999">
      <c r="B833" s="153"/>
      <c r="D833" s="147" t="s">
        <v>159</v>
      </c>
      <c r="E833" s="154" t="s">
        <v>1</v>
      </c>
      <c r="F833" s="155" t="s">
        <v>273</v>
      </c>
      <c r="H833" s="154" t="s">
        <v>1</v>
      </c>
      <c r="I833" s="156"/>
      <c r="L833" s="153"/>
      <c r="M833" s="157"/>
      <c r="T833" s="158"/>
      <c r="AT833" s="154" t="s">
        <v>159</v>
      </c>
      <c r="AU833" s="154" t="s">
        <v>86</v>
      </c>
      <c r="AV833" s="12" t="s">
        <v>84</v>
      </c>
      <c r="AW833" s="12" t="s">
        <v>31</v>
      </c>
      <c r="AX833" s="12" t="s">
        <v>76</v>
      </c>
      <c r="AY833" s="154" t="s">
        <v>147</v>
      </c>
    </row>
    <row r="834" spans="2:65" s="12" customFormat="1" ht="20.399999999999999">
      <c r="B834" s="153"/>
      <c r="D834" s="147" t="s">
        <v>159</v>
      </c>
      <c r="E834" s="154" t="s">
        <v>1</v>
      </c>
      <c r="F834" s="155" t="s">
        <v>735</v>
      </c>
      <c r="H834" s="154" t="s">
        <v>1</v>
      </c>
      <c r="I834" s="156"/>
      <c r="L834" s="153"/>
      <c r="M834" s="157"/>
      <c r="T834" s="158"/>
      <c r="AT834" s="154" t="s">
        <v>159</v>
      </c>
      <c r="AU834" s="154" t="s">
        <v>86</v>
      </c>
      <c r="AV834" s="12" t="s">
        <v>84</v>
      </c>
      <c r="AW834" s="12" t="s">
        <v>31</v>
      </c>
      <c r="AX834" s="12" t="s">
        <v>76</v>
      </c>
      <c r="AY834" s="154" t="s">
        <v>147</v>
      </c>
    </row>
    <row r="835" spans="2:65" s="12" customFormat="1" ht="20.399999999999999">
      <c r="B835" s="153"/>
      <c r="D835" s="147" t="s">
        <v>159</v>
      </c>
      <c r="E835" s="154" t="s">
        <v>1</v>
      </c>
      <c r="F835" s="155" t="s">
        <v>736</v>
      </c>
      <c r="H835" s="154" t="s">
        <v>1</v>
      </c>
      <c r="I835" s="156"/>
      <c r="L835" s="153"/>
      <c r="M835" s="157"/>
      <c r="T835" s="158"/>
      <c r="AT835" s="154" t="s">
        <v>159</v>
      </c>
      <c r="AU835" s="154" t="s">
        <v>86</v>
      </c>
      <c r="AV835" s="12" t="s">
        <v>84</v>
      </c>
      <c r="AW835" s="12" t="s">
        <v>31</v>
      </c>
      <c r="AX835" s="12" t="s">
        <v>76</v>
      </c>
      <c r="AY835" s="154" t="s">
        <v>147</v>
      </c>
    </row>
    <row r="836" spans="2:65" s="12" customFormat="1" ht="10.199999999999999">
      <c r="B836" s="153"/>
      <c r="D836" s="147" t="s">
        <v>159</v>
      </c>
      <c r="E836" s="154" t="s">
        <v>1</v>
      </c>
      <c r="F836" s="155" t="s">
        <v>737</v>
      </c>
      <c r="H836" s="154" t="s">
        <v>1</v>
      </c>
      <c r="I836" s="156"/>
      <c r="L836" s="153"/>
      <c r="M836" s="157"/>
      <c r="T836" s="158"/>
      <c r="AT836" s="154" t="s">
        <v>159</v>
      </c>
      <c r="AU836" s="154" t="s">
        <v>86</v>
      </c>
      <c r="AV836" s="12" t="s">
        <v>84</v>
      </c>
      <c r="AW836" s="12" t="s">
        <v>31</v>
      </c>
      <c r="AX836" s="12" t="s">
        <v>76</v>
      </c>
      <c r="AY836" s="154" t="s">
        <v>147</v>
      </c>
    </row>
    <row r="837" spans="2:65" s="13" customFormat="1" ht="10.199999999999999">
      <c r="B837" s="159"/>
      <c r="D837" s="147" t="s">
        <v>159</v>
      </c>
      <c r="E837" s="160" t="s">
        <v>1</v>
      </c>
      <c r="F837" s="161" t="s">
        <v>738</v>
      </c>
      <c r="H837" s="162">
        <v>221.2</v>
      </c>
      <c r="I837" s="163"/>
      <c r="L837" s="159"/>
      <c r="M837" s="164"/>
      <c r="T837" s="165"/>
      <c r="AT837" s="160" t="s">
        <v>159</v>
      </c>
      <c r="AU837" s="160" t="s">
        <v>86</v>
      </c>
      <c r="AV837" s="13" t="s">
        <v>86</v>
      </c>
      <c r="AW837" s="13" t="s">
        <v>31</v>
      </c>
      <c r="AX837" s="13" t="s">
        <v>76</v>
      </c>
      <c r="AY837" s="160" t="s">
        <v>147</v>
      </c>
    </row>
    <row r="838" spans="2:65" s="13" customFormat="1" ht="10.199999999999999">
      <c r="B838" s="159"/>
      <c r="D838" s="147" t="s">
        <v>159</v>
      </c>
      <c r="E838" s="160" t="s">
        <v>1</v>
      </c>
      <c r="F838" s="161" t="s">
        <v>739</v>
      </c>
      <c r="H838" s="162">
        <v>31.2</v>
      </c>
      <c r="I838" s="163"/>
      <c r="L838" s="159"/>
      <c r="M838" s="164"/>
      <c r="T838" s="165"/>
      <c r="AT838" s="160" t="s">
        <v>159</v>
      </c>
      <c r="AU838" s="160" t="s">
        <v>86</v>
      </c>
      <c r="AV838" s="13" t="s">
        <v>86</v>
      </c>
      <c r="AW838" s="13" t="s">
        <v>31</v>
      </c>
      <c r="AX838" s="13" t="s">
        <v>76</v>
      </c>
      <c r="AY838" s="160" t="s">
        <v>147</v>
      </c>
    </row>
    <row r="839" spans="2:65" s="13" customFormat="1" ht="10.199999999999999">
      <c r="B839" s="159"/>
      <c r="D839" s="147" t="s">
        <v>159</v>
      </c>
      <c r="E839" s="160" t="s">
        <v>1</v>
      </c>
      <c r="F839" s="161" t="s">
        <v>740</v>
      </c>
      <c r="H839" s="162">
        <v>14.9</v>
      </c>
      <c r="I839" s="163"/>
      <c r="L839" s="159"/>
      <c r="M839" s="164"/>
      <c r="T839" s="165"/>
      <c r="AT839" s="160" t="s">
        <v>159</v>
      </c>
      <c r="AU839" s="160" t="s">
        <v>86</v>
      </c>
      <c r="AV839" s="13" t="s">
        <v>86</v>
      </c>
      <c r="AW839" s="13" t="s">
        <v>31</v>
      </c>
      <c r="AX839" s="13" t="s">
        <v>76</v>
      </c>
      <c r="AY839" s="160" t="s">
        <v>147</v>
      </c>
    </row>
    <row r="840" spans="2:65" s="14" customFormat="1" ht="10.199999999999999">
      <c r="B840" s="166"/>
      <c r="D840" s="147" t="s">
        <v>159</v>
      </c>
      <c r="E840" s="167" t="s">
        <v>1</v>
      </c>
      <c r="F840" s="168" t="s">
        <v>267</v>
      </c>
      <c r="H840" s="169">
        <v>267.3</v>
      </c>
      <c r="I840" s="170"/>
      <c r="L840" s="166"/>
      <c r="M840" s="171"/>
      <c r="T840" s="172"/>
      <c r="AT840" s="167" t="s">
        <v>159</v>
      </c>
      <c r="AU840" s="167" t="s">
        <v>86</v>
      </c>
      <c r="AV840" s="14" t="s">
        <v>154</v>
      </c>
      <c r="AW840" s="14" t="s">
        <v>31</v>
      </c>
      <c r="AX840" s="14" t="s">
        <v>76</v>
      </c>
      <c r="AY840" s="167" t="s">
        <v>147</v>
      </c>
    </row>
    <row r="841" spans="2:65" s="12" customFormat="1" ht="10.199999999999999">
      <c r="B841" s="153"/>
      <c r="D841" s="147" t="s">
        <v>159</v>
      </c>
      <c r="E841" s="154" t="s">
        <v>1</v>
      </c>
      <c r="F841" s="155" t="s">
        <v>723</v>
      </c>
      <c r="H841" s="154" t="s">
        <v>1</v>
      </c>
      <c r="I841" s="156"/>
      <c r="L841" s="153"/>
      <c r="M841" s="157"/>
      <c r="T841" s="158"/>
      <c r="AT841" s="154" t="s">
        <v>159</v>
      </c>
      <c r="AU841" s="154" t="s">
        <v>86</v>
      </c>
      <c r="AV841" s="12" t="s">
        <v>84</v>
      </c>
      <c r="AW841" s="12" t="s">
        <v>31</v>
      </c>
      <c r="AX841" s="12" t="s">
        <v>76</v>
      </c>
      <c r="AY841" s="154" t="s">
        <v>147</v>
      </c>
    </row>
    <row r="842" spans="2:65" s="13" customFormat="1" ht="10.199999999999999">
      <c r="B842" s="159"/>
      <c r="D842" s="147" t="s">
        <v>159</v>
      </c>
      <c r="E842" s="160" t="s">
        <v>1</v>
      </c>
      <c r="F842" s="161" t="s">
        <v>741</v>
      </c>
      <c r="H842" s="162">
        <v>40.094999999999999</v>
      </c>
      <c r="I842" s="163"/>
      <c r="L842" s="159"/>
      <c r="M842" s="164"/>
      <c r="T842" s="165"/>
      <c r="AT842" s="160" t="s">
        <v>159</v>
      </c>
      <c r="AU842" s="160" t="s">
        <v>86</v>
      </c>
      <c r="AV842" s="13" t="s">
        <v>86</v>
      </c>
      <c r="AW842" s="13" t="s">
        <v>31</v>
      </c>
      <c r="AX842" s="13" t="s">
        <v>84</v>
      </c>
      <c r="AY842" s="160" t="s">
        <v>147</v>
      </c>
    </row>
    <row r="843" spans="2:65" s="11" customFormat="1" ht="25.95" customHeight="1">
      <c r="B843" s="121"/>
      <c r="D843" s="122" t="s">
        <v>75</v>
      </c>
      <c r="E843" s="123" t="s">
        <v>747</v>
      </c>
      <c r="F843" s="123" t="s">
        <v>748</v>
      </c>
      <c r="I843" s="124"/>
      <c r="J843" s="125">
        <f>BK843</f>
        <v>0</v>
      </c>
      <c r="L843" s="121"/>
      <c r="M843" s="126"/>
      <c r="P843" s="127">
        <f>P844+P851+P857+P868</f>
        <v>0</v>
      </c>
      <c r="R843" s="127">
        <f>R844+R851+R857+R868</f>
        <v>0</v>
      </c>
      <c r="T843" s="128">
        <f>T844+T851+T857+T868</f>
        <v>0</v>
      </c>
      <c r="AR843" s="122" t="s">
        <v>177</v>
      </c>
      <c r="AT843" s="129" t="s">
        <v>75</v>
      </c>
      <c r="AU843" s="129" t="s">
        <v>76</v>
      </c>
      <c r="AY843" s="122" t="s">
        <v>147</v>
      </c>
      <c r="BK843" s="130">
        <f>BK844+BK851+BK857+BK868</f>
        <v>0</v>
      </c>
    </row>
    <row r="844" spans="2:65" s="11" customFormat="1" ht="22.8" customHeight="1">
      <c r="B844" s="121"/>
      <c r="D844" s="122" t="s">
        <v>75</v>
      </c>
      <c r="E844" s="131" t="s">
        <v>749</v>
      </c>
      <c r="F844" s="131" t="s">
        <v>750</v>
      </c>
      <c r="I844" s="124"/>
      <c r="J844" s="132">
        <f>BK844</f>
        <v>0</v>
      </c>
      <c r="L844" s="121"/>
      <c r="M844" s="126"/>
      <c r="P844" s="127">
        <f>SUM(P845:P850)</f>
        <v>0</v>
      </c>
      <c r="R844" s="127">
        <f>SUM(R845:R850)</f>
        <v>0</v>
      </c>
      <c r="T844" s="128">
        <f>SUM(T845:T850)</f>
        <v>0</v>
      </c>
      <c r="AR844" s="122" t="s">
        <v>177</v>
      </c>
      <c r="AT844" s="129" t="s">
        <v>75</v>
      </c>
      <c r="AU844" s="129" t="s">
        <v>84</v>
      </c>
      <c r="AY844" s="122" t="s">
        <v>147</v>
      </c>
      <c r="BK844" s="130">
        <f>SUM(BK845:BK850)</f>
        <v>0</v>
      </c>
    </row>
    <row r="845" spans="2:65" s="1" customFormat="1" ht="16.5" customHeight="1">
      <c r="B845" s="133"/>
      <c r="C845" s="134" t="s">
        <v>751</v>
      </c>
      <c r="D845" s="134" t="s">
        <v>150</v>
      </c>
      <c r="E845" s="135" t="s">
        <v>752</v>
      </c>
      <c r="F845" s="136" t="s">
        <v>750</v>
      </c>
      <c r="G845" s="137" t="s">
        <v>753</v>
      </c>
      <c r="H845" s="138">
        <v>1</v>
      </c>
      <c r="I845" s="139"/>
      <c r="J845" s="140">
        <f>ROUND(I845*H845,2)</f>
        <v>0</v>
      </c>
      <c r="K845" s="136" t="s">
        <v>153</v>
      </c>
      <c r="L845" s="32"/>
      <c r="M845" s="141" t="s">
        <v>1</v>
      </c>
      <c r="N845" s="142" t="s">
        <v>41</v>
      </c>
      <c r="P845" s="143">
        <f>O845*H845</f>
        <v>0</v>
      </c>
      <c r="Q845" s="143">
        <v>0</v>
      </c>
      <c r="R845" s="143">
        <f>Q845*H845</f>
        <v>0</v>
      </c>
      <c r="S845" s="143">
        <v>0</v>
      </c>
      <c r="T845" s="144">
        <f>S845*H845</f>
        <v>0</v>
      </c>
      <c r="AR845" s="145" t="s">
        <v>754</v>
      </c>
      <c r="AT845" s="145" t="s">
        <v>150</v>
      </c>
      <c r="AU845" s="145" t="s">
        <v>86</v>
      </c>
      <c r="AY845" s="17" t="s">
        <v>147</v>
      </c>
      <c r="BE845" s="146">
        <f>IF(N845="základní",J845,0)</f>
        <v>0</v>
      </c>
      <c r="BF845" s="146">
        <f>IF(N845="snížená",J845,0)</f>
        <v>0</v>
      </c>
      <c r="BG845" s="146">
        <f>IF(N845="zákl. přenesená",J845,0)</f>
        <v>0</v>
      </c>
      <c r="BH845" s="146">
        <f>IF(N845="sníž. přenesená",J845,0)</f>
        <v>0</v>
      </c>
      <c r="BI845" s="146">
        <f>IF(N845="nulová",J845,0)</f>
        <v>0</v>
      </c>
      <c r="BJ845" s="17" t="s">
        <v>84</v>
      </c>
      <c r="BK845" s="146">
        <f>ROUND(I845*H845,2)</f>
        <v>0</v>
      </c>
      <c r="BL845" s="17" t="s">
        <v>754</v>
      </c>
      <c r="BM845" s="145" t="s">
        <v>755</v>
      </c>
    </row>
    <row r="846" spans="2:65" s="1" customFormat="1" ht="10.199999999999999">
      <c r="B846" s="32"/>
      <c r="D846" s="147" t="s">
        <v>156</v>
      </c>
      <c r="F846" s="148" t="s">
        <v>750</v>
      </c>
      <c r="I846" s="149"/>
      <c r="L846" s="32"/>
      <c r="M846" s="150"/>
      <c r="T846" s="56"/>
      <c r="AT846" s="17" t="s">
        <v>156</v>
      </c>
      <c r="AU846" s="17" t="s">
        <v>86</v>
      </c>
    </row>
    <row r="847" spans="2:65" s="1" customFormat="1" ht="10.199999999999999">
      <c r="B847" s="32"/>
      <c r="D847" s="151" t="s">
        <v>157</v>
      </c>
      <c r="F847" s="152" t="s">
        <v>756</v>
      </c>
      <c r="I847" s="149"/>
      <c r="L847" s="32"/>
      <c r="M847" s="150"/>
      <c r="T847" s="56"/>
      <c r="AT847" s="17" t="s">
        <v>157</v>
      </c>
      <c r="AU847" s="17" t="s">
        <v>86</v>
      </c>
    </row>
    <row r="848" spans="2:65" s="12" customFormat="1" ht="10.199999999999999">
      <c r="B848" s="153"/>
      <c r="D848" s="147" t="s">
        <v>159</v>
      </c>
      <c r="E848" s="154" t="s">
        <v>1</v>
      </c>
      <c r="F848" s="155" t="s">
        <v>757</v>
      </c>
      <c r="H848" s="154" t="s">
        <v>1</v>
      </c>
      <c r="I848" s="156"/>
      <c r="L848" s="153"/>
      <c r="M848" s="157"/>
      <c r="T848" s="158"/>
      <c r="AT848" s="154" t="s">
        <v>159</v>
      </c>
      <c r="AU848" s="154" t="s">
        <v>86</v>
      </c>
      <c r="AV848" s="12" t="s">
        <v>84</v>
      </c>
      <c r="AW848" s="12" t="s">
        <v>31</v>
      </c>
      <c r="AX848" s="12" t="s">
        <v>76</v>
      </c>
      <c r="AY848" s="154" t="s">
        <v>147</v>
      </c>
    </row>
    <row r="849" spans="2:65" s="13" customFormat="1" ht="10.199999999999999">
      <c r="B849" s="159"/>
      <c r="D849" s="147" t="s">
        <v>159</v>
      </c>
      <c r="E849" s="160" t="s">
        <v>1</v>
      </c>
      <c r="F849" s="161" t="s">
        <v>84</v>
      </c>
      <c r="H849" s="162">
        <v>1</v>
      </c>
      <c r="I849" s="163"/>
      <c r="L849" s="159"/>
      <c r="M849" s="164"/>
      <c r="T849" s="165"/>
      <c r="AT849" s="160" t="s">
        <v>159</v>
      </c>
      <c r="AU849" s="160" t="s">
        <v>86</v>
      </c>
      <c r="AV849" s="13" t="s">
        <v>86</v>
      </c>
      <c r="AW849" s="13" t="s">
        <v>31</v>
      </c>
      <c r="AX849" s="13" t="s">
        <v>76</v>
      </c>
      <c r="AY849" s="160" t="s">
        <v>147</v>
      </c>
    </row>
    <row r="850" spans="2:65" s="14" customFormat="1" ht="10.199999999999999">
      <c r="B850" s="166"/>
      <c r="D850" s="147" t="s">
        <v>159</v>
      </c>
      <c r="E850" s="167" t="s">
        <v>1</v>
      </c>
      <c r="F850" s="168" t="s">
        <v>267</v>
      </c>
      <c r="H850" s="169">
        <v>1</v>
      </c>
      <c r="I850" s="170"/>
      <c r="L850" s="166"/>
      <c r="M850" s="171"/>
      <c r="T850" s="172"/>
      <c r="AT850" s="167" t="s">
        <v>159</v>
      </c>
      <c r="AU850" s="167" t="s">
        <v>86</v>
      </c>
      <c r="AV850" s="14" t="s">
        <v>154</v>
      </c>
      <c r="AW850" s="14" t="s">
        <v>31</v>
      </c>
      <c r="AX850" s="14" t="s">
        <v>84</v>
      </c>
      <c r="AY850" s="167" t="s">
        <v>147</v>
      </c>
    </row>
    <row r="851" spans="2:65" s="11" customFormat="1" ht="22.8" customHeight="1">
      <c r="B851" s="121"/>
      <c r="D851" s="122" t="s">
        <v>75</v>
      </c>
      <c r="E851" s="131" t="s">
        <v>758</v>
      </c>
      <c r="F851" s="131" t="s">
        <v>759</v>
      </c>
      <c r="I851" s="124"/>
      <c r="J851" s="132">
        <f>BK851</f>
        <v>0</v>
      </c>
      <c r="L851" s="121"/>
      <c r="M851" s="126"/>
      <c r="P851" s="127">
        <f>SUM(P852:P856)</f>
        <v>0</v>
      </c>
      <c r="R851" s="127">
        <f>SUM(R852:R856)</f>
        <v>0</v>
      </c>
      <c r="T851" s="128">
        <f>SUM(T852:T856)</f>
        <v>0</v>
      </c>
      <c r="AR851" s="122" t="s">
        <v>177</v>
      </c>
      <c r="AT851" s="129" t="s">
        <v>75</v>
      </c>
      <c r="AU851" s="129" t="s">
        <v>84</v>
      </c>
      <c r="AY851" s="122" t="s">
        <v>147</v>
      </c>
      <c r="BK851" s="130">
        <f>SUM(BK852:BK856)</f>
        <v>0</v>
      </c>
    </row>
    <row r="852" spans="2:65" s="1" customFormat="1" ht="16.5" customHeight="1">
      <c r="B852" s="133"/>
      <c r="C852" s="134" t="s">
        <v>760</v>
      </c>
      <c r="D852" s="134" t="s">
        <v>150</v>
      </c>
      <c r="E852" s="135" t="s">
        <v>761</v>
      </c>
      <c r="F852" s="136" t="s">
        <v>762</v>
      </c>
      <c r="G852" s="137" t="s">
        <v>753</v>
      </c>
      <c r="H852" s="138">
        <v>1</v>
      </c>
      <c r="I852" s="139"/>
      <c r="J852" s="140">
        <f>ROUND(I852*H852,2)</f>
        <v>0</v>
      </c>
      <c r="K852" s="136" t="s">
        <v>153</v>
      </c>
      <c r="L852" s="32"/>
      <c r="M852" s="141" t="s">
        <v>1</v>
      </c>
      <c r="N852" s="142" t="s">
        <v>41</v>
      </c>
      <c r="P852" s="143">
        <f>O852*H852</f>
        <v>0</v>
      </c>
      <c r="Q852" s="143">
        <v>0</v>
      </c>
      <c r="R852" s="143">
        <f>Q852*H852</f>
        <v>0</v>
      </c>
      <c r="S852" s="143">
        <v>0</v>
      </c>
      <c r="T852" s="144">
        <f>S852*H852</f>
        <v>0</v>
      </c>
      <c r="AR852" s="145" t="s">
        <v>754</v>
      </c>
      <c r="AT852" s="145" t="s">
        <v>150</v>
      </c>
      <c r="AU852" s="145" t="s">
        <v>86</v>
      </c>
      <c r="AY852" s="17" t="s">
        <v>147</v>
      </c>
      <c r="BE852" s="146">
        <f>IF(N852="základní",J852,0)</f>
        <v>0</v>
      </c>
      <c r="BF852" s="146">
        <f>IF(N852="snížená",J852,0)</f>
        <v>0</v>
      </c>
      <c r="BG852" s="146">
        <f>IF(N852="zákl. přenesená",J852,0)</f>
        <v>0</v>
      </c>
      <c r="BH852" s="146">
        <f>IF(N852="sníž. přenesená",J852,0)</f>
        <v>0</v>
      </c>
      <c r="BI852" s="146">
        <f>IF(N852="nulová",J852,0)</f>
        <v>0</v>
      </c>
      <c r="BJ852" s="17" t="s">
        <v>84</v>
      </c>
      <c r="BK852" s="146">
        <f>ROUND(I852*H852,2)</f>
        <v>0</v>
      </c>
      <c r="BL852" s="17" t="s">
        <v>754</v>
      </c>
      <c r="BM852" s="145" t="s">
        <v>763</v>
      </c>
    </row>
    <row r="853" spans="2:65" s="1" customFormat="1" ht="10.199999999999999">
      <c r="B853" s="32"/>
      <c r="D853" s="147" t="s">
        <v>156</v>
      </c>
      <c r="F853" s="148" t="s">
        <v>762</v>
      </c>
      <c r="I853" s="149"/>
      <c r="L853" s="32"/>
      <c r="M853" s="150"/>
      <c r="T853" s="56"/>
      <c r="AT853" s="17" t="s">
        <v>156</v>
      </c>
      <c r="AU853" s="17" t="s">
        <v>86</v>
      </c>
    </row>
    <row r="854" spans="2:65" s="1" customFormat="1" ht="10.199999999999999">
      <c r="B854" s="32"/>
      <c r="D854" s="151" t="s">
        <v>157</v>
      </c>
      <c r="F854" s="152" t="s">
        <v>764</v>
      </c>
      <c r="I854" s="149"/>
      <c r="L854" s="32"/>
      <c r="M854" s="150"/>
      <c r="T854" s="56"/>
      <c r="AT854" s="17" t="s">
        <v>157</v>
      </c>
      <c r="AU854" s="17" t="s">
        <v>86</v>
      </c>
    </row>
    <row r="855" spans="2:65" s="12" customFormat="1" ht="10.199999999999999">
      <c r="B855" s="153"/>
      <c r="D855" s="147" t="s">
        <v>159</v>
      </c>
      <c r="E855" s="154" t="s">
        <v>1</v>
      </c>
      <c r="F855" s="155" t="s">
        <v>762</v>
      </c>
      <c r="H855" s="154" t="s">
        <v>1</v>
      </c>
      <c r="I855" s="156"/>
      <c r="L855" s="153"/>
      <c r="M855" s="157"/>
      <c r="T855" s="158"/>
      <c r="AT855" s="154" t="s">
        <v>159</v>
      </c>
      <c r="AU855" s="154" t="s">
        <v>86</v>
      </c>
      <c r="AV855" s="12" t="s">
        <v>84</v>
      </c>
      <c r="AW855" s="12" t="s">
        <v>31</v>
      </c>
      <c r="AX855" s="12" t="s">
        <v>76</v>
      </c>
      <c r="AY855" s="154" t="s">
        <v>147</v>
      </c>
    </row>
    <row r="856" spans="2:65" s="13" customFormat="1" ht="10.199999999999999">
      <c r="B856" s="159"/>
      <c r="D856" s="147" t="s">
        <v>159</v>
      </c>
      <c r="E856" s="160" t="s">
        <v>1</v>
      </c>
      <c r="F856" s="161" t="s">
        <v>84</v>
      </c>
      <c r="H856" s="162">
        <v>1</v>
      </c>
      <c r="I856" s="163"/>
      <c r="L856" s="159"/>
      <c r="M856" s="164"/>
      <c r="T856" s="165"/>
      <c r="AT856" s="160" t="s">
        <v>159</v>
      </c>
      <c r="AU856" s="160" t="s">
        <v>86</v>
      </c>
      <c r="AV856" s="13" t="s">
        <v>86</v>
      </c>
      <c r="AW856" s="13" t="s">
        <v>31</v>
      </c>
      <c r="AX856" s="13" t="s">
        <v>84</v>
      </c>
      <c r="AY856" s="160" t="s">
        <v>147</v>
      </c>
    </row>
    <row r="857" spans="2:65" s="11" customFormat="1" ht="22.8" customHeight="1">
      <c r="B857" s="121"/>
      <c r="D857" s="122" t="s">
        <v>75</v>
      </c>
      <c r="E857" s="131" t="s">
        <v>765</v>
      </c>
      <c r="F857" s="131" t="s">
        <v>766</v>
      </c>
      <c r="I857" s="124"/>
      <c r="J857" s="132">
        <f>BK857</f>
        <v>0</v>
      </c>
      <c r="L857" s="121"/>
      <c r="M857" s="126"/>
      <c r="P857" s="127">
        <f>SUM(P858:P867)</f>
        <v>0</v>
      </c>
      <c r="R857" s="127">
        <f>SUM(R858:R867)</f>
        <v>0</v>
      </c>
      <c r="T857" s="128">
        <f>SUM(T858:T867)</f>
        <v>0</v>
      </c>
      <c r="AR857" s="122" t="s">
        <v>177</v>
      </c>
      <c r="AT857" s="129" t="s">
        <v>75</v>
      </c>
      <c r="AU857" s="129" t="s">
        <v>84</v>
      </c>
      <c r="AY857" s="122" t="s">
        <v>147</v>
      </c>
      <c r="BK857" s="130">
        <f>SUM(BK858:BK867)</f>
        <v>0</v>
      </c>
    </row>
    <row r="858" spans="2:65" s="1" customFormat="1" ht="16.5" customHeight="1">
      <c r="B858" s="133"/>
      <c r="C858" s="134" t="s">
        <v>767</v>
      </c>
      <c r="D858" s="134" t="s">
        <v>150</v>
      </c>
      <c r="E858" s="135" t="s">
        <v>768</v>
      </c>
      <c r="F858" s="136" t="s">
        <v>769</v>
      </c>
      <c r="G858" s="137" t="s">
        <v>753</v>
      </c>
      <c r="H858" s="138">
        <v>1</v>
      </c>
      <c r="I858" s="139"/>
      <c r="J858" s="140">
        <f>ROUND(I858*H858,2)</f>
        <v>0</v>
      </c>
      <c r="K858" s="136" t="s">
        <v>153</v>
      </c>
      <c r="L858" s="32"/>
      <c r="M858" s="141" t="s">
        <v>1</v>
      </c>
      <c r="N858" s="142" t="s">
        <v>41</v>
      </c>
      <c r="P858" s="143">
        <f>O858*H858</f>
        <v>0</v>
      </c>
      <c r="Q858" s="143">
        <v>0</v>
      </c>
      <c r="R858" s="143">
        <f>Q858*H858</f>
        <v>0</v>
      </c>
      <c r="S858" s="143">
        <v>0</v>
      </c>
      <c r="T858" s="144">
        <f>S858*H858</f>
        <v>0</v>
      </c>
      <c r="AR858" s="145" t="s">
        <v>754</v>
      </c>
      <c r="AT858" s="145" t="s">
        <v>150</v>
      </c>
      <c r="AU858" s="145" t="s">
        <v>86</v>
      </c>
      <c r="AY858" s="17" t="s">
        <v>147</v>
      </c>
      <c r="BE858" s="146">
        <f>IF(N858="základní",J858,0)</f>
        <v>0</v>
      </c>
      <c r="BF858" s="146">
        <f>IF(N858="snížená",J858,0)</f>
        <v>0</v>
      </c>
      <c r="BG858" s="146">
        <f>IF(N858="zákl. přenesená",J858,0)</f>
        <v>0</v>
      </c>
      <c r="BH858" s="146">
        <f>IF(N858="sníž. přenesená",J858,0)</f>
        <v>0</v>
      </c>
      <c r="BI858" s="146">
        <f>IF(N858="nulová",J858,0)</f>
        <v>0</v>
      </c>
      <c r="BJ858" s="17" t="s">
        <v>84</v>
      </c>
      <c r="BK858" s="146">
        <f>ROUND(I858*H858,2)</f>
        <v>0</v>
      </c>
      <c r="BL858" s="17" t="s">
        <v>754</v>
      </c>
      <c r="BM858" s="145" t="s">
        <v>770</v>
      </c>
    </row>
    <row r="859" spans="2:65" s="1" customFormat="1" ht="10.199999999999999">
      <c r="B859" s="32"/>
      <c r="D859" s="147" t="s">
        <v>156</v>
      </c>
      <c r="F859" s="148" t="s">
        <v>769</v>
      </c>
      <c r="I859" s="149"/>
      <c r="L859" s="32"/>
      <c r="M859" s="150"/>
      <c r="T859" s="56"/>
      <c r="AT859" s="17" t="s">
        <v>156</v>
      </c>
      <c r="AU859" s="17" t="s">
        <v>86</v>
      </c>
    </row>
    <row r="860" spans="2:65" s="1" customFormat="1" ht="10.199999999999999">
      <c r="B860" s="32"/>
      <c r="D860" s="151" t="s">
        <v>157</v>
      </c>
      <c r="F860" s="152" t="s">
        <v>771</v>
      </c>
      <c r="I860" s="149"/>
      <c r="L860" s="32"/>
      <c r="M860" s="150"/>
      <c r="T860" s="56"/>
      <c r="AT860" s="17" t="s">
        <v>157</v>
      </c>
      <c r="AU860" s="17" t="s">
        <v>86</v>
      </c>
    </row>
    <row r="861" spans="2:65" s="12" customFormat="1" ht="10.199999999999999">
      <c r="B861" s="153"/>
      <c r="D861" s="147" t="s">
        <v>159</v>
      </c>
      <c r="E861" s="154" t="s">
        <v>1</v>
      </c>
      <c r="F861" s="155" t="s">
        <v>772</v>
      </c>
      <c r="H861" s="154" t="s">
        <v>1</v>
      </c>
      <c r="I861" s="156"/>
      <c r="L861" s="153"/>
      <c r="M861" s="157"/>
      <c r="T861" s="158"/>
      <c r="AT861" s="154" t="s">
        <v>159</v>
      </c>
      <c r="AU861" s="154" t="s">
        <v>86</v>
      </c>
      <c r="AV861" s="12" t="s">
        <v>84</v>
      </c>
      <c r="AW861" s="12" t="s">
        <v>31</v>
      </c>
      <c r="AX861" s="12" t="s">
        <v>76</v>
      </c>
      <c r="AY861" s="154" t="s">
        <v>147</v>
      </c>
    </row>
    <row r="862" spans="2:65" s="13" customFormat="1" ht="10.199999999999999">
      <c r="B862" s="159"/>
      <c r="D862" s="147" t="s">
        <v>159</v>
      </c>
      <c r="E862" s="160" t="s">
        <v>1</v>
      </c>
      <c r="F862" s="161" t="s">
        <v>84</v>
      </c>
      <c r="H862" s="162">
        <v>1</v>
      </c>
      <c r="I862" s="163"/>
      <c r="L862" s="159"/>
      <c r="M862" s="164"/>
      <c r="T862" s="165"/>
      <c r="AT862" s="160" t="s">
        <v>159</v>
      </c>
      <c r="AU862" s="160" t="s">
        <v>86</v>
      </c>
      <c r="AV862" s="13" t="s">
        <v>86</v>
      </c>
      <c r="AW862" s="13" t="s">
        <v>31</v>
      </c>
      <c r="AX862" s="13" t="s">
        <v>84</v>
      </c>
      <c r="AY862" s="160" t="s">
        <v>147</v>
      </c>
    </row>
    <row r="863" spans="2:65" s="1" customFormat="1" ht="16.5" customHeight="1">
      <c r="B863" s="133"/>
      <c r="C863" s="134" t="s">
        <v>773</v>
      </c>
      <c r="D863" s="134" t="s">
        <v>150</v>
      </c>
      <c r="E863" s="135" t="s">
        <v>774</v>
      </c>
      <c r="F863" s="136" t="s">
        <v>775</v>
      </c>
      <c r="G863" s="137" t="s">
        <v>753</v>
      </c>
      <c r="H863" s="138">
        <v>1</v>
      </c>
      <c r="I863" s="139"/>
      <c r="J863" s="140">
        <f>ROUND(I863*H863,2)</f>
        <v>0</v>
      </c>
      <c r="K863" s="136" t="s">
        <v>153</v>
      </c>
      <c r="L863" s="32"/>
      <c r="M863" s="141" t="s">
        <v>1</v>
      </c>
      <c r="N863" s="142" t="s">
        <v>41</v>
      </c>
      <c r="P863" s="143">
        <f>O863*H863</f>
        <v>0</v>
      </c>
      <c r="Q863" s="143">
        <v>0</v>
      </c>
      <c r="R863" s="143">
        <f>Q863*H863</f>
        <v>0</v>
      </c>
      <c r="S863" s="143">
        <v>0</v>
      </c>
      <c r="T863" s="144">
        <f>S863*H863</f>
        <v>0</v>
      </c>
      <c r="AR863" s="145" t="s">
        <v>754</v>
      </c>
      <c r="AT863" s="145" t="s">
        <v>150</v>
      </c>
      <c r="AU863" s="145" t="s">
        <v>86</v>
      </c>
      <c r="AY863" s="17" t="s">
        <v>147</v>
      </c>
      <c r="BE863" s="146">
        <f>IF(N863="základní",J863,0)</f>
        <v>0</v>
      </c>
      <c r="BF863" s="146">
        <f>IF(N863="snížená",J863,0)</f>
        <v>0</v>
      </c>
      <c r="BG863" s="146">
        <f>IF(N863="zákl. přenesená",J863,0)</f>
        <v>0</v>
      </c>
      <c r="BH863" s="146">
        <f>IF(N863="sníž. přenesená",J863,0)</f>
        <v>0</v>
      </c>
      <c r="BI863" s="146">
        <f>IF(N863="nulová",J863,0)</f>
        <v>0</v>
      </c>
      <c r="BJ863" s="17" t="s">
        <v>84</v>
      </c>
      <c r="BK863" s="146">
        <f>ROUND(I863*H863,2)</f>
        <v>0</v>
      </c>
      <c r="BL863" s="17" t="s">
        <v>754</v>
      </c>
      <c r="BM863" s="145" t="s">
        <v>776</v>
      </c>
    </row>
    <row r="864" spans="2:65" s="1" customFormat="1" ht="10.199999999999999">
      <c r="B864" s="32"/>
      <c r="D864" s="147" t="s">
        <v>156</v>
      </c>
      <c r="F864" s="148" t="s">
        <v>775</v>
      </c>
      <c r="I864" s="149"/>
      <c r="L864" s="32"/>
      <c r="M864" s="150"/>
      <c r="T864" s="56"/>
      <c r="AT864" s="17" t="s">
        <v>156</v>
      </c>
      <c r="AU864" s="17" t="s">
        <v>86</v>
      </c>
    </row>
    <row r="865" spans="2:65" s="1" customFormat="1" ht="10.199999999999999">
      <c r="B865" s="32"/>
      <c r="D865" s="151" t="s">
        <v>157</v>
      </c>
      <c r="F865" s="152" t="s">
        <v>777</v>
      </c>
      <c r="I865" s="149"/>
      <c r="L865" s="32"/>
      <c r="M865" s="150"/>
      <c r="T865" s="56"/>
      <c r="AT865" s="17" t="s">
        <v>157</v>
      </c>
      <c r="AU865" s="17" t="s">
        <v>86</v>
      </c>
    </row>
    <row r="866" spans="2:65" s="12" customFormat="1" ht="10.199999999999999">
      <c r="B866" s="153"/>
      <c r="D866" s="147" t="s">
        <v>159</v>
      </c>
      <c r="E866" s="154" t="s">
        <v>1</v>
      </c>
      <c r="F866" s="155" t="s">
        <v>778</v>
      </c>
      <c r="H866" s="154" t="s">
        <v>1</v>
      </c>
      <c r="I866" s="156"/>
      <c r="L866" s="153"/>
      <c r="M866" s="157"/>
      <c r="T866" s="158"/>
      <c r="AT866" s="154" t="s">
        <v>159</v>
      </c>
      <c r="AU866" s="154" t="s">
        <v>86</v>
      </c>
      <c r="AV866" s="12" t="s">
        <v>84</v>
      </c>
      <c r="AW866" s="12" t="s">
        <v>31</v>
      </c>
      <c r="AX866" s="12" t="s">
        <v>76</v>
      </c>
      <c r="AY866" s="154" t="s">
        <v>147</v>
      </c>
    </row>
    <row r="867" spans="2:65" s="13" customFormat="1" ht="10.199999999999999">
      <c r="B867" s="159"/>
      <c r="D867" s="147" t="s">
        <v>159</v>
      </c>
      <c r="E867" s="160" t="s">
        <v>1</v>
      </c>
      <c r="F867" s="161" t="s">
        <v>84</v>
      </c>
      <c r="H867" s="162">
        <v>1</v>
      </c>
      <c r="I867" s="163"/>
      <c r="L867" s="159"/>
      <c r="M867" s="164"/>
      <c r="T867" s="165"/>
      <c r="AT867" s="160" t="s">
        <v>159</v>
      </c>
      <c r="AU867" s="160" t="s">
        <v>86</v>
      </c>
      <c r="AV867" s="13" t="s">
        <v>86</v>
      </c>
      <c r="AW867" s="13" t="s">
        <v>31</v>
      </c>
      <c r="AX867" s="13" t="s">
        <v>84</v>
      </c>
      <c r="AY867" s="160" t="s">
        <v>147</v>
      </c>
    </row>
    <row r="868" spans="2:65" s="11" customFormat="1" ht="22.8" customHeight="1">
      <c r="B868" s="121"/>
      <c r="D868" s="122" t="s">
        <v>75</v>
      </c>
      <c r="E868" s="131" t="s">
        <v>779</v>
      </c>
      <c r="F868" s="131" t="s">
        <v>780</v>
      </c>
      <c r="I868" s="124"/>
      <c r="J868" s="132">
        <f>BK868</f>
        <v>0</v>
      </c>
      <c r="L868" s="121"/>
      <c r="M868" s="126"/>
      <c r="P868" s="127">
        <f>SUM(P869:P871)</f>
        <v>0</v>
      </c>
      <c r="R868" s="127">
        <f>SUM(R869:R871)</f>
        <v>0</v>
      </c>
      <c r="T868" s="128">
        <f>SUM(T869:T871)</f>
        <v>0</v>
      </c>
      <c r="AR868" s="122" t="s">
        <v>177</v>
      </c>
      <c r="AT868" s="129" t="s">
        <v>75</v>
      </c>
      <c r="AU868" s="129" t="s">
        <v>84</v>
      </c>
      <c r="AY868" s="122" t="s">
        <v>147</v>
      </c>
      <c r="BK868" s="130">
        <f>SUM(BK869:BK871)</f>
        <v>0</v>
      </c>
    </row>
    <row r="869" spans="2:65" s="1" customFormat="1" ht="16.5" customHeight="1">
      <c r="B869" s="133"/>
      <c r="C869" s="134" t="s">
        <v>781</v>
      </c>
      <c r="D869" s="134" t="s">
        <v>150</v>
      </c>
      <c r="E869" s="135" t="s">
        <v>782</v>
      </c>
      <c r="F869" s="136" t="s">
        <v>783</v>
      </c>
      <c r="G869" s="137" t="s">
        <v>784</v>
      </c>
      <c r="H869" s="138">
        <v>1</v>
      </c>
      <c r="I869" s="139"/>
      <c r="J869" s="140">
        <f>ROUND(I869*H869,2)</f>
        <v>0</v>
      </c>
      <c r="K869" s="136" t="s">
        <v>312</v>
      </c>
      <c r="L869" s="32"/>
      <c r="M869" s="141" t="s">
        <v>1</v>
      </c>
      <c r="N869" s="142" t="s">
        <v>41</v>
      </c>
      <c r="P869" s="143">
        <f>O869*H869</f>
        <v>0</v>
      </c>
      <c r="Q869" s="143">
        <v>0</v>
      </c>
      <c r="R869" s="143">
        <f>Q869*H869</f>
        <v>0</v>
      </c>
      <c r="S869" s="143">
        <v>0</v>
      </c>
      <c r="T869" s="144">
        <f>S869*H869</f>
        <v>0</v>
      </c>
      <c r="AR869" s="145" t="s">
        <v>154</v>
      </c>
      <c r="AT869" s="145" t="s">
        <v>150</v>
      </c>
      <c r="AU869" s="145" t="s">
        <v>86</v>
      </c>
      <c r="AY869" s="17" t="s">
        <v>147</v>
      </c>
      <c r="BE869" s="146">
        <f>IF(N869="základní",J869,0)</f>
        <v>0</v>
      </c>
      <c r="BF869" s="146">
        <f>IF(N869="snížená",J869,0)</f>
        <v>0</v>
      </c>
      <c r="BG869" s="146">
        <f>IF(N869="zákl. přenesená",J869,0)</f>
        <v>0</v>
      </c>
      <c r="BH869" s="146">
        <f>IF(N869="sníž. přenesená",J869,0)</f>
        <v>0</v>
      </c>
      <c r="BI869" s="146">
        <f>IF(N869="nulová",J869,0)</f>
        <v>0</v>
      </c>
      <c r="BJ869" s="17" t="s">
        <v>84</v>
      </c>
      <c r="BK869" s="146">
        <f>ROUND(I869*H869,2)</f>
        <v>0</v>
      </c>
      <c r="BL869" s="17" t="s">
        <v>154</v>
      </c>
      <c r="BM869" s="145" t="s">
        <v>785</v>
      </c>
    </row>
    <row r="870" spans="2:65" s="1" customFormat="1" ht="10.199999999999999">
      <c r="B870" s="32"/>
      <c r="D870" s="147" t="s">
        <v>156</v>
      </c>
      <c r="F870" s="148" t="s">
        <v>783</v>
      </c>
      <c r="I870" s="149"/>
      <c r="L870" s="32"/>
      <c r="M870" s="150"/>
      <c r="T870" s="56"/>
      <c r="AT870" s="17" t="s">
        <v>156</v>
      </c>
      <c r="AU870" s="17" t="s">
        <v>86</v>
      </c>
    </row>
    <row r="871" spans="2:65" s="1" customFormat="1" ht="19.2">
      <c r="B871" s="32"/>
      <c r="D871" s="147" t="s">
        <v>786</v>
      </c>
      <c r="F871" s="190" t="s">
        <v>787</v>
      </c>
      <c r="I871" s="149"/>
      <c r="L871" s="32"/>
      <c r="M871" s="191"/>
      <c r="N871" s="192"/>
      <c r="O871" s="192"/>
      <c r="P871" s="192"/>
      <c r="Q871" s="192"/>
      <c r="R871" s="192"/>
      <c r="S871" s="192"/>
      <c r="T871" s="193"/>
      <c r="AT871" s="17" t="s">
        <v>786</v>
      </c>
      <c r="AU871" s="17" t="s">
        <v>86</v>
      </c>
    </row>
    <row r="872" spans="2:65" s="1" customFormat="1" ht="6.9" customHeight="1">
      <c r="B872" s="44"/>
      <c r="C872" s="45"/>
      <c r="D872" s="45"/>
      <c r="E872" s="45"/>
      <c r="F872" s="45"/>
      <c r="G872" s="45"/>
      <c r="H872" s="45"/>
      <c r="I872" s="45"/>
      <c r="J872" s="45"/>
      <c r="K872" s="45"/>
      <c r="L872" s="32"/>
    </row>
  </sheetData>
  <autoFilter ref="C131:K871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hyperlinks>
    <hyperlink ref="F137" r:id="rId1" xr:uid="{00000000-0004-0000-0100-000000000000}"/>
    <hyperlink ref="F142" r:id="rId2" xr:uid="{00000000-0004-0000-0100-000001000000}"/>
    <hyperlink ref="F147" r:id="rId3" xr:uid="{00000000-0004-0000-0100-000002000000}"/>
    <hyperlink ref="F153" r:id="rId4" xr:uid="{00000000-0004-0000-0100-000003000000}"/>
    <hyperlink ref="F158" r:id="rId5" xr:uid="{00000000-0004-0000-0100-000004000000}"/>
    <hyperlink ref="F163" r:id="rId6" xr:uid="{00000000-0004-0000-0100-000005000000}"/>
    <hyperlink ref="F168" r:id="rId7" xr:uid="{00000000-0004-0000-0100-000006000000}"/>
    <hyperlink ref="F173" r:id="rId8" xr:uid="{00000000-0004-0000-0100-000007000000}"/>
    <hyperlink ref="F177" r:id="rId9" xr:uid="{00000000-0004-0000-0100-000008000000}"/>
    <hyperlink ref="F182" r:id="rId10" xr:uid="{00000000-0004-0000-0100-000009000000}"/>
    <hyperlink ref="F193" r:id="rId11" xr:uid="{00000000-0004-0000-0100-00000A000000}"/>
    <hyperlink ref="F202" r:id="rId12" xr:uid="{00000000-0004-0000-0100-00000B000000}"/>
    <hyperlink ref="F205" r:id="rId13" xr:uid="{00000000-0004-0000-0100-00000C000000}"/>
    <hyperlink ref="F208" r:id="rId14" xr:uid="{00000000-0004-0000-0100-00000D000000}"/>
    <hyperlink ref="F212" r:id="rId15" xr:uid="{00000000-0004-0000-0100-00000E000000}"/>
    <hyperlink ref="F216" r:id="rId16" xr:uid="{00000000-0004-0000-0100-00000F000000}"/>
    <hyperlink ref="F221" r:id="rId17" xr:uid="{00000000-0004-0000-0100-000010000000}"/>
    <hyperlink ref="F228" r:id="rId18" xr:uid="{00000000-0004-0000-0100-000011000000}"/>
    <hyperlink ref="F234" r:id="rId19" xr:uid="{00000000-0004-0000-0100-000012000000}"/>
    <hyperlink ref="F241" r:id="rId20" xr:uid="{00000000-0004-0000-0100-000013000000}"/>
    <hyperlink ref="F248" r:id="rId21" xr:uid="{00000000-0004-0000-0100-000014000000}"/>
    <hyperlink ref="F255" r:id="rId22" xr:uid="{00000000-0004-0000-0100-000015000000}"/>
    <hyperlink ref="F261" r:id="rId23" xr:uid="{00000000-0004-0000-0100-000016000000}"/>
    <hyperlink ref="F268" r:id="rId24" xr:uid="{00000000-0004-0000-0100-000017000000}"/>
    <hyperlink ref="F293" r:id="rId25" xr:uid="{00000000-0004-0000-0100-000018000000}"/>
    <hyperlink ref="F297" r:id="rId26" xr:uid="{00000000-0004-0000-0100-000019000000}"/>
    <hyperlink ref="F308" r:id="rId27" xr:uid="{00000000-0004-0000-0100-00001A000000}"/>
    <hyperlink ref="F316" r:id="rId28" xr:uid="{00000000-0004-0000-0100-00001B000000}"/>
    <hyperlink ref="F329" r:id="rId29" xr:uid="{00000000-0004-0000-0100-00001C000000}"/>
    <hyperlink ref="F337" r:id="rId30" xr:uid="{00000000-0004-0000-0100-00001D000000}"/>
    <hyperlink ref="F344" r:id="rId31" xr:uid="{00000000-0004-0000-0100-00001E000000}"/>
    <hyperlink ref="F353" r:id="rId32" xr:uid="{00000000-0004-0000-0100-00001F000000}"/>
    <hyperlink ref="F363" r:id="rId33" xr:uid="{00000000-0004-0000-0100-000020000000}"/>
    <hyperlink ref="F372" r:id="rId34" xr:uid="{00000000-0004-0000-0100-000021000000}"/>
    <hyperlink ref="F380" r:id="rId35" xr:uid="{00000000-0004-0000-0100-000022000000}"/>
    <hyperlink ref="F413" r:id="rId36" xr:uid="{00000000-0004-0000-0100-000023000000}"/>
    <hyperlink ref="F422" r:id="rId37" xr:uid="{00000000-0004-0000-0100-000024000000}"/>
    <hyperlink ref="F430" r:id="rId38" xr:uid="{00000000-0004-0000-0100-000025000000}"/>
    <hyperlink ref="F435" r:id="rId39" xr:uid="{00000000-0004-0000-0100-000026000000}"/>
    <hyperlink ref="F445" r:id="rId40" xr:uid="{00000000-0004-0000-0100-000027000000}"/>
    <hyperlink ref="F453" r:id="rId41" xr:uid="{00000000-0004-0000-0100-000028000000}"/>
    <hyperlink ref="F510" r:id="rId42" xr:uid="{00000000-0004-0000-0100-000029000000}"/>
    <hyperlink ref="F544" r:id="rId43" xr:uid="{00000000-0004-0000-0100-00002A000000}"/>
    <hyperlink ref="F548" r:id="rId44" xr:uid="{00000000-0004-0000-0100-00002B000000}"/>
    <hyperlink ref="F555" r:id="rId45" xr:uid="{00000000-0004-0000-0100-00002C000000}"/>
    <hyperlink ref="F562" r:id="rId46" xr:uid="{00000000-0004-0000-0100-00002D000000}"/>
    <hyperlink ref="F566" r:id="rId47" xr:uid="{00000000-0004-0000-0100-00002E000000}"/>
    <hyperlink ref="F570" r:id="rId48" xr:uid="{00000000-0004-0000-0100-00002F000000}"/>
    <hyperlink ref="F578" r:id="rId49" xr:uid="{00000000-0004-0000-0100-000030000000}"/>
    <hyperlink ref="F585" r:id="rId50" xr:uid="{00000000-0004-0000-0100-000031000000}"/>
    <hyperlink ref="F595" r:id="rId51" xr:uid="{00000000-0004-0000-0100-000032000000}"/>
    <hyperlink ref="F601" r:id="rId52" xr:uid="{00000000-0004-0000-0100-000033000000}"/>
    <hyperlink ref="F607" r:id="rId53" xr:uid="{00000000-0004-0000-0100-000034000000}"/>
    <hyperlink ref="F612" r:id="rId54" xr:uid="{00000000-0004-0000-0100-000035000000}"/>
    <hyperlink ref="F629" r:id="rId55" xr:uid="{00000000-0004-0000-0100-000036000000}"/>
    <hyperlink ref="F633" r:id="rId56" xr:uid="{00000000-0004-0000-0100-000037000000}"/>
    <hyperlink ref="F726" r:id="rId57" xr:uid="{00000000-0004-0000-0100-000038000000}"/>
    <hyperlink ref="F819" r:id="rId58" xr:uid="{00000000-0004-0000-0100-000039000000}"/>
    <hyperlink ref="F832" r:id="rId59" xr:uid="{00000000-0004-0000-0100-00003A000000}"/>
    <hyperlink ref="F847" r:id="rId60" xr:uid="{00000000-0004-0000-0100-00003B000000}"/>
    <hyperlink ref="F854" r:id="rId61" xr:uid="{00000000-0004-0000-0100-00003C000000}"/>
    <hyperlink ref="F860" r:id="rId62" xr:uid="{00000000-0004-0000-0100-00003D000000}"/>
    <hyperlink ref="F865" r:id="rId63" xr:uid="{00000000-0004-0000-0100-00003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885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40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7" t="s">
        <v>89</v>
      </c>
      <c r="AZ2" s="88" t="s">
        <v>95</v>
      </c>
      <c r="BA2" s="88" t="s">
        <v>96</v>
      </c>
      <c r="BB2" s="88" t="s">
        <v>97</v>
      </c>
      <c r="BC2" s="88" t="s">
        <v>788</v>
      </c>
      <c r="BD2" s="88" t="s">
        <v>94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88" t="s">
        <v>100</v>
      </c>
      <c r="BA3" s="88" t="s">
        <v>101</v>
      </c>
      <c r="BB3" s="88" t="s">
        <v>97</v>
      </c>
      <c r="BC3" s="88" t="s">
        <v>789</v>
      </c>
      <c r="BD3" s="88" t="s">
        <v>94</v>
      </c>
    </row>
    <row r="4" spans="2:56" ht="24.9" customHeight="1">
      <c r="B4" s="20"/>
      <c r="D4" s="21" t="s">
        <v>99</v>
      </c>
      <c r="L4" s="20"/>
      <c r="M4" s="89" t="s">
        <v>10</v>
      </c>
      <c r="AT4" s="17" t="s">
        <v>3</v>
      </c>
      <c r="AZ4" s="88" t="s">
        <v>106</v>
      </c>
      <c r="BA4" s="88" t="s">
        <v>107</v>
      </c>
      <c r="BB4" s="88" t="s">
        <v>92</v>
      </c>
      <c r="BC4" s="88" t="s">
        <v>108</v>
      </c>
      <c r="BD4" s="88" t="s">
        <v>94</v>
      </c>
    </row>
    <row r="5" spans="2:56" ht="6.9" customHeight="1">
      <c r="B5" s="20"/>
      <c r="L5" s="20"/>
      <c r="AZ5" s="88" t="s">
        <v>103</v>
      </c>
      <c r="BA5" s="88" t="s">
        <v>104</v>
      </c>
      <c r="BB5" s="88" t="s">
        <v>92</v>
      </c>
      <c r="BC5" s="88" t="s">
        <v>105</v>
      </c>
      <c r="BD5" s="88" t="s">
        <v>94</v>
      </c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41" t="str">
        <f>'Rekapitulace stavby'!K6</f>
        <v>Římskokatolická farnost Štěpánov u Olomouce</v>
      </c>
      <c r="F7" s="242"/>
      <c r="G7" s="242"/>
      <c r="H7" s="242"/>
      <c r="L7" s="20"/>
    </row>
    <row r="8" spans="2:56" s="1" customFormat="1" ht="12" customHeight="1">
      <c r="B8" s="32"/>
      <c r="D8" s="27" t="s">
        <v>109</v>
      </c>
      <c r="L8" s="32"/>
    </row>
    <row r="9" spans="2:56" s="1" customFormat="1" ht="30" customHeight="1">
      <c r="B9" s="32"/>
      <c r="E9" s="221" t="s">
        <v>790</v>
      </c>
      <c r="F9" s="243"/>
      <c r="G9" s="243"/>
      <c r="H9" s="243"/>
      <c r="L9" s="32"/>
    </row>
    <row r="10" spans="2:56" s="1" customFormat="1" ht="10.199999999999999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4. 12. 2022</v>
      </c>
      <c r="L12" s="32"/>
    </row>
    <row r="13" spans="2:56" s="1" customFormat="1" ht="10.8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05"/>
      <c r="G18" s="205"/>
      <c r="H18" s="205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26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26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0"/>
      <c r="E27" s="210" t="s">
        <v>1</v>
      </c>
      <c r="F27" s="210"/>
      <c r="G27" s="210"/>
      <c r="H27" s="210"/>
      <c r="L27" s="90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36</v>
      </c>
      <c r="J30" s="66">
        <f>ROUND(J132,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customHeight="1">
      <c r="B33" s="32"/>
      <c r="D33" s="55" t="s">
        <v>40</v>
      </c>
      <c r="E33" s="27" t="s">
        <v>41</v>
      </c>
      <c r="F33" s="92">
        <f>ROUND((SUM(BE132:BE884)),  2)</f>
        <v>0</v>
      </c>
      <c r="I33" s="93">
        <v>0.21</v>
      </c>
      <c r="J33" s="92">
        <f>ROUND(((SUM(BE132:BE884))*I33),  2)</f>
        <v>0</v>
      </c>
      <c r="L33" s="32"/>
    </row>
    <row r="34" spans="2:12" s="1" customFormat="1" ht="14.4" customHeight="1">
      <c r="B34" s="32"/>
      <c r="E34" s="27" t="s">
        <v>42</v>
      </c>
      <c r="F34" s="92">
        <f>ROUND((SUM(BF132:BF884)),  2)</f>
        <v>0</v>
      </c>
      <c r="I34" s="93">
        <v>0.12</v>
      </c>
      <c r="J34" s="92">
        <f>ROUND(((SUM(BF132:BF884))*I34),  2)</f>
        <v>0</v>
      </c>
      <c r="L34" s="32"/>
    </row>
    <row r="35" spans="2:12" s="1" customFormat="1" ht="14.4" hidden="1" customHeight="1">
      <c r="B35" s="32"/>
      <c r="E35" s="27" t="s">
        <v>43</v>
      </c>
      <c r="F35" s="92">
        <f>ROUND((SUM(BG132:BG884)),  2)</f>
        <v>0</v>
      </c>
      <c r="I35" s="93">
        <v>0.21</v>
      </c>
      <c r="J35" s="92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92">
        <f>ROUND((SUM(BH132:BH884)),  2)</f>
        <v>0</v>
      </c>
      <c r="I36" s="93">
        <v>0.12</v>
      </c>
      <c r="J36" s="92">
        <f>0</f>
        <v>0</v>
      </c>
      <c r="L36" s="32"/>
    </row>
    <row r="37" spans="2:12" s="1" customFormat="1" ht="14.4" hidden="1" customHeight="1">
      <c r="B37" s="32"/>
      <c r="E37" s="27" t="s">
        <v>45</v>
      </c>
      <c r="F37" s="92">
        <f>ROUND((SUM(BI132:BI884)),  2)</f>
        <v>0</v>
      </c>
      <c r="I37" s="93">
        <v>0</v>
      </c>
      <c r="J37" s="92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4"/>
      <c r="D39" s="95" t="s">
        <v>46</v>
      </c>
      <c r="E39" s="57"/>
      <c r="F39" s="57"/>
      <c r="G39" s="96" t="s">
        <v>47</v>
      </c>
      <c r="H39" s="97" t="s">
        <v>48</v>
      </c>
      <c r="I39" s="57"/>
      <c r="J39" s="98">
        <f>SUM(J30:J37)</f>
        <v>0</v>
      </c>
      <c r="K39" s="99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51</v>
      </c>
      <c r="E61" s="34"/>
      <c r="F61" s="100" t="s">
        <v>52</v>
      </c>
      <c r="G61" s="43" t="s">
        <v>51</v>
      </c>
      <c r="H61" s="34"/>
      <c r="I61" s="34"/>
      <c r="J61" s="101" t="s">
        <v>52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51</v>
      </c>
      <c r="E76" s="34"/>
      <c r="F76" s="100" t="s">
        <v>52</v>
      </c>
      <c r="G76" s="43" t="s">
        <v>51</v>
      </c>
      <c r="H76" s="34"/>
      <c r="I76" s="34"/>
      <c r="J76" s="101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111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Římskokatolická farnost Štěpánov u Olomouce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109</v>
      </c>
      <c r="L86" s="32"/>
    </row>
    <row r="87" spans="2:47" s="1" customFormat="1" ht="30" customHeight="1">
      <c r="B87" s="32"/>
      <c r="E87" s="221" t="str">
        <f>E9</f>
        <v>SO 01-V - Oprava krovu a střešního pláště kostela sv. Vavřince ve Štěpánově - Etapa V.</v>
      </c>
      <c r="F87" s="243"/>
      <c r="G87" s="243"/>
      <c r="H87" s="243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Štěpánov </v>
      </c>
      <c r="I89" s="27" t="s">
        <v>22</v>
      </c>
      <c r="J89" s="52" t="str">
        <f>IF(J12="","",J12)</f>
        <v>4. 12. 2022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112</v>
      </c>
      <c r="D94" s="94"/>
      <c r="E94" s="94"/>
      <c r="F94" s="94"/>
      <c r="G94" s="94"/>
      <c r="H94" s="94"/>
      <c r="I94" s="94"/>
      <c r="J94" s="103" t="s">
        <v>113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4" t="s">
        <v>114</v>
      </c>
      <c r="J96" s="66">
        <f>J132</f>
        <v>0</v>
      </c>
      <c r="L96" s="32"/>
      <c r="AU96" s="17" t="s">
        <v>115</v>
      </c>
    </row>
    <row r="97" spans="2:12" s="8" customFormat="1" ht="24.9" customHeight="1">
      <c r="B97" s="105"/>
      <c r="D97" s="106" t="s">
        <v>116</v>
      </c>
      <c r="E97" s="107"/>
      <c r="F97" s="107"/>
      <c r="G97" s="107"/>
      <c r="H97" s="107"/>
      <c r="I97" s="107"/>
      <c r="J97" s="108">
        <f>J133</f>
        <v>0</v>
      </c>
      <c r="L97" s="105"/>
    </row>
    <row r="98" spans="2:12" s="9" customFormat="1" ht="19.95" customHeight="1">
      <c r="B98" s="109"/>
      <c r="D98" s="110" t="s">
        <v>117</v>
      </c>
      <c r="E98" s="111"/>
      <c r="F98" s="111"/>
      <c r="G98" s="111"/>
      <c r="H98" s="111"/>
      <c r="I98" s="111"/>
      <c r="J98" s="112">
        <f>J134</f>
        <v>0</v>
      </c>
      <c r="L98" s="109"/>
    </row>
    <row r="99" spans="2:12" s="9" customFormat="1" ht="19.95" customHeight="1">
      <c r="B99" s="109"/>
      <c r="D99" s="110" t="s">
        <v>118</v>
      </c>
      <c r="E99" s="111"/>
      <c r="F99" s="111"/>
      <c r="G99" s="111"/>
      <c r="H99" s="111"/>
      <c r="I99" s="111"/>
      <c r="J99" s="112">
        <f>J179</f>
        <v>0</v>
      </c>
      <c r="L99" s="109"/>
    </row>
    <row r="100" spans="2:12" s="9" customFormat="1" ht="19.95" customHeight="1">
      <c r="B100" s="109"/>
      <c r="D100" s="110" t="s">
        <v>119</v>
      </c>
      <c r="E100" s="111"/>
      <c r="F100" s="111"/>
      <c r="G100" s="111"/>
      <c r="H100" s="111"/>
      <c r="I100" s="111"/>
      <c r="J100" s="112">
        <f>J190</f>
        <v>0</v>
      </c>
      <c r="L100" s="109"/>
    </row>
    <row r="101" spans="2:12" s="9" customFormat="1" ht="19.95" customHeight="1">
      <c r="B101" s="109"/>
      <c r="D101" s="110" t="s">
        <v>120</v>
      </c>
      <c r="E101" s="111"/>
      <c r="F101" s="111"/>
      <c r="G101" s="111"/>
      <c r="H101" s="111"/>
      <c r="I101" s="111"/>
      <c r="J101" s="112">
        <f>J199</f>
        <v>0</v>
      </c>
      <c r="L101" s="109"/>
    </row>
    <row r="102" spans="2:12" s="9" customFormat="1" ht="19.95" customHeight="1">
      <c r="B102" s="109"/>
      <c r="D102" s="110" t="s">
        <v>121</v>
      </c>
      <c r="E102" s="111"/>
      <c r="F102" s="111"/>
      <c r="G102" s="111"/>
      <c r="H102" s="111"/>
      <c r="I102" s="111"/>
      <c r="J102" s="112">
        <f>J213</f>
        <v>0</v>
      </c>
      <c r="L102" s="109"/>
    </row>
    <row r="103" spans="2:12" s="8" customFormat="1" ht="24.9" customHeight="1">
      <c r="B103" s="105"/>
      <c r="D103" s="106" t="s">
        <v>122</v>
      </c>
      <c r="E103" s="107"/>
      <c r="F103" s="107"/>
      <c r="G103" s="107"/>
      <c r="H103" s="107"/>
      <c r="I103" s="107"/>
      <c r="J103" s="108">
        <f>J217</f>
        <v>0</v>
      </c>
      <c r="L103" s="105"/>
    </row>
    <row r="104" spans="2:12" s="9" customFormat="1" ht="19.95" customHeight="1">
      <c r="B104" s="109"/>
      <c r="D104" s="110" t="s">
        <v>123</v>
      </c>
      <c r="E104" s="111"/>
      <c r="F104" s="111"/>
      <c r="G104" s="111"/>
      <c r="H104" s="111"/>
      <c r="I104" s="111"/>
      <c r="J104" s="112">
        <f>J218</f>
        <v>0</v>
      </c>
      <c r="L104" s="109"/>
    </row>
    <row r="105" spans="2:12" s="9" customFormat="1" ht="19.95" customHeight="1">
      <c r="B105" s="109"/>
      <c r="D105" s="110" t="s">
        <v>124</v>
      </c>
      <c r="E105" s="111"/>
      <c r="F105" s="111"/>
      <c r="G105" s="111"/>
      <c r="H105" s="111"/>
      <c r="I105" s="111"/>
      <c r="J105" s="112">
        <f>J287</f>
        <v>0</v>
      </c>
      <c r="L105" s="109"/>
    </row>
    <row r="106" spans="2:12" s="9" customFormat="1" ht="19.95" customHeight="1">
      <c r="B106" s="109"/>
      <c r="D106" s="110" t="s">
        <v>125</v>
      </c>
      <c r="E106" s="111"/>
      <c r="F106" s="111"/>
      <c r="G106" s="111"/>
      <c r="H106" s="111"/>
      <c r="I106" s="111"/>
      <c r="J106" s="112">
        <f>J568</f>
        <v>0</v>
      </c>
      <c r="L106" s="109"/>
    </row>
    <row r="107" spans="2:12" s="9" customFormat="1" ht="19.95" customHeight="1">
      <c r="B107" s="109"/>
      <c r="D107" s="110" t="s">
        <v>126</v>
      </c>
      <c r="E107" s="111"/>
      <c r="F107" s="111"/>
      <c r="G107" s="111"/>
      <c r="H107" s="111"/>
      <c r="I107" s="111"/>
      <c r="J107" s="112">
        <f>J643</f>
        <v>0</v>
      </c>
      <c r="L107" s="109"/>
    </row>
    <row r="108" spans="2:12" s="8" customFormat="1" ht="24.9" customHeight="1">
      <c r="B108" s="105"/>
      <c r="D108" s="106" t="s">
        <v>127</v>
      </c>
      <c r="E108" s="107"/>
      <c r="F108" s="107"/>
      <c r="G108" s="107"/>
      <c r="H108" s="107"/>
      <c r="I108" s="107"/>
      <c r="J108" s="108">
        <f>J856</f>
        <v>0</v>
      </c>
      <c r="L108" s="105"/>
    </row>
    <row r="109" spans="2:12" s="9" customFormat="1" ht="19.95" customHeight="1">
      <c r="B109" s="109"/>
      <c r="D109" s="110" t="s">
        <v>128</v>
      </c>
      <c r="E109" s="111"/>
      <c r="F109" s="111"/>
      <c r="G109" s="111"/>
      <c r="H109" s="111"/>
      <c r="I109" s="111"/>
      <c r="J109" s="112">
        <f>J857</f>
        <v>0</v>
      </c>
      <c r="L109" s="109"/>
    </row>
    <row r="110" spans="2:12" s="9" customFormat="1" ht="19.95" customHeight="1">
      <c r="B110" s="109"/>
      <c r="D110" s="110" t="s">
        <v>129</v>
      </c>
      <c r="E110" s="111"/>
      <c r="F110" s="111"/>
      <c r="G110" s="111"/>
      <c r="H110" s="111"/>
      <c r="I110" s="111"/>
      <c r="J110" s="112">
        <f>J864</f>
        <v>0</v>
      </c>
      <c r="L110" s="109"/>
    </row>
    <row r="111" spans="2:12" s="9" customFormat="1" ht="19.95" customHeight="1">
      <c r="B111" s="109"/>
      <c r="D111" s="110" t="s">
        <v>130</v>
      </c>
      <c r="E111" s="111"/>
      <c r="F111" s="111"/>
      <c r="G111" s="111"/>
      <c r="H111" s="111"/>
      <c r="I111" s="111"/>
      <c r="J111" s="112">
        <f>J870</f>
        <v>0</v>
      </c>
      <c r="L111" s="109"/>
    </row>
    <row r="112" spans="2:12" s="9" customFormat="1" ht="19.95" customHeight="1">
      <c r="B112" s="109"/>
      <c r="D112" s="110" t="s">
        <v>131</v>
      </c>
      <c r="E112" s="111"/>
      <c r="F112" s="111"/>
      <c r="G112" s="111"/>
      <c r="H112" s="111"/>
      <c r="I112" s="111"/>
      <c r="J112" s="112">
        <f>J881</f>
        <v>0</v>
      </c>
      <c r="L112" s="109"/>
    </row>
    <row r="113" spans="2:12" s="1" customFormat="1" ht="21.75" customHeight="1">
      <c r="B113" s="32"/>
      <c r="L113" s="32"/>
    </row>
    <row r="114" spans="2:12" s="1" customFormat="1" ht="6.9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" customHeight="1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" customHeight="1">
      <c r="B119" s="32"/>
      <c r="C119" s="21" t="s">
        <v>132</v>
      </c>
      <c r="L119" s="32"/>
    </row>
    <row r="120" spans="2:12" s="1" customFormat="1" ht="6.9" customHeight="1">
      <c r="B120" s="32"/>
      <c r="L120" s="32"/>
    </row>
    <row r="121" spans="2:12" s="1" customFormat="1" ht="12" customHeight="1">
      <c r="B121" s="32"/>
      <c r="C121" s="27" t="s">
        <v>16</v>
      </c>
      <c r="L121" s="32"/>
    </row>
    <row r="122" spans="2:12" s="1" customFormat="1" ht="16.5" customHeight="1">
      <c r="B122" s="32"/>
      <c r="E122" s="241" t="str">
        <f>E7</f>
        <v>Římskokatolická farnost Štěpánov u Olomouce</v>
      </c>
      <c r="F122" s="242"/>
      <c r="G122" s="242"/>
      <c r="H122" s="242"/>
      <c r="L122" s="32"/>
    </row>
    <row r="123" spans="2:12" s="1" customFormat="1" ht="12" customHeight="1">
      <c r="B123" s="32"/>
      <c r="C123" s="27" t="s">
        <v>109</v>
      </c>
      <c r="L123" s="32"/>
    </row>
    <row r="124" spans="2:12" s="1" customFormat="1" ht="30" customHeight="1">
      <c r="B124" s="32"/>
      <c r="E124" s="221" t="str">
        <f>E9</f>
        <v>SO 01-V - Oprava krovu a střešního pláště kostela sv. Vavřince ve Štěpánově - Etapa V.</v>
      </c>
      <c r="F124" s="243"/>
      <c r="G124" s="243"/>
      <c r="H124" s="243"/>
      <c r="L124" s="32"/>
    </row>
    <row r="125" spans="2:12" s="1" customFormat="1" ht="6.9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F12</f>
        <v xml:space="preserve">Štěpánov </v>
      </c>
      <c r="I126" s="27" t="s">
        <v>22</v>
      </c>
      <c r="J126" s="52" t="str">
        <f>IF(J12="","",J12)</f>
        <v>4. 12. 2022</v>
      </c>
      <c r="L126" s="32"/>
    </row>
    <row r="127" spans="2:12" s="1" customFormat="1" ht="6.9" customHeight="1">
      <c r="B127" s="32"/>
      <c r="L127" s="32"/>
    </row>
    <row r="128" spans="2:12" s="1" customFormat="1" ht="15.15" customHeight="1">
      <c r="B128" s="32"/>
      <c r="C128" s="27" t="s">
        <v>24</v>
      </c>
      <c r="F128" s="25" t="str">
        <f>E15</f>
        <v xml:space="preserve"> </v>
      </c>
      <c r="I128" s="27" t="s">
        <v>30</v>
      </c>
      <c r="J128" s="30" t="str">
        <f>E21</f>
        <v xml:space="preserve"> </v>
      </c>
      <c r="L128" s="32"/>
    </row>
    <row r="129" spans="2:65" s="1" customFormat="1" ht="15.15" customHeight="1">
      <c r="B129" s="32"/>
      <c r="C129" s="27" t="s">
        <v>28</v>
      </c>
      <c r="F129" s="25" t="str">
        <f>IF(E18="","",E18)</f>
        <v>Vyplň údaj</v>
      </c>
      <c r="I129" s="27" t="s">
        <v>32</v>
      </c>
      <c r="J129" s="30" t="str">
        <f>E24</f>
        <v xml:space="preserve"> 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3"/>
      <c r="C131" s="114" t="s">
        <v>133</v>
      </c>
      <c r="D131" s="115" t="s">
        <v>61</v>
      </c>
      <c r="E131" s="115" t="s">
        <v>57</v>
      </c>
      <c r="F131" s="115" t="s">
        <v>58</v>
      </c>
      <c r="G131" s="115" t="s">
        <v>134</v>
      </c>
      <c r="H131" s="115" t="s">
        <v>135</v>
      </c>
      <c r="I131" s="115" t="s">
        <v>136</v>
      </c>
      <c r="J131" s="115" t="s">
        <v>113</v>
      </c>
      <c r="K131" s="116" t="s">
        <v>137</v>
      </c>
      <c r="L131" s="113"/>
      <c r="M131" s="59" t="s">
        <v>1</v>
      </c>
      <c r="N131" s="60" t="s">
        <v>40</v>
      </c>
      <c r="O131" s="60" t="s">
        <v>138</v>
      </c>
      <c r="P131" s="60" t="s">
        <v>139</v>
      </c>
      <c r="Q131" s="60" t="s">
        <v>140</v>
      </c>
      <c r="R131" s="60" t="s">
        <v>141</v>
      </c>
      <c r="S131" s="60" t="s">
        <v>142</v>
      </c>
      <c r="T131" s="61" t="s">
        <v>143</v>
      </c>
    </row>
    <row r="132" spans="2:65" s="1" customFormat="1" ht="22.8" customHeight="1">
      <c r="B132" s="32"/>
      <c r="C132" s="64" t="s">
        <v>144</v>
      </c>
      <c r="J132" s="117">
        <f>BK132</f>
        <v>0</v>
      </c>
      <c r="L132" s="32"/>
      <c r="M132" s="62"/>
      <c r="N132" s="53"/>
      <c r="O132" s="53"/>
      <c r="P132" s="118">
        <f>P133+P217+P856</f>
        <v>0</v>
      </c>
      <c r="Q132" s="53"/>
      <c r="R132" s="118">
        <f>R133+R217+R856</f>
        <v>16.97077754</v>
      </c>
      <c r="S132" s="53"/>
      <c r="T132" s="119">
        <f>T133+T217+T856</f>
        <v>17.026625500000002</v>
      </c>
      <c r="AT132" s="17" t="s">
        <v>75</v>
      </c>
      <c r="AU132" s="17" t="s">
        <v>115</v>
      </c>
      <c r="BK132" s="120">
        <f>BK133+BK217+BK856</f>
        <v>0</v>
      </c>
    </row>
    <row r="133" spans="2:65" s="11" customFormat="1" ht="25.95" customHeight="1">
      <c r="B133" s="121"/>
      <c r="D133" s="122" t="s">
        <v>75</v>
      </c>
      <c r="E133" s="123" t="s">
        <v>145</v>
      </c>
      <c r="F133" s="123" t="s">
        <v>146</v>
      </c>
      <c r="I133" s="124"/>
      <c r="J133" s="125">
        <f>BK133</f>
        <v>0</v>
      </c>
      <c r="L133" s="121"/>
      <c r="M133" s="126"/>
      <c r="P133" s="127">
        <f>P134+P179+P190+P199+P213</f>
        <v>0</v>
      </c>
      <c r="R133" s="127">
        <f>R134+R179+R190+R199+R213</f>
        <v>0.6388803999999999</v>
      </c>
      <c r="T133" s="128">
        <f>T134+T179+T190+T199+T213</f>
        <v>0</v>
      </c>
      <c r="AR133" s="122" t="s">
        <v>84</v>
      </c>
      <c r="AT133" s="129" t="s">
        <v>75</v>
      </c>
      <c r="AU133" s="129" t="s">
        <v>76</v>
      </c>
      <c r="AY133" s="122" t="s">
        <v>147</v>
      </c>
      <c r="BK133" s="130">
        <f>BK134+BK179+BK190+BK199+BK213</f>
        <v>0</v>
      </c>
    </row>
    <row r="134" spans="2:65" s="11" customFormat="1" ht="22.8" customHeight="1">
      <c r="B134" s="121"/>
      <c r="D134" s="122" t="s">
        <v>75</v>
      </c>
      <c r="E134" s="131" t="s">
        <v>148</v>
      </c>
      <c r="F134" s="131" t="s">
        <v>149</v>
      </c>
      <c r="I134" s="124"/>
      <c r="J134" s="132">
        <f>BK134</f>
        <v>0</v>
      </c>
      <c r="L134" s="121"/>
      <c r="M134" s="126"/>
      <c r="P134" s="127">
        <f>SUM(P135:P178)</f>
        <v>0</v>
      </c>
      <c r="R134" s="127">
        <f>SUM(R135:R178)</f>
        <v>0</v>
      </c>
      <c r="T134" s="128">
        <f>SUM(T135:T178)</f>
        <v>0</v>
      </c>
      <c r="AR134" s="122" t="s">
        <v>84</v>
      </c>
      <c r="AT134" s="129" t="s">
        <v>75</v>
      </c>
      <c r="AU134" s="129" t="s">
        <v>84</v>
      </c>
      <c r="AY134" s="122" t="s">
        <v>147</v>
      </c>
      <c r="BK134" s="130">
        <f>SUM(BK135:BK178)</f>
        <v>0</v>
      </c>
    </row>
    <row r="135" spans="2:65" s="1" customFormat="1" ht="44.25" customHeight="1">
      <c r="B135" s="133"/>
      <c r="C135" s="134" t="s">
        <v>84</v>
      </c>
      <c r="D135" s="134" t="s">
        <v>150</v>
      </c>
      <c r="E135" s="135" t="s">
        <v>151</v>
      </c>
      <c r="F135" s="136" t="s">
        <v>152</v>
      </c>
      <c r="G135" s="137" t="s">
        <v>97</v>
      </c>
      <c r="H135" s="138">
        <v>226.083</v>
      </c>
      <c r="I135" s="139"/>
      <c r="J135" s="140">
        <f>ROUND(I135*H135,2)</f>
        <v>0</v>
      </c>
      <c r="K135" s="136" t="s">
        <v>153</v>
      </c>
      <c r="L135" s="32"/>
      <c r="M135" s="141" t="s">
        <v>1</v>
      </c>
      <c r="N135" s="142" t="s">
        <v>41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154</v>
      </c>
      <c r="AT135" s="145" t="s">
        <v>150</v>
      </c>
      <c r="AU135" s="145" t="s">
        <v>86</v>
      </c>
      <c r="AY135" s="17" t="s">
        <v>147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84</v>
      </c>
      <c r="BK135" s="146">
        <f>ROUND(I135*H135,2)</f>
        <v>0</v>
      </c>
      <c r="BL135" s="17" t="s">
        <v>154</v>
      </c>
      <c r="BM135" s="145" t="s">
        <v>791</v>
      </c>
    </row>
    <row r="136" spans="2:65" s="1" customFormat="1" ht="28.8">
      <c r="B136" s="32"/>
      <c r="D136" s="147" t="s">
        <v>156</v>
      </c>
      <c r="F136" s="148" t="s">
        <v>152</v>
      </c>
      <c r="I136" s="149"/>
      <c r="L136" s="32"/>
      <c r="M136" s="150"/>
      <c r="T136" s="56"/>
      <c r="AT136" s="17" t="s">
        <v>156</v>
      </c>
      <c r="AU136" s="17" t="s">
        <v>86</v>
      </c>
    </row>
    <row r="137" spans="2:65" s="1" customFormat="1" ht="10.199999999999999">
      <c r="B137" s="32"/>
      <c r="D137" s="151" t="s">
        <v>157</v>
      </c>
      <c r="F137" s="152" t="s">
        <v>158</v>
      </c>
      <c r="I137" s="149"/>
      <c r="L137" s="32"/>
      <c r="M137" s="150"/>
      <c r="T137" s="56"/>
      <c r="AT137" s="17" t="s">
        <v>157</v>
      </c>
      <c r="AU137" s="17" t="s">
        <v>86</v>
      </c>
    </row>
    <row r="138" spans="2:65" s="12" customFormat="1" ht="10.199999999999999">
      <c r="B138" s="153"/>
      <c r="D138" s="147" t="s">
        <v>159</v>
      </c>
      <c r="E138" s="154" t="s">
        <v>1</v>
      </c>
      <c r="F138" s="155" t="s">
        <v>160</v>
      </c>
      <c r="H138" s="154" t="s">
        <v>1</v>
      </c>
      <c r="I138" s="156"/>
      <c r="L138" s="153"/>
      <c r="M138" s="157"/>
      <c r="T138" s="158"/>
      <c r="AT138" s="154" t="s">
        <v>159</v>
      </c>
      <c r="AU138" s="154" t="s">
        <v>86</v>
      </c>
      <c r="AV138" s="12" t="s">
        <v>84</v>
      </c>
      <c r="AW138" s="12" t="s">
        <v>31</v>
      </c>
      <c r="AX138" s="12" t="s">
        <v>76</v>
      </c>
      <c r="AY138" s="154" t="s">
        <v>147</v>
      </c>
    </row>
    <row r="139" spans="2:65" s="13" customFormat="1" ht="10.199999999999999">
      <c r="B139" s="159"/>
      <c r="D139" s="147" t="s">
        <v>159</v>
      </c>
      <c r="E139" s="160" t="s">
        <v>1</v>
      </c>
      <c r="F139" s="161" t="s">
        <v>100</v>
      </c>
      <c r="H139" s="162">
        <v>226.083</v>
      </c>
      <c r="I139" s="163"/>
      <c r="L139" s="159"/>
      <c r="M139" s="164"/>
      <c r="T139" s="165"/>
      <c r="AT139" s="160" t="s">
        <v>159</v>
      </c>
      <c r="AU139" s="160" t="s">
        <v>86</v>
      </c>
      <c r="AV139" s="13" t="s">
        <v>86</v>
      </c>
      <c r="AW139" s="13" t="s">
        <v>31</v>
      </c>
      <c r="AX139" s="13" t="s">
        <v>84</v>
      </c>
      <c r="AY139" s="160" t="s">
        <v>147</v>
      </c>
    </row>
    <row r="140" spans="2:65" s="1" customFormat="1" ht="55.5" customHeight="1">
      <c r="B140" s="133"/>
      <c r="C140" s="134" t="s">
        <v>86</v>
      </c>
      <c r="D140" s="134" t="s">
        <v>150</v>
      </c>
      <c r="E140" s="135" t="s">
        <v>161</v>
      </c>
      <c r="F140" s="136" t="s">
        <v>162</v>
      </c>
      <c r="G140" s="137" t="s">
        <v>97</v>
      </c>
      <c r="H140" s="138">
        <v>35042.864999999998</v>
      </c>
      <c r="I140" s="139"/>
      <c r="J140" s="140">
        <f>ROUND(I140*H140,2)</f>
        <v>0</v>
      </c>
      <c r="K140" s="136" t="s">
        <v>153</v>
      </c>
      <c r="L140" s="32"/>
      <c r="M140" s="141" t="s">
        <v>1</v>
      </c>
      <c r="N140" s="142" t="s">
        <v>41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154</v>
      </c>
      <c r="AT140" s="145" t="s">
        <v>150</v>
      </c>
      <c r="AU140" s="145" t="s">
        <v>86</v>
      </c>
      <c r="AY140" s="17" t="s">
        <v>147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84</v>
      </c>
      <c r="BK140" s="146">
        <f>ROUND(I140*H140,2)</f>
        <v>0</v>
      </c>
      <c r="BL140" s="17" t="s">
        <v>154</v>
      </c>
      <c r="BM140" s="145" t="s">
        <v>792</v>
      </c>
    </row>
    <row r="141" spans="2:65" s="1" customFormat="1" ht="38.4">
      <c r="B141" s="32"/>
      <c r="D141" s="147" t="s">
        <v>156</v>
      </c>
      <c r="F141" s="148" t="s">
        <v>162</v>
      </c>
      <c r="I141" s="149"/>
      <c r="L141" s="32"/>
      <c r="M141" s="150"/>
      <c r="T141" s="56"/>
      <c r="AT141" s="17" t="s">
        <v>156</v>
      </c>
      <c r="AU141" s="17" t="s">
        <v>86</v>
      </c>
    </row>
    <row r="142" spans="2:65" s="1" customFormat="1" ht="10.199999999999999">
      <c r="B142" s="32"/>
      <c r="D142" s="151" t="s">
        <v>157</v>
      </c>
      <c r="F142" s="152" t="s">
        <v>164</v>
      </c>
      <c r="I142" s="149"/>
      <c r="L142" s="32"/>
      <c r="M142" s="150"/>
      <c r="T142" s="56"/>
      <c r="AT142" s="17" t="s">
        <v>157</v>
      </c>
      <c r="AU142" s="17" t="s">
        <v>86</v>
      </c>
    </row>
    <row r="143" spans="2:65" s="12" customFormat="1" ht="10.199999999999999">
      <c r="B143" s="153"/>
      <c r="D143" s="147" t="s">
        <v>159</v>
      </c>
      <c r="E143" s="154" t="s">
        <v>1</v>
      </c>
      <c r="F143" s="155" t="s">
        <v>160</v>
      </c>
      <c r="H143" s="154" t="s">
        <v>1</v>
      </c>
      <c r="I143" s="156"/>
      <c r="L143" s="153"/>
      <c r="M143" s="157"/>
      <c r="T143" s="158"/>
      <c r="AT143" s="154" t="s">
        <v>159</v>
      </c>
      <c r="AU143" s="154" t="s">
        <v>86</v>
      </c>
      <c r="AV143" s="12" t="s">
        <v>84</v>
      </c>
      <c r="AW143" s="12" t="s">
        <v>31</v>
      </c>
      <c r="AX143" s="12" t="s">
        <v>76</v>
      </c>
      <c r="AY143" s="154" t="s">
        <v>147</v>
      </c>
    </row>
    <row r="144" spans="2:65" s="13" customFormat="1" ht="10.199999999999999">
      <c r="B144" s="159"/>
      <c r="D144" s="147" t="s">
        <v>159</v>
      </c>
      <c r="E144" s="160" t="s">
        <v>1</v>
      </c>
      <c r="F144" s="161" t="s">
        <v>165</v>
      </c>
      <c r="H144" s="162">
        <v>35042.864999999998</v>
      </c>
      <c r="I144" s="163"/>
      <c r="L144" s="159"/>
      <c r="M144" s="164"/>
      <c r="T144" s="165"/>
      <c r="AT144" s="160" t="s">
        <v>159</v>
      </c>
      <c r="AU144" s="160" t="s">
        <v>86</v>
      </c>
      <c r="AV144" s="13" t="s">
        <v>86</v>
      </c>
      <c r="AW144" s="13" t="s">
        <v>31</v>
      </c>
      <c r="AX144" s="13" t="s">
        <v>84</v>
      </c>
      <c r="AY144" s="160" t="s">
        <v>147</v>
      </c>
    </row>
    <row r="145" spans="2:65" s="1" customFormat="1" ht="62.7" customHeight="1">
      <c r="B145" s="133"/>
      <c r="C145" s="134" t="s">
        <v>94</v>
      </c>
      <c r="D145" s="134" t="s">
        <v>150</v>
      </c>
      <c r="E145" s="135" t="s">
        <v>166</v>
      </c>
      <c r="F145" s="136" t="s">
        <v>167</v>
      </c>
      <c r="G145" s="137" t="s">
        <v>168</v>
      </c>
      <c r="H145" s="138">
        <v>2</v>
      </c>
      <c r="I145" s="139"/>
      <c r="J145" s="140">
        <f>ROUND(I145*H145,2)</f>
        <v>0</v>
      </c>
      <c r="K145" s="136" t="s">
        <v>153</v>
      </c>
      <c r="L145" s="32"/>
      <c r="M145" s="141" t="s">
        <v>1</v>
      </c>
      <c r="N145" s="142" t="s">
        <v>41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154</v>
      </c>
      <c r="AT145" s="145" t="s">
        <v>150</v>
      </c>
      <c r="AU145" s="145" t="s">
        <v>86</v>
      </c>
      <c r="AY145" s="17" t="s">
        <v>147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84</v>
      </c>
      <c r="BK145" s="146">
        <f>ROUND(I145*H145,2)</f>
        <v>0</v>
      </c>
      <c r="BL145" s="17" t="s">
        <v>154</v>
      </c>
      <c r="BM145" s="145" t="s">
        <v>793</v>
      </c>
    </row>
    <row r="146" spans="2:65" s="1" customFormat="1" ht="38.4">
      <c r="B146" s="32"/>
      <c r="D146" s="147" t="s">
        <v>156</v>
      </c>
      <c r="F146" s="148" t="s">
        <v>167</v>
      </c>
      <c r="I146" s="149"/>
      <c r="L146" s="32"/>
      <c r="M146" s="150"/>
      <c r="T146" s="56"/>
      <c r="AT146" s="17" t="s">
        <v>156</v>
      </c>
      <c r="AU146" s="17" t="s">
        <v>86</v>
      </c>
    </row>
    <row r="147" spans="2:65" s="1" customFormat="1" ht="10.199999999999999">
      <c r="B147" s="32"/>
      <c r="D147" s="151" t="s">
        <v>157</v>
      </c>
      <c r="F147" s="152" t="s">
        <v>170</v>
      </c>
      <c r="I147" s="149"/>
      <c r="L147" s="32"/>
      <c r="M147" s="150"/>
      <c r="T147" s="56"/>
      <c r="AT147" s="17" t="s">
        <v>157</v>
      </c>
      <c r="AU147" s="17" t="s">
        <v>86</v>
      </c>
    </row>
    <row r="148" spans="2:65" s="12" customFormat="1" ht="10.199999999999999">
      <c r="B148" s="153"/>
      <c r="D148" s="147" t="s">
        <v>159</v>
      </c>
      <c r="E148" s="154" t="s">
        <v>1</v>
      </c>
      <c r="F148" s="155" t="s">
        <v>160</v>
      </c>
      <c r="H148" s="154" t="s">
        <v>1</v>
      </c>
      <c r="I148" s="156"/>
      <c r="L148" s="153"/>
      <c r="M148" s="157"/>
      <c r="T148" s="158"/>
      <c r="AT148" s="154" t="s">
        <v>159</v>
      </c>
      <c r="AU148" s="154" t="s">
        <v>86</v>
      </c>
      <c r="AV148" s="12" t="s">
        <v>84</v>
      </c>
      <c r="AW148" s="12" t="s">
        <v>31</v>
      </c>
      <c r="AX148" s="12" t="s">
        <v>76</v>
      </c>
      <c r="AY148" s="154" t="s">
        <v>147</v>
      </c>
    </row>
    <row r="149" spans="2:65" s="13" customFormat="1" ht="10.199999999999999">
      <c r="B149" s="159"/>
      <c r="D149" s="147" t="s">
        <v>159</v>
      </c>
      <c r="E149" s="160" t="s">
        <v>1</v>
      </c>
      <c r="F149" s="161" t="s">
        <v>171</v>
      </c>
      <c r="H149" s="162">
        <v>2</v>
      </c>
      <c r="I149" s="163"/>
      <c r="L149" s="159"/>
      <c r="M149" s="164"/>
      <c r="T149" s="165"/>
      <c r="AT149" s="160" t="s">
        <v>159</v>
      </c>
      <c r="AU149" s="160" t="s">
        <v>86</v>
      </c>
      <c r="AV149" s="13" t="s">
        <v>86</v>
      </c>
      <c r="AW149" s="13" t="s">
        <v>31</v>
      </c>
      <c r="AX149" s="13" t="s">
        <v>76</v>
      </c>
      <c r="AY149" s="160" t="s">
        <v>147</v>
      </c>
    </row>
    <row r="150" spans="2:65" s="14" customFormat="1" ht="10.199999999999999">
      <c r="B150" s="166"/>
      <c r="D150" s="147" t="s">
        <v>159</v>
      </c>
      <c r="E150" s="167" t="s">
        <v>1</v>
      </c>
      <c r="F150" s="168" t="s">
        <v>172</v>
      </c>
      <c r="H150" s="169">
        <v>2</v>
      </c>
      <c r="I150" s="170"/>
      <c r="L150" s="166"/>
      <c r="M150" s="171"/>
      <c r="T150" s="172"/>
      <c r="AT150" s="167" t="s">
        <v>159</v>
      </c>
      <c r="AU150" s="167" t="s">
        <v>86</v>
      </c>
      <c r="AV150" s="14" t="s">
        <v>154</v>
      </c>
      <c r="AW150" s="14" t="s">
        <v>31</v>
      </c>
      <c r="AX150" s="14" t="s">
        <v>84</v>
      </c>
      <c r="AY150" s="167" t="s">
        <v>147</v>
      </c>
    </row>
    <row r="151" spans="2:65" s="1" customFormat="1" ht="44.25" customHeight="1">
      <c r="B151" s="133"/>
      <c r="C151" s="134" t="s">
        <v>154</v>
      </c>
      <c r="D151" s="134" t="s">
        <v>150</v>
      </c>
      <c r="E151" s="135" t="s">
        <v>173</v>
      </c>
      <c r="F151" s="136" t="s">
        <v>174</v>
      </c>
      <c r="G151" s="137" t="s">
        <v>97</v>
      </c>
      <c r="H151" s="138">
        <v>226.083</v>
      </c>
      <c r="I151" s="139"/>
      <c r="J151" s="140">
        <f>ROUND(I151*H151,2)</f>
        <v>0</v>
      </c>
      <c r="K151" s="136" t="s">
        <v>153</v>
      </c>
      <c r="L151" s="32"/>
      <c r="M151" s="141" t="s">
        <v>1</v>
      </c>
      <c r="N151" s="142" t="s">
        <v>41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154</v>
      </c>
      <c r="AT151" s="145" t="s">
        <v>150</v>
      </c>
      <c r="AU151" s="145" t="s">
        <v>86</v>
      </c>
      <c r="AY151" s="17" t="s">
        <v>147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84</v>
      </c>
      <c r="BK151" s="146">
        <f>ROUND(I151*H151,2)</f>
        <v>0</v>
      </c>
      <c r="BL151" s="17" t="s">
        <v>154</v>
      </c>
      <c r="BM151" s="145" t="s">
        <v>794</v>
      </c>
    </row>
    <row r="152" spans="2:65" s="1" customFormat="1" ht="28.8">
      <c r="B152" s="32"/>
      <c r="D152" s="147" t="s">
        <v>156</v>
      </c>
      <c r="F152" s="148" t="s">
        <v>174</v>
      </c>
      <c r="I152" s="149"/>
      <c r="L152" s="32"/>
      <c r="M152" s="150"/>
      <c r="T152" s="56"/>
      <c r="AT152" s="17" t="s">
        <v>156</v>
      </c>
      <c r="AU152" s="17" t="s">
        <v>86</v>
      </c>
    </row>
    <row r="153" spans="2:65" s="1" customFormat="1" ht="10.199999999999999">
      <c r="B153" s="32"/>
      <c r="D153" s="151" t="s">
        <v>157</v>
      </c>
      <c r="F153" s="152" t="s">
        <v>176</v>
      </c>
      <c r="I153" s="149"/>
      <c r="L153" s="32"/>
      <c r="M153" s="150"/>
      <c r="T153" s="56"/>
      <c r="AT153" s="17" t="s">
        <v>157</v>
      </c>
      <c r="AU153" s="17" t="s">
        <v>86</v>
      </c>
    </row>
    <row r="154" spans="2:65" s="12" customFormat="1" ht="10.199999999999999">
      <c r="B154" s="153"/>
      <c r="D154" s="147" t="s">
        <v>159</v>
      </c>
      <c r="E154" s="154" t="s">
        <v>1</v>
      </c>
      <c r="F154" s="155" t="s">
        <v>160</v>
      </c>
      <c r="H154" s="154" t="s">
        <v>1</v>
      </c>
      <c r="I154" s="156"/>
      <c r="L154" s="153"/>
      <c r="M154" s="157"/>
      <c r="T154" s="158"/>
      <c r="AT154" s="154" t="s">
        <v>159</v>
      </c>
      <c r="AU154" s="154" t="s">
        <v>86</v>
      </c>
      <c r="AV154" s="12" t="s">
        <v>84</v>
      </c>
      <c r="AW154" s="12" t="s">
        <v>31</v>
      </c>
      <c r="AX154" s="12" t="s">
        <v>76</v>
      </c>
      <c r="AY154" s="154" t="s">
        <v>147</v>
      </c>
    </row>
    <row r="155" spans="2:65" s="13" customFormat="1" ht="10.199999999999999">
      <c r="B155" s="159"/>
      <c r="D155" s="147" t="s">
        <v>159</v>
      </c>
      <c r="E155" s="160" t="s">
        <v>1</v>
      </c>
      <c r="F155" s="161" t="s">
        <v>100</v>
      </c>
      <c r="H155" s="162">
        <v>226.083</v>
      </c>
      <c r="I155" s="163"/>
      <c r="L155" s="159"/>
      <c r="M155" s="164"/>
      <c r="T155" s="165"/>
      <c r="AT155" s="160" t="s">
        <v>159</v>
      </c>
      <c r="AU155" s="160" t="s">
        <v>86</v>
      </c>
      <c r="AV155" s="13" t="s">
        <v>86</v>
      </c>
      <c r="AW155" s="13" t="s">
        <v>31</v>
      </c>
      <c r="AX155" s="13" t="s">
        <v>84</v>
      </c>
      <c r="AY155" s="160" t="s">
        <v>147</v>
      </c>
    </row>
    <row r="156" spans="2:65" s="1" customFormat="1" ht="24.15" customHeight="1">
      <c r="B156" s="133"/>
      <c r="C156" s="134" t="s">
        <v>177</v>
      </c>
      <c r="D156" s="134" t="s">
        <v>150</v>
      </c>
      <c r="E156" s="135" t="s">
        <v>178</v>
      </c>
      <c r="F156" s="136" t="s">
        <v>179</v>
      </c>
      <c r="G156" s="137" t="s">
        <v>97</v>
      </c>
      <c r="H156" s="138">
        <v>226.083</v>
      </c>
      <c r="I156" s="139"/>
      <c r="J156" s="140">
        <f>ROUND(I156*H156,2)</f>
        <v>0</v>
      </c>
      <c r="K156" s="136" t="s">
        <v>153</v>
      </c>
      <c r="L156" s="32"/>
      <c r="M156" s="141" t="s">
        <v>1</v>
      </c>
      <c r="N156" s="142" t="s">
        <v>41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154</v>
      </c>
      <c r="AT156" s="145" t="s">
        <v>150</v>
      </c>
      <c r="AU156" s="145" t="s">
        <v>86</v>
      </c>
      <c r="AY156" s="17" t="s">
        <v>147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84</v>
      </c>
      <c r="BK156" s="146">
        <f>ROUND(I156*H156,2)</f>
        <v>0</v>
      </c>
      <c r="BL156" s="17" t="s">
        <v>154</v>
      </c>
      <c r="BM156" s="145" t="s">
        <v>795</v>
      </c>
    </row>
    <row r="157" spans="2:65" s="1" customFormat="1" ht="19.2">
      <c r="B157" s="32"/>
      <c r="D157" s="147" t="s">
        <v>156</v>
      </c>
      <c r="F157" s="148" t="s">
        <v>179</v>
      </c>
      <c r="I157" s="149"/>
      <c r="L157" s="32"/>
      <c r="M157" s="150"/>
      <c r="T157" s="56"/>
      <c r="AT157" s="17" t="s">
        <v>156</v>
      </c>
      <c r="AU157" s="17" t="s">
        <v>86</v>
      </c>
    </row>
    <row r="158" spans="2:65" s="1" customFormat="1" ht="10.199999999999999">
      <c r="B158" s="32"/>
      <c r="D158" s="151" t="s">
        <v>157</v>
      </c>
      <c r="F158" s="152" t="s">
        <v>181</v>
      </c>
      <c r="I158" s="149"/>
      <c r="L158" s="32"/>
      <c r="M158" s="150"/>
      <c r="T158" s="56"/>
      <c r="AT158" s="17" t="s">
        <v>157</v>
      </c>
      <c r="AU158" s="17" t="s">
        <v>86</v>
      </c>
    </row>
    <row r="159" spans="2:65" s="12" customFormat="1" ht="10.199999999999999">
      <c r="B159" s="153"/>
      <c r="D159" s="147" t="s">
        <v>159</v>
      </c>
      <c r="E159" s="154" t="s">
        <v>1</v>
      </c>
      <c r="F159" s="155" t="s">
        <v>160</v>
      </c>
      <c r="H159" s="154" t="s">
        <v>1</v>
      </c>
      <c r="I159" s="156"/>
      <c r="L159" s="153"/>
      <c r="M159" s="157"/>
      <c r="T159" s="158"/>
      <c r="AT159" s="154" t="s">
        <v>159</v>
      </c>
      <c r="AU159" s="154" t="s">
        <v>86</v>
      </c>
      <c r="AV159" s="12" t="s">
        <v>84</v>
      </c>
      <c r="AW159" s="12" t="s">
        <v>31</v>
      </c>
      <c r="AX159" s="12" t="s">
        <v>76</v>
      </c>
      <c r="AY159" s="154" t="s">
        <v>147</v>
      </c>
    </row>
    <row r="160" spans="2:65" s="13" customFormat="1" ht="10.199999999999999">
      <c r="B160" s="159"/>
      <c r="D160" s="147" t="s">
        <v>159</v>
      </c>
      <c r="E160" s="160" t="s">
        <v>1</v>
      </c>
      <c r="F160" s="161" t="s">
        <v>100</v>
      </c>
      <c r="H160" s="162">
        <v>226.083</v>
      </c>
      <c r="I160" s="163"/>
      <c r="L160" s="159"/>
      <c r="M160" s="164"/>
      <c r="T160" s="165"/>
      <c r="AT160" s="160" t="s">
        <v>159</v>
      </c>
      <c r="AU160" s="160" t="s">
        <v>86</v>
      </c>
      <c r="AV160" s="13" t="s">
        <v>86</v>
      </c>
      <c r="AW160" s="13" t="s">
        <v>31</v>
      </c>
      <c r="AX160" s="13" t="s">
        <v>84</v>
      </c>
      <c r="AY160" s="160" t="s">
        <v>147</v>
      </c>
    </row>
    <row r="161" spans="2:65" s="1" customFormat="1" ht="33" customHeight="1">
      <c r="B161" s="133"/>
      <c r="C161" s="134" t="s">
        <v>182</v>
      </c>
      <c r="D161" s="134" t="s">
        <v>150</v>
      </c>
      <c r="E161" s="135" t="s">
        <v>183</v>
      </c>
      <c r="F161" s="136" t="s">
        <v>184</v>
      </c>
      <c r="G161" s="137" t="s">
        <v>97</v>
      </c>
      <c r="H161" s="138">
        <v>35042.864999999998</v>
      </c>
      <c r="I161" s="139"/>
      <c r="J161" s="140">
        <f>ROUND(I161*H161,2)</f>
        <v>0</v>
      </c>
      <c r="K161" s="136" t="s">
        <v>153</v>
      </c>
      <c r="L161" s="32"/>
      <c r="M161" s="141" t="s">
        <v>1</v>
      </c>
      <c r="N161" s="142" t="s">
        <v>41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154</v>
      </c>
      <c r="AT161" s="145" t="s">
        <v>150</v>
      </c>
      <c r="AU161" s="145" t="s">
        <v>86</v>
      </c>
      <c r="AY161" s="17" t="s">
        <v>147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84</v>
      </c>
      <c r="BK161" s="146">
        <f>ROUND(I161*H161,2)</f>
        <v>0</v>
      </c>
      <c r="BL161" s="17" t="s">
        <v>154</v>
      </c>
      <c r="BM161" s="145" t="s">
        <v>796</v>
      </c>
    </row>
    <row r="162" spans="2:65" s="1" customFormat="1" ht="19.2">
      <c r="B162" s="32"/>
      <c r="D162" s="147" t="s">
        <v>156</v>
      </c>
      <c r="F162" s="148" t="s">
        <v>184</v>
      </c>
      <c r="I162" s="149"/>
      <c r="L162" s="32"/>
      <c r="M162" s="150"/>
      <c r="T162" s="56"/>
      <c r="AT162" s="17" t="s">
        <v>156</v>
      </c>
      <c r="AU162" s="17" t="s">
        <v>86</v>
      </c>
    </row>
    <row r="163" spans="2:65" s="1" customFormat="1" ht="10.199999999999999">
      <c r="B163" s="32"/>
      <c r="D163" s="151" t="s">
        <v>157</v>
      </c>
      <c r="F163" s="152" t="s">
        <v>186</v>
      </c>
      <c r="I163" s="149"/>
      <c r="L163" s="32"/>
      <c r="M163" s="150"/>
      <c r="T163" s="56"/>
      <c r="AT163" s="17" t="s">
        <v>157</v>
      </c>
      <c r="AU163" s="17" t="s">
        <v>86</v>
      </c>
    </row>
    <row r="164" spans="2:65" s="12" customFormat="1" ht="10.199999999999999">
      <c r="B164" s="153"/>
      <c r="D164" s="147" t="s">
        <v>159</v>
      </c>
      <c r="E164" s="154" t="s">
        <v>1</v>
      </c>
      <c r="F164" s="155" t="s">
        <v>160</v>
      </c>
      <c r="H164" s="154" t="s">
        <v>1</v>
      </c>
      <c r="I164" s="156"/>
      <c r="L164" s="153"/>
      <c r="M164" s="157"/>
      <c r="T164" s="158"/>
      <c r="AT164" s="154" t="s">
        <v>159</v>
      </c>
      <c r="AU164" s="154" t="s">
        <v>86</v>
      </c>
      <c r="AV164" s="12" t="s">
        <v>84</v>
      </c>
      <c r="AW164" s="12" t="s">
        <v>31</v>
      </c>
      <c r="AX164" s="12" t="s">
        <v>76</v>
      </c>
      <c r="AY164" s="154" t="s">
        <v>147</v>
      </c>
    </row>
    <row r="165" spans="2:65" s="13" customFormat="1" ht="10.199999999999999">
      <c r="B165" s="159"/>
      <c r="D165" s="147" t="s">
        <v>159</v>
      </c>
      <c r="E165" s="160" t="s">
        <v>1</v>
      </c>
      <c r="F165" s="161" t="s">
        <v>165</v>
      </c>
      <c r="H165" s="162">
        <v>35042.864999999998</v>
      </c>
      <c r="I165" s="163"/>
      <c r="L165" s="159"/>
      <c r="M165" s="164"/>
      <c r="T165" s="165"/>
      <c r="AT165" s="160" t="s">
        <v>159</v>
      </c>
      <c r="AU165" s="160" t="s">
        <v>86</v>
      </c>
      <c r="AV165" s="13" t="s">
        <v>86</v>
      </c>
      <c r="AW165" s="13" t="s">
        <v>31</v>
      </c>
      <c r="AX165" s="13" t="s">
        <v>84</v>
      </c>
      <c r="AY165" s="160" t="s">
        <v>147</v>
      </c>
    </row>
    <row r="166" spans="2:65" s="1" customFormat="1" ht="24.15" customHeight="1">
      <c r="B166" s="133"/>
      <c r="C166" s="134" t="s">
        <v>187</v>
      </c>
      <c r="D166" s="134" t="s">
        <v>150</v>
      </c>
      <c r="E166" s="135" t="s">
        <v>188</v>
      </c>
      <c r="F166" s="136" t="s">
        <v>189</v>
      </c>
      <c r="G166" s="137" t="s">
        <v>97</v>
      </c>
      <c r="H166" s="138">
        <v>226.083</v>
      </c>
      <c r="I166" s="139"/>
      <c r="J166" s="140">
        <f>ROUND(I166*H166,2)</f>
        <v>0</v>
      </c>
      <c r="K166" s="136" t="s">
        <v>153</v>
      </c>
      <c r="L166" s="32"/>
      <c r="M166" s="141" t="s">
        <v>1</v>
      </c>
      <c r="N166" s="142" t="s">
        <v>41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154</v>
      </c>
      <c r="AT166" s="145" t="s">
        <v>150</v>
      </c>
      <c r="AU166" s="145" t="s">
        <v>86</v>
      </c>
      <c r="AY166" s="17" t="s">
        <v>147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84</v>
      </c>
      <c r="BK166" s="146">
        <f>ROUND(I166*H166,2)</f>
        <v>0</v>
      </c>
      <c r="BL166" s="17" t="s">
        <v>154</v>
      </c>
      <c r="BM166" s="145" t="s">
        <v>797</v>
      </c>
    </row>
    <row r="167" spans="2:65" s="1" customFormat="1" ht="19.2">
      <c r="B167" s="32"/>
      <c r="D167" s="147" t="s">
        <v>156</v>
      </c>
      <c r="F167" s="148" t="s">
        <v>189</v>
      </c>
      <c r="I167" s="149"/>
      <c r="L167" s="32"/>
      <c r="M167" s="150"/>
      <c r="T167" s="56"/>
      <c r="AT167" s="17" t="s">
        <v>156</v>
      </c>
      <c r="AU167" s="17" t="s">
        <v>86</v>
      </c>
    </row>
    <row r="168" spans="2:65" s="1" customFormat="1" ht="10.199999999999999">
      <c r="B168" s="32"/>
      <c r="D168" s="151" t="s">
        <v>157</v>
      </c>
      <c r="F168" s="152" t="s">
        <v>191</v>
      </c>
      <c r="I168" s="149"/>
      <c r="L168" s="32"/>
      <c r="M168" s="150"/>
      <c r="T168" s="56"/>
      <c r="AT168" s="17" t="s">
        <v>157</v>
      </c>
      <c r="AU168" s="17" t="s">
        <v>86</v>
      </c>
    </row>
    <row r="169" spans="2:65" s="12" customFormat="1" ht="10.199999999999999">
      <c r="B169" s="153"/>
      <c r="D169" s="147" t="s">
        <v>159</v>
      </c>
      <c r="E169" s="154" t="s">
        <v>1</v>
      </c>
      <c r="F169" s="155" t="s">
        <v>160</v>
      </c>
      <c r="H169" s="154" t="s">
        <v>1</v>
      </c>
      <c r="I169" s="156"/>
      <c r="L169" s="153"/>
      <c r="M169" s="157"/>
      <c r="T169" s="158"/>
      <c r="AT169" s="154" t="s">
        <v>159</v>
      </c>
      <c r="AU169" s="154" t="s">
        <v>86</v>
      </c>
      <c r="AV169" s="12" t="s">
        <v>84</v>
      </c>
      <c r="AW169" s="12" t="s">
        <v>31</v>
      </c>
      <c r="AX169" s="12" t="s">
        <v>76</v>
      </c>
      <c r="AY169" s="154" t="s">
        <v>147</v>
      </c>
    </row>
    <row r="170" spans="2:65" s="13" customFormat="1" ht="10.199999999999999">
      <c r="B170" s="159"/>
      <c r="D170" s="147" t="s">
        <v>159</v>
      </c>
      <c r="E170" s="160" t="s">
        <v>1</v>
      </c>
      <c r="F170" s="161" t="s">
        <v>100</v>
      </c>
      <c r="H170" s="162">
        <v>226.083</v>
      </c>
      <c r="I170" s="163"/>
      <c r="L170" s="159"/>
      <c r="M170" s="164"/>
      <c r="T170" s="165"/>
      <c r="AT170" s="160" t="s">
        <v>159</v>
      </c>
      <c r="AU170" s="160" t="s">
        <v>86</v>
      </c>
      <c r="AV170" s="13" t="s">
        <v>86</v>
      </c>
      <c r="AW170" s="13" t="s">
        <v>31</v>
      </c>
      <c r="AX170" s="13" t="s">
        <v>84</v>
      </c>
      <c r="AY170" s="160" t="s">
        <v>147</v>
      </c>
    </row>
    <row r="171" spans="2:65" s="1" customFormat="1" ht="24.15" customHeight="1">
      <c r="B171" s="133"/>
      <c r="C171" s="134" t="s">
        <v>192</v>
      </c>
      <c r="D171" s="134" t="s">
        <v>150</v>
      </c>
      <c r="E171" s="135" t="s">
        <v>193</v>
      </c>
      <c r="F171" s="136" t="s">
        <v>194</v>
      </c>
      <c r="G171" s="137" t="s">
        <v>97</v>
      </c>
      <c r="H171" s="138">
        <v>226.083</v>
      </c>
      <c r="I171" s="139"/>
      <c r="J171" s="140">
        <f>ROUND(I171*H171,2)</f>
        <v>0</v>
      </c>
      <c r="K171" s="136" t="s">
        <v>153</v>
      </c>
      <c r="L171" s="32"/>
      <c r="M171" s="141" t="s">
        <v>1</v>
      </c>
      <c r="N171" s="142" t="s">
        <v>41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154</v>
      </c>
      <c r="AT171" s="145" t="s">
        <v>150</v>
      </c>
      <c r="AU171" s="145" t="s">
        <v>86</v>
      </c>
      <c r="AY171" s="17" t="s">
        <v>147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84</v>
      </c>
      <c r="BK171" s="146">
        <f>ROUND(I171*H171,2)</f>
        <v>0</v>
      </c>
      <c r="BL171" s="17" t="s">
        <v>154</v>
      </c>
      <c r="BM171" s="145" t="s">
        <v>798</v>
      </c>
    </row>
    <row r="172" spans="2:65" s="1" customFormat="1" ht="19.2">
      <c r="B172" s="32"/>
      <c r="D172" s="147" t="s">
        <v>156</v>
      </c>
      <c r="F172" s="148" t="s">
        <v>194</v>
      </c>
      <c r="I172" s="149"/>
      <c r="L172" s="32"/>
      <c r="M172" s="150"/>
      <c r="T172" s="56"/>
      <c r="AT172" s="17" t="s">
        <v>156</v>
      </c>
      <c r="AU172" s="17" t="s">
        <v>86</v>
      </c>
    </row>
    <row r="173" spans="2:65" s="1" customFormat="1" ht="10.199999999999999">
      <c r="B173" s="32"/>
      <c r="D173" s="151" t="s">
        <v>157</v>
      </c>
      <c r="F173" s="152" t="s">
        <v>196</v>
      </c>
      <c r="I173" s="149"/>
      <c r="L173" s="32"/>
      <c r="M173" s="150"/>
      <c r="T173" s="56"/>
      <c r="AT173" s="17" t="s">
        <v>157</v>
      </c>
      <c r="AU173" s="17" t="s">
        <v>86</v>
      </c>
    </row>
    <row r="174" spans="2:65" s="13" customFormat="1" ht="10.199999999999999">
      <c r="B174" s="159"/>
      <c r="D174" s="147" t="s">
        <v>159</v>
      </c>
      <c r="E174" s="160" t="s">
        <v>1</v>
      </c>
      <c r="F174" s="161" t="s">
        <v>100</v>
      </c>
      <c r="H174" s="162">
        <v>226.083</v>
      </c>
      <c r="I174" s="163"/>
      <c r="L174" s="159"/>
      <c r="M174" s="164"/>
      <c r="T174" s="165"/>
      <c r="AT174" s="160" t="s">
        <v>159</v>
      </c>
      <c r="AU174" s="160" t="s">
        <v>86</v>
      </c>
      <c r="AV174" s="13" t="s">
        <v>86</v>
      </c>
      <c r="AW174" s="13" t="s">
        <v>31</v>
      </c>
      <c r="AX174" s="13" t="s">
        <v>84</v>
      </c>
      <c r="AY174" s="160" t="s">
        <v>147</v>
      </c>
    </row>
    <row r="175" spans="2:65" s="1" customFormat="1" ht="44.25" customHeight="1">
      <c r="B175" s="133"/>
      <c r="C175" s="134" t="s">
        <v>148</v>
      </c>
      <c r="D175" s="134" t="s">
        <v>150</v>
      </c>
      <c r="E175" s="135" t="s">
        <v>197</v>
      </c>
      <c r="F175" s="136" t="s">
        <v>198</v>
      </c>
      <c r="G175" s="137" t="s">
        <v>97</v>
      </c>
      <c r="H175" s="138">
        <v>452.166</v>
      </c>
      <c r="I175" s="139"/>
      <c r="J175" s="140">
        <f>ROUND(I175*H175,2)</f>
        <v>0</v>
      </c>
      <c r="K175" s="136" t="s">
        <v>153</v>
      </c>
      <c r="L175" s="32"/>
      <c r="M175" s="141" t="s">
        <v>1</v>
      </c>
      <c r="N175" s="142" t="s">
        <v>41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154</v>
      </c>
      <c r="AT175" s="145" t="s">
        <v>150</v>
      </c>
      <c r="AU175" s="145" t="s">
        <v>86</v>
      </c>
      <c r="AY175" s="17" t="s">
        <v>147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84</v>
      </c>
      <c r="BK175" s="146">
        <f>ROUND(I175*H175,2)</f>
        <v>0</v>
      </c>
      <c r="BL175" s="17" t="s">
        <v>154</v>
      </c>
      <c r="BM175" s="145" t="s">
        <v>799</v>
      </c>
    </row>
    <row r="176" spans="2:65" s="1" customFormat="1" ht="28.8">
      <c r="B176" s="32"/>
      <c r="D176" s="147" t="s">
        <v>156</v>
      </c>
      <c r="F176" s="148" t="s">
        <v>198</v>
      </c>
      <c r="I176" s="149"/>
      <c r="L176" s="32"/>
      <c r="M176" s="150"/>
      <c r="T176" s="56"/>
      <c r="AT176" s="17" t="s">
        <v>156</v>
      </c>
      <c r="AU176" s="17" t="s">
        <v>86</v>
      </c>
    </row>
    <row r="177" spans="2:65" s="1" customFormat="1" ht="10.199999999999999">
      <c r="B177" s="32"/>
      <c r="D177" s="151" t="s">
        <v>157</v>
      </c>
      <c r="F177" s="152" t="s">
        <v>200</v>
      </c>
      <c r="I177" s="149"/>
      <c r="L177" s="32"/>
      <c r="M177" s="150"/>
      <c r="T177" s="56"/>
      <c r="AT177" s="17" t="s">
        <v>157</v>
      </c>
      <c r="AU177" s="17" t="s">
        <v>86</v>
      </c>
    </row>
    <row r="178" spans="2:65" s="13" customFormat="1" ht="10.199999999999999">
      <c r="B178" s="159"/>
      <c r="D178" s="147" t="s">
        <v>159</v>
      </c>
      <c r="E178" s="160" t="s">
        <v>1</v>
      </c>
      <c r="F178" s="161" t="s">
        <v>201</v>
      </c>
      <c r="H178" s="162">
        <v>452.166</v>
      </c>
      <c r="I178" s="163"/>
      <c r="L178" s="159"/>
      <c r="M178" s="164"/>
      <c r="T178" s="165"/>
      <c r="AT178" s="160" t="s">
        <v>159</v>
      </c>
      <c r="AU178" s="160" t="s">
        <v>86</v>
      </c>
      <c r="AV178" s="13" t="s">
        <v>86</v>
      </c>
      <c r="AW178" s="13" t="s">
        <v>31</v>
      </c>
      <c r="AX178" s="13" t="s">
        <v>84</v>
      </c>
      <c r="AY178" s="160" t="s">
        <v>147</v>
      </c>
    </row>
    <row r="179" spans="2:65" s="11" customFormat="1" ht="22.8" customHeight="1">
      <c r="B179" s="121"/>
      <c r="D179" s="122" t="s">
        <v>75</v>
      </c>
      <c r="E179" s="131" t="s">
        <v>202</v>
      </c>
      <c r="F179" s="131" t="s">
        <v>203</v>
      </c>
      <c r="I179" s="124"/>
      <c r="J179" s="132">
        <f>BK179</f>
        <v>0</v>
      </c>
      <c r="L179" s="121"/>
      <c r="M179" s="126"/>
      <c r="P179" s="127">
        <f>SUM(P180:P189)</f>
        <v>0</v>
      </c>
      <c r="R179" s="127">
        <f>SUM(R180:R189)</f>
        <v>1.03804E-2</v>
      </c>
      <c r="T179" s="128">
        <f>SUM(T180:T189)</f>
        <v>0</v>
      </c>
      <c r="AR179" s="122" t="s">
        <v>84</v>
      </c>
      <c r="AT179" s="129" t="s">
        <v>75</v>
      </c>
      <c r="AU179" s="129" t="s">
        <v>84</v>
      </c>
      <c r="AY179" s="122" t="s">
        <v>147</v>
      </c>
      <c r="BK179" s="130">
        <f>SUM(BK180:BK189)</f>
        <v>0</v>
      </c>
    </row>
    <row r="180" spans="2:65" s="1" customFormat="1" ht="37.799999999999997" customHeight="1">
      <c r="B180" s="133"/>
      <c r="C180" s="134" t="s">
        <v>204</v>
      </c>
      <c r="D180" s="134" t="s">
        <v>150</v>
      </c>
      <c r="E180" s="135" t="s">
        <v>205</v>
      </c>
      <c r="F180" s="136" t="s">
        <v>206</v>
      </c>
      <c r="G180" s="137" t="s">
        <v>97</v>
      </c>
      <c r="H180" s="138">
        <v>259.51</v>
      </c>
      <c r="I180" s="139"/>
      <c r="J180" s="140">
        <f>ROUND(I180*H180,2)</f>
        <v>0</v>
      </c>
      <c r="K180" s="136" t="s">
        <v>153</v>
      </c>
      <c r="L180" s="32"/>
      <c r="M180" s="141" t="s">
        <v>1</v>
      </c>
      <c r="N180" s="142" t="s">
        <v>41</v>
      </c>
      <c r="P180" s="143">
        <f>O180*H180</f>
        <v>0</v>
      </c>
      <c r="Q180" s="143">
        <v>4.0000000000000003E-5</v>
      </c>
      <c r="R180" s="143">
        <f>Q180*H180</f>
        <v>1.03804E-2</v>
      </c>
      <c r="S180" s="143">
        <v>0</v>
      </c>
      <c r="T180" s="144">
        <f>S180*H180</f>
        <v>0</v>
      </c>
      <c r="AR180" s="145" t="s">
        <v>154</v>
      </c>
      <c r="AT180" s="145" t="s">
        <v>150</v>
      </c>
      <c r="AU180" s="145" t="s">
        <v>86</v>
      </c>
      <c r="AY180" s="17" t="s">
        <v>147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84</v>
      </c>
      <c r="BK180" s="146">
        <f>ROUND(I180*H180,2)</f>
        <v>0</v>
      </c>
      <c r="BL180" s="17" t="s">
        <v>154</v>
      </c>
      <c r="BM180" s="145" t="s">
        <v>800</v>
      </c>
    </row>
    <row r="181" spans="2:65" s="1" customFormat="1" ht="19.2">
      <c r="B181" s="32"/>
      <c r="D181" s="147" t="s">
        <v>156</v>
      </c>
      <c r="F181" s="148" t="s">
        <v>206</v>
      </c>
      <c r="I181" s="149"/>
      <c r="L181" s="32"/>
      <c r="M181" s="150"/>
      <c r="T181" s="56"/>
      <c r="AT181" s="17" t="s">
        <v>156</v>
      </c>
      <c r="AU181" s="17" t="s">
        <v>86</v>
      </c>
    </row>
    <row r="182" spans="2:65" s="1" customFormat="1" ht="10.199999999999999">
      <c r="B182" s="32"/>
      <c r="D182" s="151" t="s">
        <v>157</v>
      </c>
      <c r="F182" s="152" t="s">
        <v>208</v>
      </c>
      <c r="I182" s="149"/>
      <c r="L182" s="32"/>
      <c r="M182" s="150"/>
      <c r="T182" s="56"/>
      <c r="AT182" s="17" t="s">
        <v>157</v>
      </c>
      <c r="AU182" s="17" t="s">
        <v>86</v>
      </c>
    </row>
    <row r="183" spans="2:65" s="12" customFormat="1" ht="20.399999999999999">
      <c r="B183" s="153"/>
      <c r="D183" s="147" t="s">
        <v>159</v>
      </c>
      <c r="E183" s="154" t="s">
        <v>1</v>
      </c>
      <c r="F183" s="155" t="s">
        <v>209</v>
      </c>
      <c r="H183" s="154" t="s">
        <v>1</v>
      </c>
      <c r="I183" s="156"/>
      <c r="L183" s="153"/>
      <c r="M183" s="157"/>
      <c r="T183" s="158"/>
      <c r="AT183" s="154" t="s">
        <v>159</v>
      </c>
      <c r="AU183" s="154" t="s">
        <v>86</v>
      </c>
      <c r="AV183" s="12" t="s">
        <v>84</v>
      </c>
      <c r="AW183" s="12" t="s">
        <v>31</v>
      </c>
      <c r="AX183" s="12" t="s">
        <v>76</v>
      </c>
      <c r="AY183" s="154" t="s">
        <v>147</v>
      </c>
    </row>
    <row r="184" spans="2:65" s="12" customFormat="1" ht="20.399999999999999">
      <c r="B184" s="153"/>
      <c r="D184" s="147" t="s">
        <v>159</v>
      </c>
      <c r="E184" s="154" t="s">
        <v>1</v>
      </c>
      <c r="F184" s="155" t="s">
        <v>210</v>
      </c>
      <c r="H184" s="154" t="s">
        <v>1</v>
      </c>
      <c r="I184" s="156"/>
      <c r="L184" s="153"/>
      <c r="M184" s="157"/>
      <c r="T184" s="158"/>
      <c r="AT184" s="154" t="s">
        <v>159</v>
      </c>
      <c r="AU184" s="154" t="s">
        <v>86</v>
      </c>
      <c r="AV184" s="12" t="s">
        <v>84</v>
      </c>
      <c r="AW184" s="12" t="s">
        <v>31</v>
      </c>
      <c r="AX184" s="12" t="s">
        <v>76</v>
      </c>
      <c r="AY184" s="154" t="s">
        <v>147</v>
      </c>
    </row>
    <row r="185" spans="2:65" s="12" customFormat="1" ht="10.199999999999999">
      <c r="B185" s="153"/>
      <c r="D185" s="147" t="s">
        <v>159</v>
      </c>
      <c r="E185" s="154" t="s">
        <v>1</v>
      </c>
      <c r="F185" s="155" t="s">
        <v>211</v>
      </c>
      <c r="H185" s="154" t="s">
        <v>1</v>
      </c>
      <c r="I185" s="156"/>
      <c r="L185" s="153"/>
      <c r="M185" s="157"/>
      <c r="T185" s="158"/>
      <c r="AT185" s="154" t="s">
        <v>159</v>
      </c>
      <c r="AU185" s="154" t="s">
        <v>86</v>
      </c>
      <c r="AV185" s="12" t="s">
        <v>84</v>
      </c>
      <c r="AW185" s="12" t="s">
        <v>31</v>
      </c>
      <c r="AX185" s="12" t="s">
        <v>76</v>
      </c>
      <c r="AY185" s="154" t="s">
        <v>147</v>
      </c>
    </row>
    <row r="186" spans="2:65" s="13" customFormat="1" ht="20.399999999999999">
      <c r="B186" s="159"/>
      <c r="D186" s="147" t="s">
        <v>159</v>
      </c>
      <c r="E186" s="160" t="s">
        <v>1</v>
      </c>
      <c r="F186" s="161" t="s">
        <v>212</v>
      </c>
      <c r="H186" s="162">
        <v>226.96299999999999</v>
      </c>
      <c r="I186" s="163"/>
      <c r="L186" s="159"/>
      <c r="M186" s="164"/>
      <c r="T186" s="165"/>
      <c r="AT186" s="160" t="s">
        <v>159</v>
      </c>
      <c r="AU186" s="160" t="s">
        <v>86</v>
      </c>
      <c r="AV186" s="13" t="s">
        <v>86</v>
      </c>
      <c r="AW186" s="13" t="s">
        <v>31</v>
      </c>
      <c r="AX186" s="13" t="s">
        <v>76</v>
      </c>
      <c r="AY186" s="160" t="s">
        <v>147</v>
      </c>
    </row>
    <row r="187" spans="2:65" s="13" customFormat="1" ht="10.199999999999999">
      <c r="B187" s="159"/>
      <c r="D187" s="147" t="s">
        <v>159</v>
      </c>
      <c r="E187" s="160" t="s">
        <v>1</v>
      </c>
      <c r="F187" s="161" t="s">
        <v>213</v>
      </c>
      <c r="H187" s="162">
        <v>17.68</v>
      </c>
      <c r="I187" s="163"/>
      <c r="L187" s="159"/>
      <c r="M187" s="164"/>
      <c r="T187" s="165"/>
      <c r="AT187" s="160" t="s">
        <v>159</v>
      </c>
      <c r="AU187" s="160" t="s">
        <v>86</v>
      </c>
      <c r="AV187" s="13" t="s">
        <v>86</v>
      </c>
      <c r="AW187" s="13" t="s">
        <v>31</v>
      </c>
      <c r="AX187" s="13" t="s">
        <v>76</v>
      </c>
      <c r="AY187" s="160" t="s">
        <v>147</v>
      </c>
    </row>
    <row r="188" spans="2:65" s="13" customFormat="1" ht="10.199999999999999">
      <c r="B188" s="159"/>
      <c r="D188" s="147" t="s">
        <v>159</v>
      </c>
      <c r="E188" s="160" t="s">
        <v>1</v>
      </c>
      <c r="F188" s="161" t="s">
        <v>214</v>
      </c>
      <c r="H188" s="162">
        <v>14.867000000000001</v>
      </c>
      <c r="I188" s="163"/>
      <c r="L188" s="159"/>
      <c r="M188" s="164"/>
      <c r="T188" s="165"/>
      <c r="AT188" s="160" t="s">
        <v>159</v>
      </c>
      <c r="AU188" s="160" t="s">
        <v>86</v>
      </c>
      <c r="AV188" s="13" t="s">
        <v>86</v>
      </c>
      <c r="AW188" s="13" t="s">
        <v>31</v>
      </c>
      <c r="AX188" s="13" t="s">
        <v>76</v>
      </c>
      <c r="AY188" s="160" t="s">
        <v>147</v>
      </c>
    </row>
    <row r="189" spans="2:65" s="14" customFormat="1" ht="10.199999999999999">
      <c r="B189" s="166"/>
      <c r="D189" s="147" t="s">
        <v>159</v>
      </c>
      <c r="E189" s="167" t="s">
        <v>1</v>
      </c>
      <c r="F189" s="168" t="s">
        <v>172</v>
      </c>
      <c r="H189" s="169">
        <v>259.51</v>
      </c>
      <c r="I189" s="170"/>
      <c r="L189" s="166"/>
      <c r="M189" s="171"/>
      <c r="T189" s="172"/>
      <c r="AT189" s="167" t="s">
        <v>159</v>
      </c>
      <c r="AU189" s="167" t="s">
        <v>86</v>
      </c>
      <c r="AV189" s="14" t="s">
        <v>154</v>
      </c>
      <c r="AW189" s="14" t="s">
        <v>31</v>
      </c>
      <c r="AX189" s="14" t="s">
        <v>84</v>
      </c>
      <c r="AY189" s="167" t="s">
        <v>147</v>
      </c>
    </row>
    <row r="190" spans="2:65" s="11" customFormat="1" ht="22.8" customHeight="1">
      <c r="B190" s="121"/>
      <c r="D190" s="122" t="s">
        <v>75</v>
      </c>
      <c r="E190" s="131" t="s">
        <v>215</v>
      </c>
      <c r="F190" s="131" t="s">
        <v>216</v>
      </c>
      <c r="I190" s="124"/>
      <c r="J190" s="132">
        <f>BK190</f>
        <v>0</v>
      </c>
      <c r="L190" s="121"/>
      <c r="M190" s="126"/>
      <c r="P190" s="127">
        <f>SUM(P191:P198)</f>
        <v>0</v>
      </c>
      <c r="R190" s="127">
        <f>SUM(R191:R198)</f>
        <v>0.62849999999999995</v>
      </c>
      <c r="T190" s="128">
        <f>SUM(T191:T198)</f>
        <v>0</v>
      </c>
      <c r="AR190" s="122" t="s">
        <v>84</v>
      </c>
      <c r="AT190" s="129" t="s">
        <v>75</v>
      </c>
      <c r="AU190" s="129" t="s">
        <v>84</v>
      </c>
      <c r="AY190" s="122" t="s">
        <v>147</v>
      </c>
      <c r="BK190" s="130">
        <f>SUM(BK191:BK198)</f>
        <v>0</v>
      </c>
    </row>
    <row r="191" spans="2:65" s="1" customFormat="1" ht="37.799999999999997" customHeight="1">
      <c r="B191" s="133"/>
      <c r="C191" s="134" t="s">
        <v>217</v>
      </c>
      <c r="D191" s="134" t="s">
        <v>150</v>
      </c>
      <c r="E191" s="135" t="s">
        <v>218</v>
      </c>
      <c r="F191" s="136" t="s">
        <v>219</v>
      </c>
      <c r="G191" s="137" t="s">
        <v>92</v>
      </c>
      <c r="H191" s="138">
        <v>50</v>
      </c>
      <c r="I191" s="139"/>
      <c r="J191" s="140">
        <f>ROUND(I191*H191,2)</f>
        <v>0</v>
      </c>
      <c r="K191" s="136" t="s">
        <v>153</v>
      </c>
      <c r="L191" s="32"/>
      <c r="M191" s="141" t="s">
        <v>1</v>
      </c>
      <c r="N191" s="142" t="s">
        <v>41</v>
      </c>
      <c r="P191" s="143">
        <f>O191*H191</f>
        <v>0</v>
      </c>
      <c r="Q191" s="143">
        <v>1.257E-2</v>
      </c>
      <c r="R191" s="143">
        <f>Q191*H191</f>
        <v>0.62849999999999995</v>
      </c>
      <c r="S191" s="143">
        <v>0</v>
      </c>
      <c r="T191" s="144">
        <f>S191*H191</f>
        <v>0</v>
      </c>
      <c r="AR191" s="145" t="s">
        <v>154</v>
      </c>
      <c r="AT191" s="145" t="s">
        <v>150</v>
      </c>
      <c r="AU191" s="145" t="s">
        <v>86</v>
      </c>
      <c r="AY191" s="17" t="s">
        <v>147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84</v>
      </c>
      <c r="BK191" s="146">
        <f>ROUND(I191*H191,2)</f>
        <v>0</v>
      </c>
      <c r="BL191" s="17" t="s">
        <v>154</v>
      </c>
      <c r="BM191" s="145" t="s">
        <v>801</v>
      </c>
    </row>
    <row r="192" spans="2:65" s="1" customFormat="1" ht="28.8">
      <c r="B192" s="32"/>
      <c r="D192" s="147" t="s">
        <v>156</v>
      </c>
      <c r="F192" s="148" t="s">
        <v>219</v>
      </c>
      <c r="I192" s="149"/>
      <c r="L192" s="32"/>
      <c r="M192" s="150"/>
      <c r="T192" s="56"/>
      <c r="AT192" s="17" t="s">
        <v>156</v>
      </c>
      <c r="AU192" s="17" t="s">
        <v>86</v>
      </c>
    </row>
    <row r="193" spans="2:65" s="1" customFormat="1" ht="10.199999999999999">
      <c r="B193" s="32"/>
      <c r="D193" s="151" t="s">
        <v>157</v>
      </c>
      <c r="F193" s="152" t="s">
        <v>221</v>
      </c>
      <c r="I193" s="149"/>
      <c r="L193" s="32"/>
      <c r="M193" s="150"/>
      <c r="T193" s="56"/>
      <c r="AT193" s="17" t="s">
        <v>157</v>
      </c>
      <c r="AU193" s="17" t="s">
        <v>86</v>
      </c>
    </row>
    <row r="194" spans="2:65" s="12" customFormat="1" ht="20.399999999999999">
      <c r="B194" s="153"/>
      <c r="D194" s="147" t="s">
        <v>159</v>
      </c>
      <c r="E194" s="154" t="s">
        <v>1</v>
      </c>
      <c r="F194" s="155" t="s">
        <v>222</v>
      </c>
      <c r="H194" s="154" t="s">
        <v>1</v>
      </c>
      <c r="I194" s="156"/>
      <c r="L194" s="153"/>
      <c r="M194" s="157"/>
      <c r="T194" s="158"/>
      <c r="AT194" s="154" t="s">
        <v>159</v>
      </c>
      <c r="AU194" s="154" t="s">
        <v>86</v>
      </c>
      <c r="AV194" s="12" t="s">
        <v>84</v>
      </c>
      <c r="AW194" s="12" t="s">
        <v>31</v>
      </c>
      <c r="AX194" s="12" t="s">
        <v>76</v>
      </c>
      <c r="AY194" s="154" t="s">
        <v>147</v>
      </c>
    </row>
    <row r="195" spans="2:65" s="12" customFormat="1" ht="10.199999999999999">
      <c r="B195" s="153"/>
      <c r="D195" s="147" t="s">
        <v>159</v>
      </c>
      <c r="E195" s="154" t="s">
        <v>1</v>
      </c>
      <c r="F195" s="155" t="s">
        <v>223</v>
      </c>
      <c r="H195" s="154" t="s">
        <v>1</v>
      </c>
      <c r="I195" s="156"/>
      <c r="L195" s="153"/>
      <c r="M195" s="157"/>
      <c r="T195" s="158"/>
      <c r="AT195" s="154" t="s">
        <v>159</v>
      </c>
      <c r="AU195" s="154" t="s">
        <v>86</v>
      </c>
      <c r="AV195" s="12" t="s">
        <v>84</v>
      </c>
      <c r="AW195" s="12" t="s">
        <v>31</v>
      </c>
      <c r="AX195" s="12" t="s">
        <v>76</v>
      </c>
      <c r="AY195" s="154" t="s">
        <v>147</v>
      </c>
    </row>
    <row r="196" spans="2:65" s="12" customFormat="1" ht="10.199999999999999">
      <c r="B196" s="153"/>
      <c r="D196" s="147" t="s">
        <v>159</v>
      </c>
      <c r="E196" s="154" t="s">
        <v>1</v>
      </c>
      <c r="F196" s="155" t="s">
        <v>224</v>
      </c>
      <c r="H196" s="154" t="s">
        <v>1</v>
      </c>
      <c r="I196" s="156"/>
      <c r="L196" s="153"/>
      <c r="M196" s="157"/>
      <c r="T196" s="158"/>
      <c r="AT196" s="154" t="s">
        <v>159</v>
      </c>
      <c r="AU196" s="154" t="s">
        <v>86</v>
      </c>
      <c r="AV196" s="12" t="s">
        <v>84</v>
      </c>
      <c r="AW196" s="12" t="s">
        <v>31</v>
      </c>
      <c r="AX196" s="12" t="s">
        <v>76</v>
      </c>
      <c r="AY196" s="154" t="s">
        <v>147</v>
      </c>
    </row>
    <row r="197" spans="2:65" s="13" customFormat="1" ht="10.199999999999999">
      <c r="B197" s="159"/>
      <c r="D197" s="147" t="s">
        <v>159</v>
      </c>
      <c r="E197" s="160" t="s">
        <v>1</v>
      </c>
      <c r="F197" s="161" t="s">
        <v>225</v>
      </c>
      <c r="H197" s="162">
        <v>50</v>
      </c>
      <c r="I197" s="163"/>
      <c r="L197" s="159"/>
      <c r="M197" s="164"/>
      <c r="T197" s="165"/>
      <c r="AT197" s="160" t="s">
        <v>159</v>
      </c>
      <c r="AU197" s="160" t="s">
        <v>86</v>
      </c>
      <c r="AV197" s="13" t="s">
        <v>86</v>
      </c>
      <c r="AW197" s="13" t="s">
        <v>31</v>
      </c>
      <c r="AX197" s="13" t="s">
        <v>76</v>
      </c>
      <c r="AY197" s="160" t="s">
        <v>147</v>
      </c>
    </row>
    <row r="198" spans="2:65" s="14" customFormat="1" ht="10.199999999999999">
      <c r="B198" s="166"/>
      <c r="D198" s="147" t="s">
        <v>159</v>
      </c>
      <c r="E198" s="167" t="s">
        <v>1</v>
      </c>
      <c r="F198" s="168" t="s">
        <v>172</v>
      </c>
      <c r="H198" s="169">
        <v>50</v>
      </c>
      <c r="I198" s="170"/>
      <c r="L198" s="166"/>
      <c r="M198" s="171"/>
      <c r="T198" s="172"/>
      <c r="AT198" s="167" t="s">
        <v>159</v>
      </c>
      <c r="AU198" s="167" t="s">
        <v>86</v>
      </c>
      <c r="AV198" s="14" t="s">
        <v>154</v>
      </c>
      <c r="AW198" s="14" t="s">
        <v>31</v>
      </c>
      <c r="AX198" s="14" t="s">
        <v>84</v>
      </c>
      <c r="AY198" s="167" t="s">
        <v>147</v>
      </c>
    </row>
    <row r="199" spans="2:65" s="11" customFormat="1" ht="22.8" customHeight="1">
      <c r="B199" s="121"/>
      <c r="D199" s="122" t="s">
        <v>75</v>
      </c>
      <c r="E199" s="131" t="s">
        <v>226</v>
      </c>
      <c r="F199" s="131" t="s">
        <v>227</v>
      </c>
      <c r="I199" s="124"/>
      <c r="J199" s="132">
        <f>BK199</f>
        <v>0</v>
      </c>
      <c r="L199" s="121"/>
      <c r="M199" s="126"/>
      <c r="P199" s="127">
        <f>SUM(P200:P212)</f>
        <v>0</v>
      </c>
      <c r="R199" s="127">
        <f>SUM(R200:R212)</f>
        <v>0</v>
      </c>
      <c r="T199" s="128">
        <f>SUM(T200:T212)</f>
        <v>0</v>
      </c>
      <c r="AR199" s="122" t="s">
        <v>84</v>
      </c>
      <c r="AT199" s="129" t="s">
        <v>75</v>
      </c>
      <c r="AU199" s="129" t="s">
        <v>84</v>
      </c>
      <c r="AY199" s="122" t="s">
        <v>147</v>
      </c>
      <c r="BK199" s="130">
        <f>SUM(BK200:BK212)</f>
        <v>0</v>
      </c>
    </row>
    <row r="200" spans="2:65" s="1" customFormat="1" ht="44.25" customHeight="1">
      <c r="B200" s="133"/>
      <c r="C200" s="134" t="s">
        <v>8</v>
      </c>
      <c r="D200" s="134" t="s">
        <v>150</v>
      </c>
      <c r="E200" s="135" t="s">
        <v>228</v>
      </c>
      <c r="F200" s="136" t="s">
        <v>229</v>
      </c>
      <c r="G200" s="137" t="s">
        <v>230</v>
      </c>
      <c r="H200" s="138">
        <v>17.027000000000001</v>
      </c>
      <c r="I200" s="139"/>
      <c r="J200" s="140">
        <f>ROUND(I200*H200,2)</f>
        <v>0</v>
      </c>
      <c r="K200" s="136" t="s">
        <v>153</v>
      </c>
      <c r="L200" s="32"/>
      <c r="M200" s="141" t="s">
        <v>1</v>
      </c>
      <c r="N200" s="142" t="s">
        <v>41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154</v>
      </c>
      <c r="AT200" s="145" t="s">
        <v>150</v>
      </c>
      <c r="AU200" s="145" t="s">
        <v>86</v>
      </c>
      <c r="AY200" s="17" t="s">
        <v>147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84</v>
      </c>
      <c r="BK200" s="146">
        <f>ROUND(I200*H200,2)</f>
        <v>0</v>
      </c>
      <c r="BL200" s="17" t="s">
        <v>154</v>
      </c>
      <c r="BM200" s="145" t="s">
        <v>802</v>
      </c>
    </row>
    <row r="201" spans="2:65" s="1" customFormat="1" ht="28.8">
      <c r="B201" s="32"/>
      <c r="D201" s="147" t="s">
        <v>156</v>
      </c>
      <c r="F201" s="148" t="s">
        <v>229</v>
      </c>
      <c r="I201" s="149"/>
      <c r="L201" s="32"/>
      <c r="M201" s="150"/>
      <c r="T201" s="56"/>
      <c r="AT201" s="17" t="s">
        <v>156</v>
      </c>
      <c r="AU201" s="17" t="s">
        <v>86</v>
      </c>
    </row>
    <row r="202" spans="2:65" s="1" customFormat="1" ht="10.199999999999999">
      <c r="B202" s="32"/>
      <c r="D202" s="151" t="s">
        <v>157</v>
      </c>
      <c r="F202" s="152" t="s">
        <v>232</v>
      </c>
      <c r="I202" s="149"/>
      <c r="L202" s="32"/>
      <c r="M202" s="150"/>
      <c r="T202" s="56"/>
      <c r="AT202" s="17" t="s">
        <v>157</v>
      </c>
      <c r="AU202" s="17" t="s">
        <v>86</v>
      </c>
    </row>
    <row r="203" spans="2:65" s="1" customFormat="1" ht="33" customHeight="1">
      <c r="B203" s="133"/>
      <c r="C203" s="134" t="s">
        <v>233</v>
      </c>
      <c r="D203" s="134" t="s">
        <v>150</v>
      </c>
      <c r="E203" s="135" t="s">
        <v>234</v>
      </c>
      <c r="F203" s="136" t="s">
        <v>235</v>
      </c>
      <c r="G203" s="137" t="s">
        <v>230</v>
      </c>
      <c r="H203" s="138">
        <v>17.027000000000001</v>
      </c>
      <c r="I203" s="139"/>
      <c r="J203" s="140">
        <f>ROUND(I203*H203,2)</f>
        <v>0</v>
      </c>
      <c r="K203" s="136" t="s">
        <v>153</v>
      </c>
      <c r="L203" s="32"/>
      <c r="M203" s="141" t="s">
        <v>1</v>
      </c>
      <c r="N203" s="142" t="s">
        <v>41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154</v>
      </c>
      <c r="AT203" s="145" t="s">
        <v>150</v>
      </c>
      <c r="AU203" s="145" t="s">
        <v>86</v>
      </c>
      <c r="AY203" s="17" t="s">
        <v>147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84</v>
      </c>
      <c r="BK203" s="146">
        <f>ROUND(I203*H203,2)</f>
        <v>0</v>
      </c>
      <c r="BL203" s="17" t="s">
        <v>154</v>
      </c>
      <c r="BM203" s="145" t="s">
        <v>803</v>
      </c>
    </row>
    <row r="204" spans="2:65" s="1" customFormat="1" ht="19.2">
      <c r="B204" s="32"/>
      <c r="D204" s="147" t="s">
        <v>156</v>
      </c>
      <c r="F204" s="148" t="s">
        <v>235</v>
      </c>
      <c r="I204" s="149"/>
      <c r="L204" s="32"/>
      <c r="M204" s="150"/>
      <c r="T204" s="56"/>
      <c r="AT204" s="17" t="s">
        <v>156</v>
      </c>
      <c r="AU204" s="17" t="s">
        <v>86</v>
      </c>
    </row>
    <row r="205" spans="2:65" s="1" customFormat="1" ht="10.199999999999999">
      <c r="B205" s="32"/>
      <c r="D205" s="151" t="s">
        <v>157</v>
      </c>
      <c r="F205" s="152" t="s">
        <v>237</v>
      </c>
      <c r="I205" s="149"/>
      <c r="L205" s="32"/>
      <c r="M205" s="150"/>
      <c r="T205" s="56"/>
      <c r="AT205" s="17" t="s">
        <v>157</v>
      </c>
      <c r="AU205" s="17" t="s">
        <v>86</v>
      </c>
    </row>
    <row r="206" spans="2:65" s="1" customFormat="1" ht="44.25" customHeight="1">
      <c r="B206" s="133"/>
      <c r="C206" s="134" t="s">
        <v>238</v>
      </c>
      <c r="D206" s="134" t="s">
        <v>150</v>
      </c>
      <c r="E206" s="135" t="s">
        <v>239</v>
      </c>
      <c r="F206" s="136" t="s">
        <v>240</v>
      </c>
      <c r="G206" s="137" t="s">
        <v>230</v>
      </c>
      <c r="H206" s="138">
        <v>323.51299999999998</v>
      </c>
      <c r="I206" s="139"/>
      <c r="J206" s="140">
        <f>ROUND(I206*H206,2)</f>
        <v>0</v>
      </c>
      <c r="K206" s="136" t="s">
        <v>153</v>
      </c>
      <c r="L206" s="32"/>
      <c r="M206" s="141" t="s">
        <v>1</v>
      </c>
      <c r="N206" s="142" t="s">
        <v>41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154</v>
      </c>
      <c r="AT206" s="145" t="s">
        <v>150</v>
      </c>
      <c r="AU206" s="145" t="s">
        <v>86</v>
      </c>
      <c r="AY206" s="17" t="s">
        <v>147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84</v>
      </c>
      <c r="BK206" s="146">
        <f>ROUND(I206*H206,2)</f>
        <v>0</v>
      </c>
      <c r="BL206" s="17" t="s">
        <v>154</v>
      </c>
      <c r="BM206" s="145" t="s">
        <v>804</v>
      </c>
    </row>
    <row r="207" spans="2:65" s="1" customFormat="1" ht="28.8">
      <c r="B207" s="32"/>
      <c r="D207" s="147" t="s">
        <v>156</v>
      </c>
      <c r="F207" s="148" t="s">
        <v>240</v>
      </c>
      <c r="I207" s="149"/>
      <c r="L207" s="32"/>
      <c r="M207" s="150"/>
      <c r="T207" s="56"/>
      <c r="AT207" s="17" t="s">
        <v>156</v>
      </c>
      <c r="AU207" s="17" t="s">
        <v>86</v>
      </c>
    </row>
    <row r="208" spans="2:65" s="1" customFormat="1" ht="10.199999999999999">
      <c r="B208" s="32"/>
      <c r="D208" s="151" t="s">
        <v>157</v>
      </c>
      <c r="F208" s="152" t="s">
        <v>242</v>
      </c>
      <c r="I208" s="149"/>
      <c r="L208" s="32"/>
      <c r="M208" s="150"/>
      <c r="T208" s="56"/>
      <c r="AT208" s="17" t="s">
        <v>157</v>
      </c>
      <c r="AU208" s="17" t="s">
        <v>86</v>
      </c>
    </row>
    <row r="209" spans="2:65" s="13" customFormat="1" ht="10.199999999999999">
      <c r="B209" s="159"/>
      <c r="D209" s="147" t="s">
        <v>159</v>
      </c>
      <c r="E209" s="160" t="s">
        <v>1</v>
      </c>
      <c r="F209" s="161" t="s">
        <v>805</v>
      </c>
      <c r="H209" s="162">
        <v>323.51299999999998</v>
      </c>
      <c r="I209" s="163"/>
      <c r="L209" s="159"/>
      <c r="M209" s="164"/>
      <c r="T209" s="165"/>
      <c r="AT209" s="160" t="s">
        <v>159</v>
      </c>
      <c r="AU209" s="160" t="s">
        <v>86</v>
      </c>
      <c r="AV209" s="13" t="s">
        <v>86</v>
      </c>
      <c r="AW209" s="13" t="s">
        <v>31</v>
      </c>
      <c r="AX209" s="13" t="s">
        <v>84</v>
      </c>
      <c r="AY209" s="160" t="s">
        <v>147</v>
      </c>
    </row>
    <row r="210" spans="2:65" s="1" customFormat="1" ht="44.25" customHeight="1">
      <c r="B210" s="133"/>
      <c r="C210" s="134" t="s">
        <v>244</v>
      </c>
      <c r="D210" s="134" t="s">
        <v>150</v>
      </c>
      <c r="E210" s="135" t="s">
        <v>245</v>
      </c>
      <c r="F210" s="136" t="s">
        <v>246</v>
      </c>
      <c r="G210" s="137" t="s">
        <v>230</v>
      </c>
      <c r="H210" s="138">
        <v>17.027000000000001</v>
      </c>
      <c r="I210" s="139"/>
      <c r="J210" s="140">
        <f>ROUND(I210*H210,2)</f>
        <v>0</v>
      </c>
      <c r="K210" s="136" t="s">
        <v>153</v>
      </c>
      <c r="L210" s="32"/>
      <c r="M210" s="141" t="s">
        <v>1</v>
      </c>
      <c r="N210" s="142" t="s">
        <v>41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154</v>
      </c>
      <c r="AT210" s="145" t="s">
        <v>150</v>
      </c>
      <c r="AU210" s="145" t="s">
        <v>86</v>
      </c>
      <c r="AY210" s="17" t="s">
        <v>147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7" t="s">
        <v>84</v>
      </c>
      <c r="BK210" s="146">
        <f>ROUND(I210*H210,2)</f>
        <v>0</v>
      </c>
      <c r="BL210" s="17" t="s">
        <v>154</v>
      </c>
      <c r="BM210" s="145" t="s">
        <v>806</v>
      </c>
    </row>
    <row r="211" spans="2:65" s="1" customFormat="1" ht="28.8">
      <c r="B211" s="32"/>
      <c r="D211" s="147" t="s">
        <v>156</v>
      </c>
      <c r="F211" s="148" t="s">
        <v>246</v>
      </c>
      <c r="I211" s="149"/>
      <c r="L211" s="32"/>
      <c r="M211" s="150"/>
      <c r="T211" s="56"/>
      <c r="AT211" s="17" t="s">
        <v>156</v>
      </c>
      <c r="AU211" s="17" t="s">
        <v>86</v>
      </c>
    </row>
    <row r="212" spans="2:65" s="1" customFormat="1" ht="10.199999999999999">
      <c r="B212" s="32"/>
      <c r="D212" s="151" t="s">
        <v>157</v>
      </c>
      <c r="F212" s="152" t="s">
        <v>248</v>
      </c>
      <c r="I212" s="149"/>
      <c r="L212" s="32"/>
      <c r="M212" s="150"/>
      <c r="T212" s="56"/>
      <c r="AT212" s="17" t="s">
        <v>157</v>
      </c>
      <c r="AU212" s="17" t="s">
        <v>86</v>
      </c>
    </row>
    <row r="213" spans="2:65" s="11" customFormat="1" ht="22.8" customHeight="1">
      <c r="B213" s="121"/>
      <c r="D213" s="122" t="s">
        <v>75</v>
      </c>
      <c r="E213" s="131" t="s">
        <v>249</v>
      </c>
      <c r="F213" s="131" t="s">
        <v>250</v>
      </c>
      <c r="I213" s="124"/>
      <c r="J213" s="132">
        <f>BK213</f>
        <v>0</v>
      </c>
      <c r="L213" s="121"/>
      <c r="M213" s="126"/>
      <c r="P213" s="127">
        <f>SUM(P214:P216)</f>
        <v>0</v>
      </c>
      <c r="R213" s="127">
        <f>SUM(R214:R216)</f>
        <v>0</v>
      </c>
      <c r="T213" s="128">
        <f>SUM(T214:T216)</f>
        <v>0</v>
      </c>
      <c r="AR213" s="122" t="s">
        <v>84</v>
      </c>
      <c r="AT213" s="129" t="s">
        <v>75</v>
      </c>
      <c r="AU213" s="129" t="s">
        <v>84</v>
      </c>
      <c r="AY213" s="122" t="s">
        <v>147</v>
      </c>
      <c r="BK213" s="130">
        <f>SUM(BK214:BK216)</f>
        <v>0</v>
      </c>
    </row>
    <row r="214" spans="2:65" s="1" customFormat="1" ht="62.7" customHeight="1">
      <c r="B214" s="133"/>
      <c r="C214" s="134" t="s">
        <v>251</v>
      </c>
      <c r="D214" s="134" t="s">
        <v>150</v>
      </c>
      <c r="E214" s="135" t="s">
        <v>252</v>
      </c>
      <c r="F214" s="136" t="s">
        <v>253</v>
      </c>
      <c r="G214" s="137" t="s">
        <v>230</v>
      </c>
      <c r="H214" s="138">
        <v>16.971</v>
      </c>
      <c r="I214" s="139"/>
      <c r="J214" s="140">
        <f>ROUND(I214*H214,2)</f>
        <v>0</v>
      </c>
      <c r="K214" s="136" t="s">
        <v>153</v>
      </c>
      <c r="L214" s="32"/>
      <c r="M214" s="141" t="s">
        <v>1</v>
      </c>
      <c r="N214" s="142" t="s">
        <v>41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154</v>
      </c>
      <c r="AT214" s="145" t="s">
        <v>150</v>
      </c>
      <c r="AU214" s="145" t="s">
        <v>86</v>
      </c>
      <c r="AY214" s="17" t="s">
        <v>147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84</v>
      </c>
      <c r="BK214" s="146">
        <f>ROUND(I214*H214,2)</f>
        <v>0</v>
      </c>
      <c r="BL214" s="17" t="s">
        <v>154</v>
      </c>
      <c r="BM214" s="145" t="s">
        <v>807</v>
      </c>
    </row>
    <row r="215" spans="2:65" s="1" customFormat="1" ht="38.4">
      <c r="B215" s="32"/>
      <c r="D215" s="147" t="s">
        <v>156</v>
      </c>
      <c r="F215" s="148" t="s">
        <v>253</v>
      </c>
      <c r="I215" s="149"/>
      <c r="L215" s="32"/>
      <c r="M215" s="150"/>
      <c r="T215" s="56"/>
      <c r="AT215" s="17" t="s">
        <v>156</v>
      </c>
      <c r="AU215" s="17" t="s">
        <v>86</v>
      </c>
    </row>
    <row r="216" spans="2:65" s="1" customFormat="1" ht="10.199999999999999">
      <c r="B216" s="32"/>
      <c r="D216" s="151" t="s">
        <v>157</v>
      </c>
      <c r="F216" s="152" t="s">
        <v>255</v>
      </c>
      <c r="I216" s="149"/>
      <c r="L216" s="32"/>
      <c r="M216" s="150"/>
      <c r="T216" s="56"/>
      <c r="AT216" s="17" t="s">
        <v>157</v>
      </c>
      <c r="AU216" s="17" t="s">
        <v>86</v>
      </c>
    </row>
    <row r="217" spans="2:65" s="11" customFormat="1" ht="25.95" customHeight="1">
      <c r="B217" s="121"/>
      <c r="D217" s="122" t="s">
        <v>75</v>
      </c>
      <c r="E217" s="123" t="s">
        <v>256</v>
      </c>
      <c r="F217" s="123" t="s">
        <v>257</v>
      </c>
      <c r="I217" s="124"/>
      <c r="J217" s="125">
        <f>BK217</f>
        <v>0</v>
      </c>
      <c r="L217" s="121"/>
      <c r="M217" s="126"/>
      <c r="P217" s="127">
        <f>P218+P287+P568+P643</f>
        <v>0</v>
      </c>
      <c r="R217" s="127">
        <f>R218+R287+R568+R643</f>
        <v>16.331897139999999</v>
      </c>
      <c r="T217" s="128">
        <f>T218+T287+T568+T643</f>
        <v>17.026625500000002</v>
      </c>
      <c r="AR217" s="122" t="s">
        <v>84</v>
      </c>
      <c r="AT217" s="129" t="s">
        <v>75</v>
      </c>
      <c r="AU217" s="129" t="s">
        <v>76</v>
      </c>
      <c r="AY217" s="122" t="s">
        <v>147</v>
      </c>
      <c r="BK217" s="130">
        <f>BK218+BK287+BK568+BK643</f>
        <v>0</v>
      </c>
    </row>
    <row r="218" spans="2:65" s="11" customFormat="1" ht="22.8" customHeight="1">
      <c r="B218" s="121"/>
      <c r="D218" s="122" t="s">
        <v>75</v>
      </c>
      <c r="E218" s="131" t="s">
        <v>258</v>
      </c>
      <c r="F218" s="131" t="s">
        <v>259</v>
      </c>
      <c r="I218" s="124"/>
      <c r="J218" s="132">
        <f>BK218</f>
        <v>0</v>
      </c>
      <c r="L218" s="121"/>
      <c r="M218" s="126"/>
      <c r="P218" s="127">
        <f>SUM(P219:P286)</f>
        <v>0</v>
      </c>
      <c r="R218" s="127">
        <f>SUM(R219:R286)</f>
        <v>0.2953112</v>
      </c>
      <c r="T218" s="128">
        <f>SUM(T219:T286)</f>
        <v>0.23267949999999998</v>
      </c>
      <c r="AR218" s="122" t="s">
        <v>84</v>
      </c>
      <c r="AT218" s="129" t="s">
        <v>75</v>
      </c>
      <c r="AU218" s="129" t="s">
        <v>84</v>
      </c>
      <c r="AY218" s="122" t="s">
        <v>147</v>
      </c>
      <c r="BK218" s="130">
        <f>SUM(BK219:BK286)</f>
        <v>0</v>
      </c>
    </row>
    <row r="219" spans="2:65" s="1" customFormat="1" ht="24.15" customHeight="1">
      <c r="B219" s="133"/>
      <c r="C219" s="134" t="s">
        <v>260</v>
      </c>
      <c r="D219" s="134" t="s">
        <v>150</v>
      </c>
      <c r="E219" s="135" t="s">
        <v>269</v>
      </c>
      <c r="F219" s="136" t="s">
        <v>270</v>
      </c>
      <c r="G219" s="137" t="s">
        <v>92</v>
      </c>
      <c r="H219" s="138">
        <v>12.9</v>
      </c>
      <c r="I219" s="139"/>
      <c r="J219" s="140">
        <f>ROUND(I219*H219,2)</f>
        <v>0</v>
      </c>
      <c r="K219" s="136" t="s">
        <v>153</v>
      </c>
      <c r="L219" s="32"/>
      <c r="M219" s="141" t="s">
        <v>1</v>
      </c>
      <c r="N219" s="142" t="s">
        <v>41</v>
      </c>
      <c r="P219" s="143">
        <f>O219*H219</f>
        <v>0</v>
      </c>
      <c r="Q219" s="143">
        <v>0</v>
      </c>
      <c r="R219" s="143">
        <f>Q219*H219</f>
        <v>0</v>
      </c>
      <c r="S219" s="143">
        <v>3.48E-3</v>
      </c>
      <c r="T219" s="144">
        <f>S219*H219</f>
        <v>4.4892000000000001E-2</v>
      </c>
      <c r="AR219" s="145" t="s">
        <v>251</v>
      </c>
      <c r="AT219" s="145" t="s">
        <v>150</v>
      </c>
      <c r="AU219" s="145" t="s">
        <v>86</v>
      </c>
      <c r="AY219" s="17" t="s">
        <v>147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84</v>
      </c>
      <c r="BK219" s="146">
        <f>ROUND(I219*H219,2)</f>
        <v>0</v>
      </c>
      <c r="BL219" s="17" t="s">
        <v>251</v>
      </c>
      <c r="BM219" s="145" t="s">
        <v>808</v>
      </c>
    </row>
    <row r="220" spans="2:65" s="1" customFormat="1" ht="10.199999999999999">
      <c r="B220" s="32"/>
      <c r="D220" s="147" t="s">
        <v>156</v>
      </c>
      <c r="F220" s="148" t="s">
        <v>270</v>
      </c>
      <c r="I220" s="149"/>
      <c r="L220" s="32"/>
      <c r="M220" s="150"/>
      <c r="T220" s="56"/>
      <c r="AT220" s="17" t="s">
        <v>156</v>
      </c>
      <c r="AU220" s="17" t="s">
        <v>86</v>
      </c>
    </row>
    <row r="221" spans="2:65" s="1" customFormat="1" ht="10.199999999999999">
      <c r="B221" s="32"/>
      <c r="D221" s="151" t="s">
        <v>157</v>
      </c>
      <c r="F221" s="152" t="s">
        <v>272</v>
      </c>
      <c r="I221" s="149"/>
      <c r="L221" s="32"/>
      <c r="M221" s="150"/>
      <c r="T221" s="56"/>
      <c r="AT221" s="17" t="s">
        <v>157</v>
      </c>
      <c r="AU221" s="17" t="s">
        <v>86</v>
      </c>
    </row>
    <row r="222" spans="2:65" s="12" customFormat="1" ht="10.199999999999999">
      <c r="B222" s="153"/>
      <c r="D222" s="147" t="s">
        <v>159</v>
      </c>
      <c r="E222" s="154" t="s">
        <v>1</v>
      </c>
      <c r="F222" s="155" t="s">
        <v>273</v>
      </c>
      <c r="H222" s="154" t="s">
        <v>1</v>
      </c>
      <c r="I222" s="156"/>
      <c r="L222" s="153"/>
      <c r="M222" s="157"/>
      <c r="T222" s="158"/>
      <c r="AT222" s="154" t="s">
        <v>159</v>
      </c>
      <c r="AU222" s="154" t="s">
        <v>86</v>
      </c>
      <c r="AV222" s="12" t="s">
        <v>84</v>
      </c>
      <c r="AW222" s="12" t="s">
        <v>31</v>
      </c>
      <c r="AX222" s="12" t="s">
        <v>76</v>
      </c>
      <c r="AY222" s="154" t="s">
        <v>147</v>
      </c>
    </row>
    <row r="223" spans="2:65" s="13" customFormat="1" ht="10.199999999999999">
      <c r="B223" s="159"/>
      <c r="D223" s="147" t="s">
        <v>159</v>
      </c>
      <c r="E223" s="160" t="s">
        <v>1</v>
      </c>
      <c r="F223" s="161" t="s">
        <v>274</v>
      </c>
      <c r="H223" s="162">
        <v>12.9</v>
      </c>
      <c r="I223" s="163"/>
      <c r="L223" s="159"/>
      <c r="M223" s="164"/>
      <c r="T223" s="165"/>
      <c r="AT223" s="160" t="s">
        <v>159</v>
      </c>
      <c r="AU223" s="160" t="s">
        <v>86</v>
      </c>
      <c r="AV223" s="13" t="s">
        <v>86</v>
      </c>
      <c r="AW223" s="13" t="s">
        <v>31</v>
      </c>
      <c r="AX223" s="13" t="s">
        <v>76</v>
      </c>
      <c r="AY223" s="160" t="s">
        <v>147</v>
      </c>
    </row>
    <row r="224" spans="2:65" s="14" customFormat="1" ht="10.199999999999999">
      <c r="B224" s="166"/>
      <c r="D224" s="147" t="s">
        <v>159</v>
      </c>
      <c r="E224" s="167" t="s">
        <v>1</v>
      </c>
      <c r="F224" s="168" t="s">
        <v>267</v>
      </c>
      <c r="H224" s="169">
        <v>12.9</v>
      </c>
      <c r="I224" s="170"/>
      <c r="L224" s="166"/>
      <c r="M224" s="171"/>
      <c r="T224" s="172"/>
      <c r="AT224" s="167" t="s">
        <v>159</v>
      </c>
      <c r="AU224" s="167" t="s">
        <v>86</v>
      </c>
      <c r="AV224" s="14" t="s">
        <v>154</v>
      </c>
      <c r="AW224" s="14" t="s">
        <v>31</v>
      </c>
      <c r="AX224" s="14" t="s">
        <v>84</v>
      </c>
      <c r="AY224" s="167" t="s">
        <v>147</v>
      </c>
    </row>
    <row r="225" spans="2:65" s="1" customFormat="1" ht="24.15" customHeight="1">
      <c r="B225" s="133"/>
      <c r="C225" s="134" t="s">
        <v>268</v>
      </c>
      <c r="D225" s="134" t="s">
        <v>150</v>
      </c>
      <c r="E225" s="135" t="s">
        <v>276</v>
      </c>
      <c r="F225" s="136" t="s">
        <v>277</v>
      </c>
      <c r="G225" s="137" t="s">
        <v>92</v>
      </c>
      <c r="H225" s="138">
        <v>23.75</v>
      </c>
      <c r="I225" s="139"/>
      <c r="J225" s="140">
        <f>ROUND(I225*H225,2)</f>
        <v>0</v>
      </c>
      <c r="K225" s="136" t="s">
        <v>153</v>
      </c>
      <c r="L225" s="32"/>
      <c r="M225" s="141" t="s">
        <v>1</v>
      </c>
      <c r="N225" s="142" t="s">
        <v>41</v>
      </c>
      <c r="P225" s="143">
        <f>O225*H225</f>
        <v>0</v>
      </c>
      <c r="Q225" s="143">
        <v>0</v>
      </c>
      <c r="R225" s="143">
        <f>Q225*H225</f>
        <v>0</v>
      </c>
      <c r="S225" s="143">
        <v>1.7700000000000001E-3</v>
      </c>
      <c r="T225" s="144">
        <f>S225*H225</f>
        <v>4.2037500000000005E-2</v>
      </c>
      <c r="AR225" s="145" t="s">
        <v>251</v>
      </c>
      <c r="AT225" s="145" t="s">
        <v>150</v>
      </c>
      <c r="AU225" s="145" t="s">
        <v>86</v>
      </c>
      <c r="AY225" s="17" t="s">
        <v>147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84</v>
      </c>
      <c r="BK225" s="146">
        <f>ROUND(I225*H225,2)</f>
        <v>0</v>
      </c>
      <c r="BL225" s="17" t="s">
        <v>251</v>
      </c>
      <c r="BM225" s="145" t="s">
        <v>809</v>
      </c>
    </row>
    <row r="226" spans="2:65" s="1" customFormat="1" ht="19.2">
      <c r="B226" s="32"/>
      <c r="D226" s="147" t="s">
        <v>156</v>
      </c>
      <c r="F226" s="148" t="s">
        <v>277</v>
      </c>
      <c r="I226" s="149"/>
      <c r="L226" s="32"/>
      <c r="M226" s="150"/>
      <c r="T226" s="56"/>
      <c r="AT226" s="17" t="s">
        <v>156</v>
      </c>
      <c r="AU226" s="17" t="s">
        <v>86</v>
      </c>
    </row>
    <row r="227" spans="2:65" s="1" customFormat="1" ht="10.199999999999999">
      <c r="B227" s="32"/>
      <c r="D227" s="151" t="s">
        <v>157</v>
      </c>
      <c r="F227" s="152" t="s">
        <v>279</v>
      </c>
      <c r="I227" s="149"/>
      <c r="L227" s="32"/>
      <c r="M227" s="150"/>
      <c r="T227" s="56"/>
      <c r="AT227" s="17" t="s">
        <v>157</v>
      </c>
      <c r="AU227" s="17" t="s">
        <v>86</v>
      </c>
    </row>
    <row r="228" spans="2:65" s="12" customFormat="1" ht="10.199999999999999">
      <c r="B228" s="153"/>
      <c r="D228" s="147" t="s">
        <v>159</v>
      </c>
      <c r="E228" s="154" t="s">
        <v>1</v>
      </c>
      <c r="F228" s="155" t="s">
        <v>265</v>
      </c>
      <c r="H228" s="154" t="s">
        <v>1</v>
      </c>
      <c r="I228" s="156"/>
      <c r="L228" s="153"/>
      <c r="M228" s="157"/>
      <c r="T228" s="158"/>
      <c r="AT228" s="154" t="s">
        <v>159</v>
      </c>
      <c r="AU228" s="154" t="s">
        <v>86</v>
      </c>
      <c r="AV228" s="12" t="s">
        <v>84</v>
      </c>
      <c r="AW228" s="12" t="s">
        <v>31</v>
      </c>
      <c r="AX228" s="12" t="s">
        <v>76</v>
      </c>
      <c r="AY228" s="154" t="s">
        <v>147</v>
      </c>
    </row>
    <row r="229" spans="2:65" s="12" customFormat="1" ht="10.199999999999999">
      <c r="B229" s="153"/>
      <c r="D229" s="147" t="s">
        <v>159</v>
      </c>
      <c r="E229" s="154" t="s">
        <v>1</v>
      </c>
      <c r="F229" s="155" t="s">
        <v>280</v>
      </c>
      <c r="H229" s="154" t="s">
        <v>1</v>
      </c>
      <c r="I229" s="156"/>
      <c r="L229" s="153"/>
      <c r="M229" s="157"/>
      <c r="T229" s="158"/>
      <c r="AT229" s="154" t="s">
        <v>159</v>
      </c>
      <c r="AU229" s="154" t="s">
        <v>86</v>
      </c>
      <c r="AV229" s="12" t="s">
        <v>84</v>
      </c>
      <c r="AW229" s="12" t="s">
        <v>31</v>
      </c>
      <c r="AX229" s="12" t="s">
        <v>76</v>
      </c>
      <c r="AY229" s="154" t="s">
        <v>147</v>
      </c>
    </row>
    <row r="230" spans="2:65" s="13" customFormat="1" ht="10.199999999999999">
      <c r="B230" s="159"/>
      <c r="D230" s="147" t="s">
        <v>159</v>
      </c>
      <c r="E230" s="160" t="s">
        <v>1</v>
      </c>
      <c r="F230" s="161" t="s">
        <v>103</v>
      </c>
      <c r="H230" s="162">
        <v>23.75</v>
      </c>
      <c r="I230" s="163"/>
      <c r="L230" s="159"/>
      <c r="M230" s="164"/>
      <c r="T230" s="165"/>
      <c r="AT230" s="160" t="s">
        <v>159</v>
      </c>
      <c r="AU230" s="160" t="s">
        <v>86</v>
      </c>
      <c r="AV230" s="13" t="s">
        <v>86</v>
      </c>
      <c r="AW230" s="13" t="s">
        <v>31</v>
      </c>
      <c r="AX230" s="13" t="s">
        <v>76</v>
      </c>
      <c r="AY230" s="160" t="s">
        <v>147</v>
      </c>
    </row>
    <row r="231" spans="2:65" s="14" customFormat="1" ht="10.199999999999999">
      <c r="B231" s="166"/>
      <c r="D231" s="147" t="s">
        <v>159</v>
      </c>
      <c r="E231" s="167" t="s">
        <v>1</v>
      </c>
      <c r="F231" s="168" t="s">
        <v>267</v>
      </c>
      <c r="H231" s="169">
        <v>23.75</v>
      </c>
      <c r="I231" s="170"/>
      <c r="L231" s="166"/>
      <c r="M231" s="171"/>
      <c r="T231" s="172"/>
      <c r="AT231" s="167" t="s">
        <v>159</v>
      </c>
      <c r="AU231" s="167" t="s">
        <v>86</v>
      </c>
      <c r="AV231" s="14" t="s">
        <v>154</v>
      </c>
      <c r="AW231" s="14" t="s">
        <v>31</v>
      </c>
      <c r="AX231" s="14" t="s">
        <v>84</v>
      </c>
      <c r="AY231" s="167" t="s">
        <v>147</v>
      </c>
    </row>
    <row r="232" spans="2:65" s="1" customFormat="1" ht="24.15" customHeight="1">
      <c r="B232" s="133"/>
      <c r="C232" s="134" t="s">
        <v>275</v>
      </c>
      <c r="D232" s="134" t="s">
        <v>150</v>
      </c>
      <c r="E232" s="135" t="s">
        <v>282</v>
      </c>
      <c r="F232" s="136" t="s">
        <v>283</v>
      </c>
      <c r="G232" s="137" t="s">
        <v>168</v>
      </c>
      <c r="H232" s="138">
        <v>4</v>
      </c>
      <c r="I232" s="139"/>
      <c r="J232" s="140">
        <f>ROUND(I232*H232,2)</f>
        <v>0</v>
      </c>
      <c r="K232" s="136" t="s">
        <v>153</v>
      </c>
      <c r="L232" s="32"/>
      <c r="M232" s="141" t="s">
        <v>1</v>
      </c>
      <c r="N232" s="142" t="s">
        <v>41</v>
      </c>
      <c r="P232" s="143">
        <f>O232*H232</f>
        <v>0</v>
      </c>
      <c r="Q232" s="143">
        <v>0</v>
      </c>
      <c r="R232" s="143">
        <f>Q232*H232</f>
        <v>0</v>
      </c>
      <c r="S232" s="143">
        <v>1.4999999999999999E-2</v>
      </c>
      <c r="T232" s="144">
        <f>S232*H232</f>
        <v>0.06</v>
      </c>
      <c r="AR232" s="145" t="s">
        <v>251</v>
      </c>
      <c r="AT232" s="145" t="s">
        <v>150</v>
      </c>
      <c r="AU232" s="145" t="s">
        <v>86</v>
      </c>
      <c r="AY232" s="17" t="s">
        <v>147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84</v>
      </c>
      <c r="BK232" s="146">
        <f>ROUND(I232*H232,2)</f>
        <v>0</v>
      </c>
      <c r="BL232" s="17" t="s">
        <v>251</v>
      </c>
      <c r="BM232" s="145" t="s">
        <v>810</v>
      </c>
    </row>
    <row r="233" spans="2:65" s="1" customFormat="1" ht="10.199999999999999">
      <c r="B233" s="32"/>
      <c r="D233" s="147" t="s">
        <v>156</v>
      </c>
      <c r="F233" s="148" t="s">
        <v>283</v>
      </c>
      <c r="I233" s="149"/>
      <c r="L233" s="32"/>
      <c r="M233" s="150"/>
      <c r="T233" s="56"/>
      <c r="AT233" s="17" t="s">
        <v>156</v>
      </c>
      <c r="AU233" s="17" t="s">
        <v>86</v>
      </c>
    </row>
    <row r="234" spans="2:65" s="1" customFormat="1" ht="10.199999999999999">
      <c r="B234" s="32"/>
      <c r="D234" s="151" t="s">
        <v>157</v>
      </c>
      <c r="F234" s="152" t="s">
        <v>285</v>
      </c>
      <c r="I234" s="149"/>
      <c r="L234" s="32"/>
      <c r="M234" s="150"/>
      <c r="T234" s="56"/>
      <c r="AT234" s="17" t="s">
        <v>157</v>
      </c>
      <c r="AU234" s="17" t="s">
        <v>86</v>
      </c>
    </row>
    <row r="235" spans="2:65" s="12" customFormat="1" ht="10.199999999999999">
      <c r="B235" s="153"/>
      <c r="D235" s="147" t="s">
        <v>159</v>
      </c>
      <c r="E235" s="154" t="s">
        <v>1</v>
      </c>
      <c r="F235" s="155" t="s">
        <v>265</v>
      </c>
      <c r="H235" s="154" t="s">
        <v>1</v>
      </c>
      <c r="I235" s="156"/>
      <c r="L235" s="153"/>
      <c r="M235" s="157"/>
      <c r="T235" s="158"/>
      <c r="AT235" s="154" t="s">
        <v>159</v>
      </c>
      <c r="AU235" s="154" t="s">
        <v>86</v>
      </c>
      <c r="AV235" s="12" t="s">
        <v>84</v>
      </c>
      <c r="AW235" s="12" t="s">
        <v>31</v>
      </c>
      <c r="AX235" s="12" t="s">
        <v>76</v>
      </c>
      <c r="AY235" s="154" t="s">
        <v>147</v>
      </c>
    </row>
    <row r="236" spans="2:65" s="12" customFormat="1" ht="10.199999999999999">
      <c r="B236" s="153"/>
      <c r="D236" s="147" t="s">
        <v>159</v>
      </c>
      <c r="E236" s="154" t="s">
        <v>1</v>
      </c>
      <c r="F236" s="155" t="s">
        <v>286</v>
      </c>
      <c r="H236" s="154" t="s">
        <v>1</v>
      </c>
      <c r="I236" s="156"/>
      <c r="L236" s="153"/>
      <c r="M236" s="157"/>
      <c r="T236" s="158"/>
      <c r="AT236" s="154" t="s">
        <v>159</v>
      </c>
      <c r="AU236" s="154" t="s">
        <v>86</v>
      </c>
      <c r="AV236" s="12" t="s">
        <v>84</v>
      </c>
      <c r="AW236" s="12" t="s">
        <v>31</v>
      </c>
      <c r="AX236" s="12" t="s">
        <v>76</v>
      </c>
      <c r="AY236" s="154" t="s">
        <v>147</v>
      </c>
    </row>
    <row r="237" spans="2:65" s="13" customFormat="1" ht="10.199999999999999">
      <c r="B237" s="159"/>
      <c r="D237" s="147" t="s">
        <v>159</v>
      </c>
      <c r="E237" s="160" t="s">
        <v>1</v>
      </c>
      <c r="F237" s="161" t="s">
        <v>154</v>
      </c>
      <c r="H237" s="162">
        <v>4</v>
      </c>
      <c r="I237" s="163"/>
      <c r="L237" s="159"/>
      <c r="M237" s="164"/>
      <c r="T237" s="165"/>
      <c r="AT237" s="160" t="s">
        <v>159</v>
      </c>
      <c r="AU237" s="160" t="s">
        <v>86</v>
      </c>
      <c r="AV237" s="13" t="s">
        <v>86</v>
      </c>
      <c r="AW237" s="13" t="s">
        <v>31</v>
      </c>
      <c r="AX237" s="13" t="s">
        <v>76</v>
      </c>
      <c r="AY237" s="160" t="s">
        <v>147</v>
      </c>
    </row>
    <row r="238" spans="2:65" s="14" customFormat="1" ht="10.199999999999999">
      <c r="B238" s="166"/>
      <c r="D238" s="147" t="s">
        <v>159</v>
      </c>
      <c r="E238" s="167" t="s">
        <v>1</v>
      </c>
      <c r="F238" s="168" t="s">
        <v>267</v>
      </c>
      <c r="H238" s="169">
        <v>4</v>
      </c>
      <c r="I238" s="170"/>
      <c r="L238" s="166"/>
      <c r="M238" s="171"/>
      <c r="T238" s="172"/>
      <c r="AT238" s="167" t="s">
        <v>159</v>
      </c>
      <c r="AU238" s="167" t="s">
        <v>86</v>
      </c>
      <c r="AV238" s="14" t="s">
        <v>154</v>
      </c>
      <c r="AW238" s="14" t="s">
        <v>31</v>
      </c>
      <c r="AX238" s="14" t="s">
        <v>84</v>
      </c>
      <c r="AY238" s="167" t="s">
        <v>147</v>
      </c>
    </row>
    <row r="239" spans="2:65" s="1" customFormat="1" ht="24.15" customHeight="1">
      <c r="B239" s="133"/>
      <c r="C239" s="134" t="s">
        <v>281</v>
      </c>
      <c r="D239" s="134" t="s">
        <v>150</v>
      </c>
      <c r="E239" s="135" t="s">
        <v>287</v>
      </c>
      <c r="F239" s="136" t="s">
        <v>288</v>
      </c>
      <c r="G239" s="137" t="s">
        <v>92</v>
      </c>
      <c r="H239" s="138">
        <v>23.75</v>
      </c>
      <c r="I239" s="139"/>
      <c r="J239" s="140">
        <f>ROUND(I239*H239,2)</f>
        <v>0</v>
      </c>
      <c r="K239" s="136" t="s">
        <v>153</v>
      </c>
      <c r="L239" s="32"/>
      <c r="M239" s="141" t="s">
        <v>1</v>
      </c>
      <c r="N239" s="142" t="s">
        <v>41</v>
      </c>
      <c r="P239" s="143">
        <f>O239*H239</f>
        <v>0</v>
      </c>
      <c r="Q239" s="143">
        <v>0</v>
      </c>
      <c r="R239" s="143">
        <f>Q239*H239</f>
        <v>0</v>
      </c>
      <c r="S239" s="143">
        <v>2.5999999999999999E-3</v>
      </c>
      <c r="T239" s="144">
        <f>S239*H239</f>
        <v>6.1749999999999999E-2</v>
      </c>
      <c r="AR239" s="145" t="s">
        <v>251</v>
      </c>
      <c r="AT239" s="145" t="s">
        <v>150</v>
      </c>
      <c r="AU239" s="145" t="s">
        <v>86</v>
      </c>
      <c r="AY239" s="17" t="s">
        <v>147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7" t="s">
        <v>84</v>
      </c>
      <c r="BK239" s="146">
        <f>ROUND(I239*H239,2)</f>
        <v>0</v>
      </c>
      <c r="BL239" s="17" t="s">
        <v>251</v>
      </c>
      <c r="BM239" s="145" t="s">
        <v>811</v>
      </c>
    </row>
    <row r="240" spans="2:65" s="1" customFormat="1" ht="10.199999999999999">
      <c r="B240" s="32"/>
      <c r="D240" s="147" t="s">
        <v>156</v>
      </c>
      <c r="F240" s="148" t="s">
        <v>288</v>
      </c>
      <c r="I240" s="149"/>
      <c r="L240" s="32"/>
      <c r="M240" s="150"/>
      <c r="T240" s="56"/>
      <c r="AT240" s="17" t="s">
        <v>156</v>
      </c>
      <c r="AU240" s="17" t="s">
        <v>86</v>
      </c>
    </row>
    <row r="241" spans="2:65" s="1" customFormat="1" ht="10.199999999999999">
      <c r="B241" s="32"/>
      <c r="D241" s="151" t="s">
        <v>157</v>
      </c>
      <c r="F241" s="152" t="s">
        <v>290</v>
      </c>
      <c r="I241" s="149"/>
      <c r="L241" s="32"/>
      <c r="M241" s="150"/>
      <c r="T241" s="56"/>
      <c r="AT241" s="17" t="s">
        <v>157</v>
      </c>
      <c r="AU241" s="17" t="s">
        <v>86</v>
      </c>
    </row>
    <row r="242" spans="2:65" s="12" customFormat="1" ht="10.199999999999999">
      <c r="B242" s="153"/>
      <c r="D242" s="147" t="s">
        <v>159</v>
      </c>
      <c r="E242" s="154" t="s">
        <v>1</v>
      </c>
      <c r="F242" s="155" t="s">
        <v>265</v>
      </c>
      <c r="H242" s="154" t="s">
        <v>1</v>
      </c>
      <c r="I242" s="156"/>
      <c r="L242" s="153"/>
      <c r="M242" s="157"/>
      <c r="T242" s="158"/>
      <c r="AT242" s="154" t="s">
        <v>159</v>
      </c>
      <c r="AU242" s="154" t="s">
        <v>86</v>
      </c>
      <c r="AV242" s="12" t="s">
        <v>84</v>
      </c>
      <c r="AW242" s="12" t="s">
        <v>31</v>
      </c>
      <c r="AX242" s="12" t="s">
        <v>76</v>
      </c>
      <c r="AY242" s="154" t="s">
        <v>147</v>
      </c>
    </row>
    <row r="243" spans="2:65" s="12" customFormat="1" ht="10.199999999999999">
      <c r="B243" s="153"/>
      <c r="D243" s="147" t="s">
        <v>159</v>
      </c>
      <c r="E243" s="154" t="s">
        <v>1</v>
      </c>
      <c r="F243" s="155" t="s">
        <v>280</v>
      </c>
      <c r="H243" s="154" t="s">
        <v>1</v>
      </c>
      <c r="I243" s="156"/>
      <c r="L243" s="153"/>
      <c r="M243" s="157"/>
      <c r="T243" s="158"/>
      <c r="AT243" s="154" t="s">
        <v>159</v>
      </c>
      <c r="AU243" s="154" t="s">
        <v>86</v>
      </c>
      <c r="AV243" s="12" t="s">
        <v>84</v>
      </c>
      <c r="AW243" s="12" t="s">
        <v>31</v>
      </c>
      <c r="AX243" s="12" t="s">
        <v>76</v>
      </c>
      <c r="AY243" s="154" t="s">
        <v>147</v>
      </c>
    </row>
    <row r="244" spans="2:65" s="13" customFormat="1" ht="10.199999999999999">
      <c r="B244" s="159"/>
      <c r="D244" s="147" t="s">
        <v>159</v>
      </c>
      <c r="E244" s="160" t="s">
        <v>1</v>
      </c>
      <c r="F244" s="161" t="s">
        <v>103</v>
      </c>
      <c r="H244" s="162">
        <v>23.75</v>
      </c>
      <c r="I244" s="163"/>
      <c r="L244" s="159"/>
      <c r="M244" s="164"/>
      <c r="T244" s="165"/>
      <c r="AT244" s="160" t="s">
        <v>159</v>
      </c>
      <c r="AU244" s="160" t="s">
        <v>86</v>
      </c>
      <c r="AV244" s="13" t="s">
        <v>86</v>
      </c>
      <c r="AW244" s="13" t="s">
        <v>31</v>
      </c>
      <c r="AX244" s="13" t="s">
        <v>76</v>
      </c>
      <c r="AY244" s="160" t="s">
        <v>147</v>
      </c>
    </row>
    <row r="245" spans="2:65" s="14" customFormat="1" ht="10.199999999999999">
      <c r="B245" s="166"/>
      <c r="D245" s="147" t="s">
        <v>159</v>
      </c>
      <c r="E245" s="167" t="s">
        <v>1</v>
      </c>
      <c r="F245" s="168" t="s">
        <v>267</v>
      </c>
      <c r="H245" s="169">
        <v>23.75</v>
      </c>
      <c r="I245" s="170"/>
      <c r="L245" s="166"/>
      <c r="M245" s="171"/>
      <c r="T245" s="172"/>
      <c r="AT245" s="167" t="s">
        <v>159</v>
      </c>
      <c r="AU245" s="167" t="s">
        <v>86</v>
      </c>
      <c r="AV245" s="14" t="s">
        <v>154</v>
      </c>
      <c r="AW245" s="14" t="s">
        <v>31</v>
      </c>
      <c r="AX245" s="14" t="s">
        <v>84</v>
      </c>
      <c r="AY245" s="167" t="s">
        <v>147</v>
      </c>
    </row>
    <row r="246" spans="2:65" s="1" customFormat="1" ht="24.15" customHeight="1">
      <c r="B246" s="133"/>
      <c r="C246" s="134" t="s">
        <v>7</v>
      </c>
      <c r="D246" s="134" t="s">
        <v>150</v>
      </c>
      <c r="E246" s="135" t="s">
        <v>292</v>
      </c>
      <c r="F246" s="136" t="s">
        <v>293</v>
      </c>
      <c r="G246" s="137" t="s">
        <v>92</v>
      </c>
      <c r="H246" s="138">
        <v>12.9</v>
      </c>
      <c r="I246" s="139"/>
      <c r="J246" s="140">
        <f>ROUND(I246*H246,2)</f>
        <v>0</v>
      </c>
      <c r="K246" s="136" t="s">
        <v>153</v>
      </c>
      <c r="L246" s="32"/>
      <c r="M246" s="141" t="s">
        <v>1</v>
      </c>
      <c r="N246" s="142" t="s">
        <v>41</v>
      </c>
      <c r="P246" s="143">
        <f>O246*H246</f>
        <v>0</v>
      </c>
      <c r="Q246" s="143">
        <v>5.7200000000000003E-3</v>
      </c>
      <c r="R246" s="143">
        <f>Q246*H246</f>
        <v>7.3788000000000006E-2</v>
      </c>
      <c r="S246" s="143">
        <v>0</v>
      </c>
      <c r="T246" s="144">
        <f>S246*H246</f>
        <v>0</v>
      </c>
      <c r="AR246" s="145" t="s">
        <v>251</v>
      </c>
      <c r="AT246" s="145" t="s">
        <v>150</v>
      </c>
      <c r="AU246" s="145" t="s">
        <v>86</v>
      </c>
      <c r="AY246" s="17" t="s">
        <v>147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7" t="s">
        <v>84</v>
      </c>
      <c r="BK246" s="146">
        <f>ROUND(I246*H246,2)</f>
        <v>0</v>
      </c>
      <c r="BL246" s="17" t="s">
        <v>251</v>
      </c>
      <c r="BM246" s="145" t="s">
        <v>812</v>
      </c>
    </row>
    <row r="247" spans="2:65" s="1" customFormat="1" ht="19.2">
      <c r="B247" s="32"/>
      <c r="D247" s="147" t="s">
        <v>156</v>
      </c>
      <c r="F247" s="148" t="s">
        <v>293</v>
      </c>
      <c r="I247" s="149"/>
      <c r="L247" s="32"/>
      <c r="M247" s="150"/>
      <c r="T247" s="56"/>
      <c r="AT247" s="17" t="s">
        <v>156</v>
      </c>
      <c r="AU247" s="17" t="s">
        <v>86</v>
      </c>
    </row>
    <row r="248" spans="2:65" s="1" customFormat="1" ht="10.199999999999999">
      <c r="B248" s="32"/>
      <c r="D248" s="151" t="s">
        <v>157</v>
      </c>
      <c r="F248" s="152" t="s">
        <v>295</v>
      </c>
      <c r="I248" s="149"/>
      <c r="L248" s="32"/>
      <c r="M248" s="150"/>
      <c r="T248" s="56"/>
      <c r="AT248" s="17" t="s">
        <v>157</v>
      </c>
      <c r="AU248" s="17" t="s">
        <v>86</v>
      </c>
    </row>
    <row r="249" spans="2:65" s="12" customFormat="1" ht="10.199999999999999">
      <c r="B249" s="153"/>
      <c r="D249" s="147" t="s">
        <v>159</v>
      </c>
      <c r="E249" s="154" t="s">
        <v>1</v>
      </c>
      <c r="F249" s="155" t="s">
        <v>273</v>
      </c>
      <c r="H249" s="154" t="s">
        <v>1</v>
      </c>
      <c r="I249" s="156"/>
      <c r="L249" s="153"/>
      <c r="M249" s="157"/>
      <c r="T249" s="158"/>
      <c r="AT249" s="154" t="s">
        <v>159</v>
      </c>
      <c r="AU249" s="154" t="s">
        <v>86</v>
      </c>
      <c r="AV249" s="12" t="s">
        <v>84</v>
      </c>
      <c r="AW249" s="12" t="s">
        <v>31</v>
      </c>
      <c r="AX249" s="12" t="s">
        <v>76</v>
      </c>
      <c r="AY249" s="154" t="s">
        <v>147</v>
      </c>
    </row>
    <row r="250" spans="2:65" s="13" customFormat="1" ht="10.199999999999999">
      <c r="B250" s="159"/>
      <c r="D250" s="147" t="s">
        <v>159</v>
      </c>
      <c r="E250" s="160" t="s">
        <v>1</v>
      </c>
      <c r="F250" s="161" t="s">
        <v>274</v>
      </c>
      <c r="H250" s="162">
        <v>12.9</v>
      </c>
      <c r="I250" s="163"/>
      <c r="L250" s="159"/>
      <c r="M250" s="164"/>
      <c r="T250" s="165"/>
      <c r="AT250" s="160" t="s">
        <v>159</v>
      </c>
      <c r="AU250" s="160" t="s">
        <v>86</v>
      </c>
      <c r="AV250" s="13" t="s">
        <v>86</v>
      </c>
      <c r="AW250" s="13" t="s">
        <v>31</v>
      </c>
      <c r="AX250" s="13" t="s">
        <v>76</v>
      </c>
      <c r="AY250" s="160" t="s">
        <v>147</v>
      </c>
    </row>
    <row r="251" spans="2:65" s="14" customFormat="1" ht="10.199999999999999">
      <c r="B251" s="166"/>
      <c r="D251" s="147" t="s">
        <v>159</v>
      </c>
      <c r="E251" s="167" t="s">
        <v>1</v>
      </c>
      <c r="F251" s="168" t="s">
        <v>267</v>
      </c>
      <c r="H251" s="169">
        <v>12.9</v>
      </c>
      <c r="I251" s="170"/>
      <c r="L251" s="166"/>
      <c r="M251" s="171"/>
      <c r="T251" s="172"/>
      <c r="AT251" s="167" t="s">
        <v>159</v>
      </c>
      <c r="AU251" s="167" t="s">
        <v>86</v>
      </c>
      <c r="AV251" s="14" t="s">
        <v>154</v>
      </c>
      <c r="AW251" s="14" t="s">
        <v>31</v>
      </c>
      <c r="AX251" s="14" t="s">
        <v>84</v>
      </c>
      <c r="AY251" s="167" t="s">
        <v>147</v>
      </c>
    </row>
    <row r="252" spans="2:65" s="1" customFormat="1" ht="37.799999999999997" customHeight="1">
      <c r="B252" s="133"/>
      <c r="C252" s="134" t="s">
        <v>291</v>
      </c>
      <c r="D252" s="134" t="s">
        <v>150</v>
      </c>
      <c r="E252" s="135" t="s">
        <v>297</v>
      </c>
      <c r="F252" s="136" t="s">
        <v>298</v>
      </c>
      <c r="G252" s="137" t="s">
        <v>168</v>
      </c>
      <c r="H252" s="138">
        <v>1</v>
      </c>
      <c r="I252" s="139"/>
      <c r="J252" s="140">
        <f>ROUND(I252*H252,2)</f>
        <v>0</v>
      </c>
      <c r="K252" s="136" t="s">
        <v>153</v>
      </c>
      <c r="L252" s="32"/>
      <c r="M252" s="141" t="s">
        <v>1</v>
      </c>
      <c r="N252" s="142" t="s">
        <v>41</v>
      </c>
      <c r="P252" s="143">
        <f>O252*H252</f>
        <v>0</v>
      </c>
      <c r="Q252" s="143">
        <v>9.0600000000000003E-3</v>
      </c>
      <c r="R252" s="143">
        <f>Q252*H252</f>
        <v>9.0600000000000003E-3</v>
      </c>
      <c r="S252" s="143">
        <v>0</v>
      </c>
      <c r="T252" s="144">
        <f>S252*H252</f>
        <v>0</v>
      </c>
      <c r="AR252" s="145" t="s">
        <v>251</v>
      </c>
      <c r="AT252" s="145" t="s">
        <v>150</v>
      </c>
      <c r="AU252" s="145" t="s">
        <v>86</v>
      </c>
      <c r="AY252" s="17" t="s">
        <v>147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7" t="s">
        <v>84</v>
      </c>
      <c r="BK252" s="146">
        <f>ROUND(I252*H252,2)</f>
        <v>0</v>
      </c>
      <c r="BL252" s="17" t="s">
        <v>251</v>
      </c>
      <c r="BM252" s="145" t="s">
        <v>813</v>
      </c>
    </row>
    <row r="253" spans="2:65" s="1" customFormat="1" ht="28.8">
      <c r="B253" s="32"/>
      <c r="D253" s="147" t="s">
        <v>156</v>
      </c>
      <c r="F253" s="148" t="s">
        <v>298</v>
      </c>
      <c r="I253" s="149"/>
      <c r="L253" s="32"/>
      <c r="M253" s="150"/>
      <c r="T253" s="56"/>
      <c r="AT253" s="17" t="s">
        <v>156</v>
      </c>
      <c r="AU253" s="17" t="s">
        <v>86</v>
      </c>
    </row>
    <row r="254" spans="2:65" s="1" customFormat="1" ht="10.199999999999999">
      <c r="B254" s="32"/>
      <c r="D254" s="151" t="s">
        <v>157</v>
      </c>
      <c r="F254" s="152" t="s">
        <v>300</v>
      </c>
      <c r="I254" s="149"/>
      <c r="L254" s="32"/>
      <c r="M254" s="150"/>
      <c r="T254" s="56"/>
      <c r="AT254" s="17" t="s">
        <v>157</v>
      </c>
      <c r="AU254" s="17" t="s">
        <v>86</v>
      </c>
    </row>
    <row r="255" spans="2:65" s="12" customFormat="1" ht="10.199999999999999">
      <c r="B255" s="153"/>
      <c r="D255" s="147" t="s">
        <v>159</v>
      </c>
      <c r="E255" s="154" t="s">
        <v>1</v>
      </c>
      <c r="F255" s="155" t="s">
        <v>273</v>
      </c>
      <c r="H255" s="154" t="s">
        <v>1</v>
      </c>
      <c r="I255" s="156"/>
      <c r="L255" s="153"/>
      <c r="M255" s="157"/>
      <c r="T255" s="158"/>
      <c r="AT255" s="154" t="s">
        <v>159</v>
      </c>
      <c r="AU255" s="154" t="s">
        <v>86</v>
      </c>
      <c r="AV255" s="12" t="s">
        <v>84</v>
      </c>
      <c r="AW255" s="12" t="s">
        <v>31</v>
      </c>
      <c r="AX255" s="12" t="s">
        <v>76</v>
      </c>
      <c r="AY255" s="154" t="s">
        <v>147</v>
      </c>
    </row>
    <row r="256" spans="2:65" s="12" customFormat="1" ht="10.199999999999999">
      <c r="B256" s="153"/>
      <c r="D256" s="147" t="s">
        <v>159</v>
      </c>
      <c r="E256" s="154" t="s">
        <v>1</v>
      </c>
      <c r="F256" s="155" t="s">
        <v>301</v>
      </c>
      <c r="H256" s="154" t="s">
        <v>1</v>
      </c>
      <c r="I256" s="156"/>
      <c r="L256" s="153"/>
      <c r="M256" s="157"/>
      <c r="T256" s="158"/>
      <c r="AT256" s="154" t="s">
        <v>159</v>
      </c>
      <c r="AU256" s="154" t="s">
        <v>86</v>
      </c>
      <c r="AV256" s="12" t="s">
        <v>84</v>
      </c>
      <c r="AW256" s="12" t="s">
        <v>31</v>
      </c>
      <c r="AX256" s="12" t="s">
        <v>76</v>
      </c>
      <c r="AY256" s="154" t="s">
        <v>147</v>
      </c>
    </row>
    <row r="257" spans="2:65" s="13" customFormat="1" ht="10.199999999999999">
      <c r="B257" s="159"/>
      <c r="D257" s="147" t="s">
        <v>159</v>
      </c>
      <c r="E257" s="160" t="s">
        <v>1</v>
      </c>
      <c r="F257" s="161" t="s">
        <v>84</v>
      </c>
      <c r="H257" s="162">
        <v>1</v>
      </c>
      <c r="I257" s="163"/>
      <c r="L257" s="159"/>
      <c r="M257" s="164"/>
      <c r="T257" s="165"/>
      <c r="AT257" s="160" t="s">
        <v>159</v>
      </c>
      <c r="AU257" s="160" t="s">
        <v>86</v>
      </c>
      <c r="AV257" s="13" t="s">
        <v>86</v>
      </c>
      <c r="AW257" s="13" t="s">
        <v>31</v>
      </c>
      <c r="AX257" s="13" t="s">
        <v>76</v>
      </c>
      <c r="AY257" s="160" t="s">
        <v>147</v>
      </c>
    </row>
    <row r="258" spans="2:65" s="14" customFormat="1" ht="10.199999999999999">
      <c r="B258" s="166"/>
      <c r="D258" s="147" t="s">
        <v>159</v>
      </c>
      <c r="E258" s="167" t="s">
        <v>1</v>
      </c>
      <c r="F258" s="168" t="s">
        <v>267</v>
      </c>
      <c r="H258" s="169">
        <v>1</v>
      </c>
      <c r="I258" s="170"/>
      <c r="L258" s="166"/>
      <c r="M258" s="171"/>
      <c r="T258" s="172"/>
      <c r="AT258" s="167" t="s">
        <v>159</v>
      </c>
      <c r="AU258" s="167" t="s">
        <v>86</v>
      </c>
      <c r="AV258" s="14" t="s">
        <v>154</v>
      </c>
      <c r="AW258" s="14" t="s">
        <v>31</v>
      </c>
      <c r="AX258" s="14" t="s">
        <v>84</v>
      </c>
      <c r="AY258" s="167" t="s">
        <v>147</v>
      </c>
    </row>
    <row r="259" spans="2:65" s="1" customFormat="1" ht="24.15" customHeight="1">
      <c r="B259" s="133"/>
      <c r="C259" s="134" t="s">
        <v>296</v>
      </c>
      <c r="D259" s="134" t="s">
        <v>150</v>
      </c>
      <c r="E259" s="135" t="s">
        <v>303</v>
      </c>
      <c r="F259" s="136" t="s">
        <v>304</v>
      </c>
      <c r="G259" s="137" t="s">
        <v>92</v>
      </c>
      <c r="H259" s="138">
        <v>27.98</v>
      </c>
      <c r="I259" s="139"/>
      <c r="J259" s="140">
        <f>ROUND(I259*H259,2)</f>
        <v>0</v>
      </c>
      <c r="K259" s="136" t="s">
        <v>153</v>
      </c>
      <c r="L259" s="32"/>
      <c r="M259" s="141" t="s">
        <v>1</v>
      </c>
      <c r="N259" s="142" t="s">
        <v>41</v>
      </c>
      <c r="P259" s="143">
        <f>O259*H259</f>
        <v>0</v>
      </c>
      <c r="Q259" s="143">
        <v>4.8399999999999997E-3</v>
      </c>
      <c r="R259" s="143">
        <f>Q259*H259</f>
        <v>0.13542319999999999</v>
      </c>
      <c r="S259" s="143">
        <v>0</v>
      </c>
      <c r="T259" s="144">
        <f>S259*H259</f>
        <v>0</v>
      </c>
      <c r="AR259" s="145" t="s">
        <v>154</v>
      </c>
      <c r="AT259" s="145" t="s">
        <v>150</v>
      </c>
      <c r="AU259" s="145" t="s">
        <v>86</v>
      </c>
      <c r="AY259" s="17" t="s">
        <v>147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7" t="s">
        <v>84</v>
      </c>
      <c r="BK259" s="146">
        <f>ROUND(I259*H259,2)</f>
        <v>0</v>
      </c>
      <c r="BL259" s="17" t="s">
        <v>154</v>
      </c>
      <c r="BM259" s="145" t="s">
        <v>814</v>
      </c>
    </row>
    <row r="260" spans="2:65" s="1" customFormat="1" ht="19.2">
      <c r="B260" s="32"/>
      <c r="D260" s="147" t="s">
        <v>156</v>
      </c>
      <c r="F260" s="148" t="s">
        <v>304</v>
      </c>
      <c r="I260" s="149"/>
      <c r="L260" s="32"/>
      <c r="M260" s="150"/>
      <c r="T260" s="56"/>
      <c r="AT260" s="17" t="s">
        <v>156</v>
      </c>
      <c r="AU260" s="17" t="s">
        <v>86</v>
      </c>
    </row>
    <row r="261" spans="2:65" s="1" customFormat="1" ht="10.199999999999999">
      <c r="B261" s="32"/>
      <c r="D261" s="151" t="s">
        <v>157</v>
      </c>
      <c r="F261" s="152" t="s">
        <v>306</v>
      </c>
      <c r="I261" s="149"/>
      <c r="L261" s="32"/>
      <c r="M261" s="150"/>
      <c r="T261" s="56"/>
      <c r="AT261" s="17" t="s">
        <v>157</v>
      </c>
      <c r="AU261" s="17" t="s">
        <v>86</v>
      </c>
    </row>
    <row r="262" spans="2:65" s="12" customFormat="1" ht="10.199999999999999">
      <c r="B262" s="153"/>
      <c r="D262" s="147" t="s">
        <v>159</v>
      </c>
      <c r="E262" s="154" t="s">
        <v>1</v>
      </c>
      <c r="F262" s="155" t="s">
        <v>273</v>
      </c>
      <c r="H262" s="154" t="s">
        <v>1</v>
      </c>
      <c r="I262" s="156"/>
      <c r="L262" s="153"/>
      <c r="M262" s="157"/>
      <c r="T262" s="158"/>
      <c r="AT262" s="154" t="s">
        <v>159</v>
      </c>
      <c r="AU262" s="154" t="s">
        <v>86</v>
      </c>
      <c r="AV262" s="12" t="s">
        <v>84</v>
      </c>
      <c r="AW262" s="12" t="s">
        <v>31</v>
      </c>
      <c r="AX262" s="12" t="s">
        <v>76</v>
      </c>
      <c r="AY262" s="154" t="s">
        <v>147</v>
      </c>
    </row>
    <row r="263" spans="2:65" s="12" customFormat="1" ht="10.199999999999999">
      <c r="B263" s="153"/>
      <c r="D263" s="147" t="s">
        <v>159</v>
      </c>
      <c r="E263" s="154" t="s">
        <v>1</v>
      </c>
      <c r="F263" s="155" t="s">
        <v>307</v>
      </c>
      <c r="H263" s="154" t="s">
        <v>1</v>
      </c>
      <c r="I263" s="156"/>
      <c r="L263" s="153"/>
      <c r="M263" s="157"/>
      <c r="T263" s="158"/>
      <c r="AT263" s="154" t="s">
        <v>159</v>
      </c>
      <c r="AU263" s="154" t="s">
        <v>86</v>
      </c>
      <c r="AV263" s="12" t="s">
        <v>84</v>
      </c>
      <c r="AW263" s="12" t="s">
        <v>31</v>
      </c>
      <c r="AX263" s="12" t="s">
        <v>76</v>
      </c>
      <c r="AY263" s="154" t="s">
        <v>147</v>
      </c>
    </row>
    <row r="264" spans="2:65" s="13" customFormat="1" ht="10.199999999999999">
      <c r="B264" s="159"/>
      <c r="D264" s="147" t="s">
        <v>159</v>
      </c>
      <c r="E264" s="160" t="s">
        <v>1</v>
      </c>
      <c r="F264" s="161" t="s">
        <v>308</v>
      </c>
      <c r="H264" s="162">
        <v>27.98</v>
      </c>
      <c r="I264" s="163"/>
      <c r="L264" s="159"/>
      <c r="M264" s="164"/>
      <c r="T264" s="165"/>
      <c r="AT264" s="160" t="s">
        <v>159</v>
      </c>
      <c r="AU264" s="160" t="s">
        <v>86</v>
      </c>
      <c r="AV264" s="13" t="s">
        <v>86</v>
      </c>
      <c r="AW264" s="13" t="s">
        <v>31</v>
      </c>
      <c r="AX264" s="13" t="s">
        <v>76</v>
      </c>
      <c r="AY264" s="160" t="s">
        <v>147</v>
      </c>
    </row>
    <row r="265" spans="2:65" s="14" customFormat="1" ht="10.199999999999999">
      <c r="B265" s="166"/>
      <c r="D265" s="147" t="s">
        <v>159</v>
      </c>
      <c r="E265" s="167" t="s">
        <v>1</v>
      </c>
      <c r="F265" s="168" t="s">
        <v>267</v>
      </c>
      <c r="H265" s="169">
        <v>27.98</v>
      </c>
      <c r="I265" s="170"/>
      <c r="L265" s="166"/>
      <c r="M265" s="171"/>
      <c r="T265" s="172"/>
      <c r="AT265" s="167" t="s">
        <v>159</v>
      </c>
      <c r="AU265" s="167" t="s">
        <v>86</v>
      </c>
      <c r="AV265" s="14" t="s">
        <v>154</v>
      </c>
      <c r="AW265" s="14" t="s">
        <v>31</v>
      </c>
      <c r="AX265" s="14" t="s">
        <v>84</v>
      </c>
      <c r="AY265" s="167" t="s">
        <v>147</v>
      </c>
    </row>
    <row r="266" spans="2:65" s="1" customFormat="1" ht="33" customHeight="1">
      <c r="B266" s="133"/>
      <c r="C266" s="134" t="s">
        <v>302</v>
      </c>
      <c r="D266" s="134" t="s">
        <v>150</v>
      </c>
      <c r="E266" s="135" t="s">
        <v>310</v>
      </c>
      <c r="F266" s="136" t="s">
        <v>311</v>
      </c>
      <c r="G266" s="137" t="s">
        <v>168</v>
      </c>
      <c r="H266" s="138">
        <v>1</v>
      </c>
      <c r="I266" s="139"/>
      <c r="J266" s="140">
        <f>ROUND(I266*H266,2)</f>
        <v>0</v>
      </c>
      <c r="K266" s="136" t="s">
        <v>312</v>
      </c>
      <c r="L266" s="32"/>
      <c r="M266" s="141" t="s">
        <v>1</v>
      </c>
      <c r="N266" s="142" t="s">
        <v>41</v>
      </c>
      <c r="P266" s="143">
        <f>O266*H266</f>
        <v>0</v>
      </c>
      <c r="Q266" s="143">
        <v>3.8899999999999998E-3</v>
      </c>
      <c r="R266" s="143">
        <f>Q266*H266</f>
        <v>3.8899999999999998E-3</v>
      </c>
      <c r="S266" s="143">
        <v>0</v>
      </c>
      <c r="T266" s="144">
        <f>S266*H266</f>
        <v>0</v>
      </c>
      <c r="AR266" s="145" t="s">
        <v>251</v>
      </c>
      <c r="AT266" s="145" t="s">
        <v>150</v>
      </c>
      <c r="AU266" s="145" t="s">
        <v>86</v>
      </c>
      <c r="AY266" s="17" t="s">
        <v>147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7" t="s">
        <v>84</v>
      </c>
      <c r="BK266" s="146">
        <f>ROUND(I266*H266,2)</f>
        <v>0</v>
      </c>
      <c r="BL266" s="17" t="s">
        <v>251</v>
      </c>
      <c r="BM266" s="145" t="s">
        <v>815</v>
      </c>
    </row>
    <row r="267" spans="2:65" s="1" customFormat="1" ht="19.2">
      <c r="B267" s="32"/>
      <c r="D267" s="147" t="s">
        <v>156</v>
      </c>
      <c r="F267" s="148" t="s">
        <v>311</v>
      </c>
      <c r="I267" s="149"/>
      <c r="L267" s="32"/>
      <c r="M267" s="150"/>
      <c r="T267" s="56"/>
      <c r="AT267" s="17" t="s">
        <v>156</v>
      </c>
      <c r="AU267" s="17" t="s">
        <v>86</v>
      </c>
    </row>
    <row r="268" spans="2:65" s="12" customFormat="1" ht="10.199999999999999">
      <c r="B268" s="153"/>
      <c r="D268" s="147" t="s">
        <v>159</v>
      </c>
      <c r="E268" s="154" t="s">
        <v>1</v>
      </c>
      <c r="F268" s="155" t="s">
        <v>273</v>
      </c>
      <c r="H268" s="154" t="s">
        <v>1</v>
      </c>
      <c r="I268" s="156"/>
      <c r="L268" s="153"/>
      <c r="M268" s="157"/>
      <c r="T268" s="158"/>
      <c r="AT268" s="154" t="s">
        <v>159</v>
      </c>
      <c r="AU268" s="154" t="s">
        <v>86</v>
      </c>
      <c r="AV268" s="12" t="s">
        <v>84</v>
      </c>
      <c r="AW268" s="12" t="s">
        <v>31</v>
      </c>
      <c r="AX268" s="12" t="s">
        <v>76</v>
      </c>
      <c r="AY268" s="154" t="s">
        <v>147</v>
      </c>
    </row>
    <row r="269" spans="2:65" s="12" customFormat="1" ht="10.199999999999999">
      <c r="B269" s="153"/>
      <c r="D269" s="147" t="s">
        <v>159</v>
      </c>
      <c r="E269" s="154" t="s">
        <v>1</v>
      </c>
      <c r="F269" s="155" t="s">
        <v>314</v>
      </c>
      <c r="H269" s="154" t="s">
        <v>1</v>
      </c>
      <c r="I269" s="156"/>
      <c r="L269" s="153"/>
      <c r="M269" s="157"/>
      <c r="T269" s="158"/>
      <c r="AT269" s="154" t="s">
        <v>159</v>
      </c>
      <c r="AU269" s="154" t="s">
        <v>86</v>
      </c>
      <c r="AV269" s="12" t="s">
        <v>84</v>
      </c>
      <c r="AW269" s="12" t="s">
        <v>31</v>
      </c>
      <c r="AX269" s="12" t="s">
        <v>76</v>
      </c>
      <c r="AY269" s="154" t="s">
        <v>147</v>
      </c>
    </row>
    <row r="270" spans="2:65" s="13" customFormat="1" ht="10.199999999999999">
      <c r="B270" s="159"/>
      <c r="D270" s="147" t="s">
        <v>159</v>
      </c>
      <c r="E270" s="160" t="s">
        <v>1</v>
      </c>
      <c r="F270" s="161" t="s">
        <v>84</v>
      </c>
      <c r="H270" s="162">
        <v>1</v>
      </c>
      <c r="I270" s="163"/>
      <c r="L270" s="159"/>
      <c r="M270" s="164"/>
      <c r="T270" s="165"/>
      <c r="AT270" s="160" t="s">
        <v>159</v>
      </c>
      <c r="AU270" s="160" t="s">
        <v>86</v>
      </c>
      <c r="AV270" s="13" t="s">
        <v>86</v>
      </c>
      <c r="AW270" s="13" t="s">
        <v>31</v>
      </c>
      <c r="AX270" s="13" t="s">
        <v>76</v>
      </c>
      <c r="AY270" s="160" t="s">
        <v>147</v>
      </c>
    </row>
    <row r="271" spans="2:65" s="14" customFormat="1" ht="10.199999999999999">
      <c r="B271" s="166"/>
      <c r="D271" s="147" t="s">
        <v>159</v>
      </c>
      <c r="E271" s="167" t="s">
        <v>1</v>
      </c>
      <c r="F271" s="168" t="s">
        <v>267</v>
      </c>
      <c r="H271" s="169">
        <v>1</v>
      </c>
      <c r="I271" s="170"/>
      <c r="L271" s="166"/>
      <c r="M271" s="171"/>
      <c r="T271" s="172"/>
      <c r="AT271" s="167" t="s">
        <v>159</v>
      </c>
      <c r="AU271" s="167" t="s">
        <v>86</v>
      </c>
      <c r="AV271" s="14" t="s">
        <v>154</v>
      </c>
      <c r="AW271" s="14" t="s">
        <v>31</v>
      </c>
      <c r="AX271" s="14" t="s">
        <v>84</v>
      </c>
      <c r="AY271" s="167" t="s">
        <v>147</v>
      </c>
    </row>
    <row r="272" spans="2:65" s="1" customFormat="1" ht="24.15" customHeight="1">
      <c r="B272" s="133"/>
      <c r="C272" s="134" t="s">
        <v>309</v>
      </c>
      <c r="D272" s="134" t="s">
        <v>150</v>
      </c>
      <c r="E272" s="135" t="s">
        <v>316</v>
      </c>
      <c r="F272" s="136" t="s">
        <v>317</v>
      </c>
      <c r="G272" s="137" t="s">
        <v>168</v>
      </c>
      <c r="H272" s="138">
        <v>12</v>
      </c>
      <c r="I272" s="139"/>
      <c r="J272" s="140">
        <f>ROUND(I272*H272,2)</f>
        <v>0</v>
      </c>
      <c r="K272" s="136" t="s">
        <v>312</v>
      </c>
      <c r="L272" s="32"/>
      <c r="M272" s="141" t="s">
        <v>1</v>
      </c>
      <c r="N272" s="142" t="s">
        <v>41</v>
      </c>
      <c r="P272" s="143">
        <f>O272*H272</f>
        <v>0</v>
      </c>
      <c r="Q272" s="143">
        <v>0</v>
      </c>
      <c r="R272" s="143">
        <f>Q272*H272</f>
        <v>0</v>
      </c>
      <c r="S272" s="143">
        <v>2E-3</v>
      </c>
      <c r="T272" s="144">
        <f>S272*H272</f>
        <v>2.4E-2</v>
      </c>
      <c r="AR272" s="145" t="s">
        <v>251</v>
      </c>
      <c r="AT272" s="145" t="s">
        <v>150</v>
      </c>
      <c r="AU272" s="145" t="s">
        <v>86</v>
      </c>
      <c r="AY272" s="17" t="s">
        <v>147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7" t="s">
        <v>84</v>
      </c>
      <c r="BK272" s="146">
        <f>ROUND(I272*H272,2)</f>
        <v>0</v>
      </c>
      <c r="BL272" s="17" t="s">
        <v>251</v>
      </c>
      <c r="BM272" s="145" t="s">
        <v>816</v>
      </c>
    </row>
    <row r="273" spans="2:65" s="1" customFormat="1" ht="19.2">
      <c r="B273" s="32"/>
      <c r="D273" s="147" t="s">
        <v>156</v>
      </c>
      <c r="F273" s="148" t="s">
        <v>317</v>
      </c>
      <c r="I273" s="149"/>
      <c r="L273" s="32"/>
      <c r="M273" s="150"/>
      <c r="T273" s="56"/>
      <c r="AT273" s="17" t="s">
        <v>156</v>
      </c>
      <c r="AU273" s="17" t="s">
        <v>86</v>
      </c>
    </row>
    <row r="274" spans="2:65" s="12" customFormat="1" ht="10.199999999999999">
      <c r="B274" s="153"/>
      <c r="D274" s="147" t="s">
        <v>159</v>
      </c>
      <c r="E274" s="154" t="s">
        <v>1</v>
      </c>
      <c r="F274" s="155" t="s">
        <v>273</v>
      </c>
      <c r="H274" s="154" t="s">
        <v>1</v>
      </c>
      <c r="I274" s="156"/>
      <c r="L274" s="153"/>
      <c r="M274" s="157"/>
      <c r="T274" s="158"/>
      <c r="AT274" s="154" t="s">
        <v>159</v>
      </c>
      <c r="AU274" s="154" t="s">
        <v>86</v>
      </c>
      <c r="AV274" s="12" t="s">
        <v>84</v>
      </c>
      <c r="AW274" s="12" t="s">
        <v>31</v>
      </c>
      <c r="AX274" s="12" t="s">
        <v>76</v>
      </c>
      <c r="AY274" s="154" t="s">
        <v>147</v>
      </c>
    </row>
    <row r="275" spans="2:65" s="12" customFormat="1" ht="10.199999999999999">
      <c r="B275" s="153"/>
      <c r="D275" s="147" t="s">
        <v>159</v>
      </c>
      <c r="E275" s="154" t="s">
        <v>1</v>
      </c>
      <c r="F275" s="155" t="s">
        <v>319</v>
      </c>
      <c r="H275" s="154" t="s">
        <v>1</v>
      </c>
      <c r="I275" s="156"/>
      <c r="L275" s="153"/>
      <c r="M275" s="157"/>
      <c r="T275" s="158"/>
      <c r="AT275" s="154" t="s">
        <v>159</v>
      </c>
      <c r="AU275" s="154" t="s">
        <v>86</v>
      </c>
      <c r="AV275" s="12" t="s">
        <v>84</v>
      </c>
      <c r="AW275" s="12" t="s">
        <v>31</v>
      </c>
      <c r="AX275" s="12" t="s">
        <v>76</v>
      </c>
      <c r="AY275" s="154" t="s">
        <v>147</v>
      </c>
    </row>
    <row r="276" spans="2:65" s="13" customFormat="1" ht="10.199999999999999">
      <c r="B276" s="159"/>
      <c r="D276" s="147" t="s">
        <v>159</v>
      </c>
      <c r="E276" s="160" t="s">
        <v>1</v>
      </c>
      <c r="F276" s="161" t="s">
        <v>8</v>
      </c>
      <c r="H276" s="162">
        <v>12</v>
      </c>
      <c r="I276" s="163"/>
      <c r="L276" s="159"/>
      <c r="M276" s="164"/>
      <c r="T276" s="165"/>
      <c r="AT276" s="160" t="s">
        <v>159</v>
      </c>
      <c r="AU276" s="160" t="s">
        <v>86</v>
      </c>
      <c r="AV276" s="13" t="s">
        <v>86</v>
      </c>
      <c r="AW276" s="13" t="s">
        <v>31</v>
      </c>
      <c r="AX276" s="13" t="s">
        <v>76</v>
      </c>
      <c r="AY276" s="160" t="s">
        <v>147</v>
      </c>
    </row>
    <row r="277" spans="2:65" s="14" customFormat="1" ht="10.199999999999999">
      <c r="B277" s="166"/>
      <c r="D277" s="147" t="s">
        <v>159</v>
      </c>
      <c r="E277" s="167" t="s">
        <v>1</v>
      </c>
      <c r="F277" s="168" t="s">
        <v>267</v>
      </c>
      <c r="H277" s="169">
        <v>12</v>
      </c>
      <c r="I277" s="170"/>
      <c r="L277" s="166"/>
      <c r="M277" s="171"/>
      <c r="T277" s="172"/>
      <c r="AT277" s="167" t="s">
        <v>159</v>
      </c>
      <c r="AU277" s="167" t="s">
        <v>86</v>
      </c>
      <c r="AV277" s="14" t="s">
        <v>154</v>
      </c>
      <c r="AW277" s="14" t="s">
        <v>31</v>
      </c>
      <c r="AX277" s="14" t="s">
        <v>84</v>
      </c>
      <c r="AY277" s="167" t="s">
        <v>147</v>
      </c>
    </row>
    <row r="278" spans="2:65" s="1" customFormat="1" ht="24.15" customHeight="1">
      <c r="B278" s="133"/>
      <c r="C278" s="134" t="s">
        <v>315</v>
      </c>
      <c r="D278" s="134" t="s">
        <v>150</v>
      </c>
      <c r="E278" s="135" t="s">
        <v>321</v>
      </c>
      <c r="F278" s="136" t="s">
        <v>322</v>
      </c>
      <c r="G278" s="137" t="s">
        <v>92</v>
      </c>
      <c r="H278" s="138">
        <v>23.75</v>
      </c>
      <c r="I278" s="139"/>
      <c r="J278" s="140">
        <f>ROUND(I278*H278,2)</f>
        <v>0</v>
      </c>
      <c r="K278" s="136" t="s">
        <v>312</v>
      </c>
      <c r="L278" s="32"/>
      <c r="M278" s="141" t="s">
        <v>1</v>
      </c>
      <c r="N278" s="142" t="s">
        <v>41</v>
      </c>
      <c r="P278" s="143">
        <f>O278*H278</f>
        <v>0</v>
      </c>
      <c r="Q278" s="143">
        <v>3.0799999999999998E-3</v>
      </c>
      <c r="R278" s="143">
        <f>Q278*H278</f>
        <v>7.3149999999999993E-2</v>
      </c>
      <c r="S278" s="143">
        <v>0</v>
      </c>
      <c r="T278" s="144">
        <f>S278*H278</f>
        <v>0</v>
      </c>
      <c r="AR278" s="145" t="s">
        <v>154</v>
      </c>
      <c r="AT278" s="145" t="s">
        <v>150</v>
      </c>
      <c r="AU278" s="145" t="s">
        <v>86</v>
      </c>
      <c r="AY278" s="17" t="s">
        <v>147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7" t="s">
        <v>84</v>
      </c>
      <c r="BK278" s="146">
        <f>ROUND(I278*H278,2)</f>
        <v>0</v>
      </c>
      <c r="BL278" s="17" t="s">
        <v>154</v>
      </c>
      <c r="BM278" s="145" t="s">
        <v>817</v>
      </c>
    </row>
    <row r="279" spans="2:65" s="1" customFormat="1" ht="19.2">
      <c r="B279" s="32"/>
      <c r="D279" s="147" t="s">
        <v>156</v>
      </c>
      <c r="F279" s="148" t="s">
        <v>322</v>
      </c>
      <c r="I279" s="149"/>
      <c r="L279" s="32"/>
      <c r="M279" s="150"/>
      <c r="T279" s="56"/>
      <c r="AT279" s="17" t="s">
        <v>156</v>
      </c>
      <c r="AU279" s="17" t="s">
        <v>86</v>
      </c>
    </row>
    <row r="280" spans="2:65" s="12" customFormat="1" ht="10.199999999999999">
      <c r="B280" s="153"/>
      <c r="D280" s="147" t="s">
        <v>159</v>
      </c>
      <c r="E280" s="154" t="s">
        <v>1</v>
      </c>
      <c r="F280" s="155" t="s">
        <v>273</v>
      </c>
      <c r="H280" s="154" t="s">
        <v>1</v>
      </c>
      <c r="I280" s="156"/>
      <c r="L280" s="153"/>
      <c r="M280" s="157"/>
      <c r="T280" s="158"/>
      <c r="AT280" s="154" t="s">
        <v>159</v>
      </c>
      <c r="AU280" s="154" t="s">
        <v>86</v>
      </c>
      <c r="AV280" s="12" t="s">
        <v>84</v>
      </c>
      <c r="AW280" s="12" t="s">
        <v>31</v>
      </c>
      <c r="AX280" s="12" t="s">
        <v>76</v>
      </c>
      <c r="AY280" s="154" t="s">
        <v>147</v>
      </c>
    </row>
    <row r="281" spans="2:65" s="12" customFormat="1" ht="10.199999999999999">
      <c r="B281" s="153"/>
      <c r="D281" s="147" t="s">
        <v>159</v>
      </c>
      <c r="E281" s="154" t="s">
        <v>1</v>
      </c>
      <c r="F281" s="155" t="s">
        <v>314</v>
      </c>
      <c r="H281" s="154" t="s">
        <v>1</v>
      </c>
      <c r="I281" s="156"/>
      <c r="L281" s="153"/>
      <c r="M281" s="157"/>
      <c r="T281" s="158"/>
      <c r="AT281" s="154" t="s">
        <v>159</v>
      </c>
      <c r="AU281" s="154" t="s">
        <v>86</v>
      </c>
      <c r="AV281" s="12" t="s">
        <v>84</v>
      </c>
      <c r="AW281" s="12" t="s">
        <v>31</v>
      </c>
      <c r="AX281" s="12" t="s">
        <v>76</v>
      </c>
      <c r="AY281" s="154" t="s">
        <v>147</v>
      </c>
    </row>
    <row r="282" spans="2:65" s="13" customFormat="1" ht="10.199999999999999">
      <c r="B282" s="159"/>
      <c r="D282" s="147" t="s">
        <v>159</v>
      </c>
      <c r="E282" s="160" t="s">
        <v>1</v>
      </c>
      <c r="F282" s="161" t="s">
        <v>103</v>
      </c>
      <c r="H282" s="162">
        <v>23.75</v>
      </c>
      <c r="I282" s="163"/>
      <c r="L282" s="159"/>
      <c r="M282" s="164"/>
      <c r="T282" s="165"/>
      <c r="AT282" s="160" t="s">
        <v>159</v>
      </c>
      <c r="AU282" s="160" t="s">
        <v>86</v>
      </c>
      <c r="AV282" s="13" t="s">
        <v>86</v>
      </c>
      <c r="AW282" s="13" t="s">
        <v>31</v>
      </c>
      <c r="AX282" s="13" t="s">
        <v>76</v>
      </c>
      <c r="AY282" s="160" t="s">
        <v>147</v>
      </c>
    </row>
    <row r="283" spans="2:65" s="14" customFormat="1" ht="10.199999999999999">
      <c r="B283" s="166"/>
      <c r="D283" s="147" t="s">
        <v>159</v>
      </c>
      <c r="E283" s="167" t="s">
        <v>1</v>
      </c>
      <c r="F283" s="168" t="s">
        <v>267</v>
      </c>
      <c r="H283" s="169">
        <v>23.75</v>
      </c>
      <c r="I283" s="170"/>
      <c r="L283" s="166"/>
      <c r="M283" s="171"/>
      <c r="T283" s="172"/>
      <c r="AT283" s="167" t="s">
        <v>159</v>
      </c>
      <c r="AU283" s="167" t="s">
        <v>86</v>
      </c>
      <c r="AV283" s="14" t="s">
        <v>154</v>
      </c>
      <c r="AW283" s="14" t="s">
        <v>31</v>
      </c>
      <c r="AX283" s="14" t="s">
        <v>84</v>
      </c>
      <c r="AY283" s="167" t="s">
        <v>147</v>
      </c>
    </row>
    <row r="284" spans="2:65" s="1" customFormat="1" ht="49.05" customHeight="1">
      <c r="B284" s="133"/>
      <c r="C284" s="134" t="s">
        <v>320</v>
      </c>
      <c r="D284" s="134" t="s">
        <v>150</v>
      </c>
      <c r="E284" s="135" t="s">
        <v>325</v>
      </c>
      <c r="F284" s="136" t="s">
        <v>326</v>
      </c>
      <c r="G284" s="137" t="s">
        <v>230</v>
      </c>
      <c r="H284" s="138">
        <v>6.4000000000000001E-2</v>
      </c>
      <c r="I284" s="139"/>
      <c r="J284" s="140">
        <f>ROUND(I284*H284,2)</f>
        <v>0</v>
      </c>
      <c r="K284" s="136" t="s">
        <v>153</v>
      </c>
      <c r="L284" s="32"/>
      <c r="M284" s="141" t="s">
        <v>1</v>
      </c>
      <c r="N284" s="142" t="s">
        <v>41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154</v>
      </c>
      <c r="AT284" s="145" t="s">
        <v>150</v>
      </c>
      <c r="AU284" s="145" t="s">
        <v>86</v>
      </c>
      <c r="AY284" s="17" t="s">
        <v>147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7" t="s">
        <v>84</v>
      </c>
      <c r="BK284" s="146">
        <f>ROUND(I284*H284,2)</f>
        <v>0</v>
      </c>
      <c r="BL284" s="17" t="s">
        <v>154</v>
      </c>
      <c r="BM284" s="145" t="s">
        <v>818</v>
      </c>
    </row>
    <row r="285" spans="2:65" s="1" customFormat="1" ht="38.4">
      <c r="B285" s="32"/>
      <c r="D285" s="147" t="s">
        <v>156</v>
      </c>
      <c r="F285" s="148" t="s">
        <v>326</v>
      </c>
      <c r="I285" s="149"/>
      <c r="L285" s="32"/>
      <c r="M285" s="150"/>
      <c r="T285" s="56"/>
      <c r="AT285" s="17" t="s">
        <v>156</v>
      </c>
      <c r="AU285" s="17" t="s">
        <v>86</v>
      </c>
    </row>
    <row r="286" spans="2:65" s="1" customFormat="1" ht="10.199999999999999">
      <c r="B286" s="32"/>
      <c r="D286" s="151" t="s">
        <v>157</v>
      </c>
      <c r="F286" s="152" t="s">
        <v>328</v>
      </c>
      <c r="I286" s="149"/>
      <c r="L286" s="32"/>
      <c r="M286" s="150"/>
      <c r="T286" s="56"/>
      <c r="AT286" s="17" t="s">
        <v>157</v>
      </c>
      <c r="AU286" s="17" t="s">
        <v>86</v>
      </c>
    </row>
    <row r="287" spans="2:65" s="11" customFormat="1" ht="22.8" customHeight="1">
      <c r="B287" s="121"/>
      <c r="D287" s="122" t="s">
        <v>75</v>
      </c>
      <c r="E287" s="131" t="s">
        <v>329</v>
      </c>
      <c r="F287" s="131" t="s">
        <v>330</v>
      </c>
      <c r="I287" s="124"/>
      <c r="J287" s="132">
        <f>BK287</f>
        <v>0</v>
      </c>
      <c r="L287" s="121"/>
      <c r="M287" s="126"/>
      <c r="P287" s="127">
        <f>SUM(P288:P567)</f>
        <v>0</v>
      </c>
      <c r="R287" s="127">
        <f>SUM(R288:R567)</f>
        <v>10.086426939999999</v>
      </c>
      <c r="T287" s="128">
        <f>SUM(T288:T567)</f>
        <v>5.4518900000000006</v>
      </c>
      <c r="AR287" s="122" t="s">
        <v>86</v>
      </c>
      <c r="AT287" s="129" t="s">
        <v>75</v>
      </c>
      <c r="AU287" s="129" t="s">
        <v>84</v>
      </c>
      <c r="AY287" s="122" t="s">
        <v>147</v>
      </c>
      <c r="BK287" s="130">
        <f>SUM(BK288:BK567)</f>
        <v>0</v>
      </c>
    </row>
    <row r="288" spans="2:65" s="1" customFormat="1" ht="37.799999999999997" customHeight="1">
      <c r="B288" s="133"/>
      <c r="C288" s="134" t="s">
        <v>324</v>
      </c>
      <c r="D288" s="134" t="s">
        <v>150</v>
      </c>
      <c r="E288" s="135" t="s">
        <v>332</v>
      </c>
      <c r="F288" s="136" t="s">
        <v>333</v>
      </c>
      <c r="G288" s="137" t="s">
        <v>168</v>
      </c>
      <c r="H288" s="138">
        <v>67.8</v>
      </c>
      <c r="I288" s="139"/>
      <c r="J288" s="140">
        <f>ROUND(I288*H288,2)</f>
        <v>0</v>
      </c>
      <c r="K288" s="136" t="s">
        <v>153</v>
      </c>
      <c r="L288" s="32"/>
      <c r="M288" s="141" t="s">
        <v>1</v>
      </c>
      <c r="N288" s="142" t="s">
        <v>41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154</v>
      </c>
      <c r="AT288" s="145" t="s">
        <v>150</v>
      </c>
      <c r="AU288" s="145" t="s">
        <v>86</v>
      </c>
      <c r="AY288" s="17" t="s">
        <v>147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7" t="s">
        <v>84</v>
      </c>
      <c r="BK288" s="146">
        <f>ROUND(I288*H288,2)</f>
        <v>0</v>
      </c>
      <c r="BL288" s="17" t="s">
        <v>154</v>
      </c>
      <c r="BM288" s="145" t="s">
        <v>819</v>
      </c>
    </row>
    <row r="289" spans="2:65" s="1" customFormat="1" ht="19.2">
      <c r="B289" s="32"/>
      <c r="D289" s="147" t="s">
        <v>156</v>
      </c>
      <c r="F289" s="148" t="s">
        <v>333</v>
      </c>
      <c r="I289" s="149"/>
      <c r="L289" s="32"/>
      <c r="M289" s="150"/>
      <c r="T289" s="56"/>
      <c r="AT289" s="17" t="s">
        <v>156</v>
      </c>
      <c r="AU289" s="17" t="s">
        <v>86</v>
      </c>
    </row>
    <row r="290" spans="2:65" s="1" customFormat="1" ht="10.199999999999999">
      <c r="B290" s="32"/>
      <c r="D290" s="151" t="s">
        <v>157</v>
      </c>
      <c r="F290" s="152" t="s">
        <v>335</v>
      </c>
      <c r="I290" s="149"/>
      <c r="L290" s="32"/>
      <c r="M290" s="150"/>
      <c r="T290" s="56"/>
      <c r="AT290" s="17" t="s">
        <v>157</v>
      </c>
      <c r="AU290" s="17" t="s">
        <v>86</v>
      </c>
    </row>
    <row r="291" spans="2:65" s="12" customFormat="1" ht="20.399999999999999">
      <c r="B291" s="153"/>
      <c r="D291" s="147" t="s">
        <v>159</v>
      </c>
      <c r="E291" s="154" t="s">
        <v>1</v>
      </c>
      <c r="F291" s="155" t="s">
        <v>336</v>
      </c>
      <c r="H291" s="154" t="s">
        <v>1</v>
      </c>
      <c r="I291" s="156"/>
      <c r="L291" s="153"/>
      <c r="M291" s="157"/>
      <c r="T291" s="158"/>
      <c r="AT291" s="154" t="s">
        <v>159</v>
      </c>
      <c r="AU291" s="154" t="s">
        <v>86</v>
      </c>
      <c r="AV291" s="12" t="s">
        <v>84</v>
      </c>
      <c r="AW291" s="12" t="s">
        <v>31</v>
      </c>
      <c r="AX291" s="12" t="s">
        <v>76</v>
      </c>
      <c r="AY291" s="154" t="s">
        <v>147</v>
      </c>
    </row>
    <row r="292" spans="2:65" s="12" customFormat="1" ht="10.199999999999999">
      <c r="B292" s="153"/>
      <c r="D292" s="147" t="s">
        <v>159</v>
      </c>
      <c r="E292" s="154" t="s">
        <v>1</v>
      </c>
      <c r="F292" s="155" t="s">
        <v>337</v>
      </c>
      <c r="H292" s="154" t="s">
        <v>1</v>
      </c>
      <c r="I292" s="156"/>
      <c r="L292" s="153"/>
      <c r="M292" s="157"/>
      <c r="T292" s="158"/>
      <c r="AT292" s="154" t="s">
        <v>159</v>
      </c>
      <c r="AU292" s="154" t="s">
        <v>86</v>
      </c>
      <c r="AV292" s="12" t="s">
        <v>84</v>
      </c>
      <c r="AW292" s="12" t="s">
        <v>31</v>
      </c>
      <c r="AX292" s="12" t="s">
        <v>76</v>
      </c>
      <c r="AY292" s="154" t="s">
        <v>147</v>
      </c>
    </row>
    <row r="293" spans="2:65" s="13" customFormat="1" ht="30.6">
      <c r="B293" s="159"/>
      <c r="D293" s="147" t="s">
        <v>159</v>
      </c>
      <c r="E293" s="160" t="s">
        <v>1</v>
      </c>
      <c r="F293" s="161" t="s">
        <v>338</v>
      </c>
      <c r="H293" s="162">
        <v>33.9</v>
      </c>
      <c r="I293" s="163"/>
      <c r="L293" s="159"/>
      <c r="M293" s="164"/>
      <c r="T293" s="165"/>
      <c r="AT293" s="160" t="s">
        <v>159</v>
      </c>
      <c r="AU293" s="160" t="s">
        <v>86</v>
      </c>
      <c r="AV293" s="13" t="s">
        <v>86</v>
      </c>
      <c r="AW293" s="13" t="s">
        <v>31</v>
      </c>
      <c r="AX293" s="13" t="s">
        <v>76</v>
      </c>
      <c r="AY293" s="160" t="s">
        <v>147</v>
      </c>
    </row>
    <row r="294" spans="2:65" s="12" customFormat="1" ht="10.199999999999999">
      <c r="B294" s="153"/>
      <c r="D294" s="147" t="s">
        <v>159</v>
      </c>
      <c r="E294" s="154" t="s">
        <v>1</v>
      </c>
      <c r="F294" s="155" t="s">
        <v>339</v>
      </c>
      <c r="H294" s="154" t="s">
        <v>1</v>
      </c>
      <c r="I294" s="156"/>
      <c r="L294" s="153"/>
      <c r="M294" s="157"/>
      <c r="T294" s="158"/>
      <c r="AT294" s="154" t="s">
        <v>159</v>
      </c>
      <c r="AU294" s="154" t="s">
        <v>86</v>
      </c>
      <c r="AV294" s="12" t="s">
        <v>84</v>
      </c>
      <c r="AW294" s="12" t="s">
        <v>31</v>
      </c>
      <c r="AX294" s="12" t="s">
        <v>76</v>
      </c>
      <c r="AY294" s="154" t="s">
        <v>147</v>
      </c>
    </row>
    <row r="295" spans="2:65" s="12" customFormat="1" ht="10.199999999999999">
      <c r="B295" s="153"/>
      <c r="D295" s="147" t="s">
        <v>159</v>
      </c>
      <c r="E295" s="154" t="s">
        <v>1</v>
      </c>
      <c r="F295" s="155" t="s">
        <v>340</v>
      </c>
      <c r="H295" s="154" t="s">
        <v>1</v>
      </c>
      <c r="I295" s="156"/>
      <c r="L295" s="153"/>
      <c r="M295" s="157"/>
      <c r="T295" s="158"/>
      <c r="AT295" s="154" t="s">
        <v>159</v>
      </c>
      <c r="AU295" s="154" t="s">
        <v>86</v>
      </c>
      <c r="AV295" s="12" t="s">
        <v>84</v>
      </c>
      <c r="AW295" s="12" t="s">
        <v>31</v>
      </c>
      <c r="AX295" s="12" t="s">
        <v>76</v>
      </c>
      <c r="AY295" s="154" t="s">
        <v>147</v>
      </c>
    </row>
    <row r="296" spans="2:65" s="13" customFormat="1" ht="30.6">
      <c r="B296" s="159"/>
      <c r="D296" s="147" t="s">
        <v>159</v>
      </c>
      <c r="E296" s="160" t="s">
        <v>1</v>
      </c>
      <c r="F296" s="161" t="s">
        <v>341</v>
      </c>
      <c r="H296" s="162">
        <v>33.9</v>
      </c>
      <c r="I296" s="163"/>
      <c r="L296" s="159"/>
      <c r="M296" s="164"/>
      <c r="T296" s="165"/>
      <c r="AT296" s="160" t="s">
        <v>159</v>
      </c>
      <c r="AU296" s="160" t="s">
        <v>86</v>
      </c>
      <c r="AV296" s="13" t="s">
        <v>86</v>
      </c>
      <c r="AW296" s="13" t="s">
        <v>31</v>
      </c>
      <c r="AX296" s="13" t="s">
        <v>76</v>
      </c>
      <c r="AY296" s="160" t="s">
        <v>147</v>
      </c>
    </row>
    <row r="297" spans="2:65" s="14" customFormat="1" ht="10.199999999999999">
      <c r="B297" s="166"/>
      <c r="D297" s="147" t="s">
        <v>159</v>
      </c>
      <c r="E297" s="167" t="s">
        <v>1</v>
      </c>
      <c r="F297" s="168" t="s">
        <v>267</v>
      </c>
      <c r="H297" s="169">
        <v>67.8</v>
      </c>
      <c r="I297" s="170"/>
      <c r="L297" s="166"/>
      <c r="M297" s="171"/>
      <c r="T297" s="172"/>
      <c r="AT297" s="167" t="s">
        <v>159</v>
      </c>
      <c r="AU297" s="167" t="s">
        <v>86</v>
      </c>
      <c r="AV297" s="14" t="s">
        <v>154</v>
      </c>
      <c r="AW297" s="14" t="s">
        <v>31</v>
      </c>
      <c r="AX297" s="14" t="s">
        <v>84</v>
      </c>
      <c r="AY297" s="167" t="s">
        <v>147</v>
      </c>
    </row>
    <row r="298" spans="2:65" s="12" customFormat="1" ht="10.199999999999999">
      <c r="B298" s="153"/>
      <c r="D298" s="147" t="s">
        <v>159</v>
      </c>
      <c r="E298" s="154" t="s">
        <v>1</v>
      </c>
      <c r="F298" s="155" t="s">
        <v>820</v>
      </c>
      <c r="H298" s="154" t="s">
        <v>1</v>
      </c>
      <c r="I298" s="156"/>
      <c r="L298" s="153"/>
      <c r="M298" s="157"/>
      <c r="T298" s="158"/>
      <c r="AT298" s="154" t="s">
        <v>159</v>
      </c>
      <c r="AU298" s="154" t="s">
        <v>86</v>
      </c>
      <c r="AV298" s="12" t="s">
        <v>84</v>
      </c>
      <c r="AW298" s="12" t="s">
        <v>31</v>
      </c>
      <c r="AX298" s="12" t="s">
        <v>76</v>
      </c>
      <c r="AY298" s="154" t="s">
        <v>147</v>
      </c>
    </row>
    <row r="299" spans="2:65" s="1" customFormat="1" ht="24.15" customHeight="1">
      <c r="B299" s="133"/>
      <c r="C299" s="134" t="s">
        <v>331</v>
      </c>
      <c r="D299" s="134" t="s">
        <v>150</v>
      </c>
      <c r="E299" s="135" t="s">
        <v>344</v>
      </c>
      <c r="F299" s="136" t="s">
        <v>345</v>
      </c>
      <c r="G299" s="137" t="s">
        <v>92</v>
      </c>
      <c r="H299" s="138">
        <v>23.75</v>
      </c>
      <c r="I299" s="139"/>
      <c r="J299" s="140">
        <f>ROUND(I299*H299,2)</f>
        <v>0</v>
      </c>
      <c r="K299" s="136" t="s">
        <v>153</v>
      </c>
      <c r="L299" s="32"/>
      <c r="M299" s="141" t="s">
        <v>1</v>
      </c>
      <c r="N299" s="142" t="s">
        <v>41</v>
      </c>
      <c r="P299" s="143">
        <f>O299*H299</f>
        <v>0</v>
      </c>
      <c r="Q299" s="143">
        <v>3.3899999999999998E-3</v>
      </c>
      <c r="R299" s="143">
        <f>Q299*H299</f>
        <v>8.0512500000000001E-2</v>
      </c>
      <c r="S299" s="143">
        <v>0</v>
      </c>
      <c r="T299" s="144">
        <f>S299*H299</f>
        <v>0</v>
      </c>
      <c r="AR299" s="145" t="s">
        <v>154</v>
      </c>
      <c r="AT299" s="145" t="s">
        <v>150</v>
      </c>
      <c r="AU299" s="145" t="s">
        <v>86</v>
      </c>
      <c r="AY299" s="17" t="s">
        <v>147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7" t="s">
        <v>84</v>
      </c>
      <c r="BK299" s="146">
        <f>ROUND(I299*H299,2)</f>
        <v>0</v>
      </c>
      <c r="BL299" s="17" t="s">
        <v>154</v>
      </c>
      <c r="BM299" s="145" t="s">
        <v>821</v>
      </c>
    </row>
    <row r="300" spans="2:65" s="1" customFormat="1" ht="19.2">
      <c r="B300" s="32"/>
      <c r="D300" s="147" t="s">
        <v>156</v>
      </c>
      <c r="F300" s="148" t="s">
        <v>345</v>
      </c>
      <c r="I300" s="149"/>
      <c r="L300" s="32"/>
      <c r="M300" s="150"/>
      <c r="T300" s="56"/>
      <c r="AT300" s="17" t="s">
        <v>156</v>
      </c>
      <c r="AU300" s="17" t="s">
        <v>86</v>
      </c>
    </row>
    <row r="301" spans="2:65" s="1" customFormat="1" ht="10.199999999999999">
      <c r="B301" s="32"/>
      <c r="D301" s="151" t="s">
        <v>157</v>
      </c>
      <c r="F301" s="152" t="s">
        <v>347</v>
      </c>
      <c r="I301" s="149"/>
      <c r="L301" s="32"/>
      <c r="M301" s="150"/>
      <c r="T301" s="56"/>
      <c r="AT301" s="17" t="s">
        <v>157</v>
      </c>
      <c r="AU301" s="17" t="s">
        <v>86</v>
      </c>
    </row>
    <row r="302" spans="2:65" s="12" customFormat="1" ht="20.399999999999999">
      <c r="B302" s="153"/>
      <c r="D302" s="147" t="s">
        <v>159</v>
      </c>
      <c r="E302" s="154" t="s">
        <v>1</v>
      </c>
      <c r="F302" s="155" t="s">
        <v>348</v>
      </c>
      <c r="H302" s="154" t="s">
        <v>1</v>
      </c>
      <c r="I302" s="156"/>
      <c r="L302" s="153"/>
      <c r="M302" s="157"/>
      <c r="T302" s="158"/>
      <c r="AT302" s="154" t="s">
        <v>159</v>
      </c>
      <c r="AU302" s="154" t="s">
        <v>86</v>
      </c>
      <c r="AV302" s="12" t="s">
        <v>84</v>
      </c>
      <c r="AW302" s="12" t="s">
        <v>31</v>
      </c>
      <c r="AX302" s="12" t="s">
        <v>76</v>
      </c>
      <c r="AY302" s="154" t="s">
        <v>147</v>
      </c>
    </row>
    <row r="303" spans="2:65" s="12" customFormat="1" ht="20.399999999999999">
      <c r="B303" s="153"/>
      <c r="D303" s="147" t="s">
        <v>159</v>
      </c>
      <c r="E303" s="154" t="s">
        <v>1</v>
      </c>
      <c r="F303" s="155" t="s">
        <v>349</v>
      </c>
      <c r="H303" s="154" t="s">
        <v>1</v>
      </c>
      <c r="I303" s="156"/>
      <c r="L303" s="153"/>
      <c r="M303" s="157"/>
      <c r="T303" s="158"/>
      <c r="AT303" s="154" t="s">
        <v>159</v>
      </c>
      <c r="AU303" s="154" t="s">
        <v>86</v>
      </c>
      <c r="AV303" s="12" t="s">
        <v>84</v>
      </c>
      <c r="AW303" s="12" t="s">
        <v>31</v>
      </c>
      <c r="AX303" s="12" t="s">
        <v>76</v>
      </c>
      <c r="AY303" s="154" t="s">
        <v>147</v>
      </c>
    </row>
    <row r="304" spans="2:65" s="12" customFormat="1" ht="10.199999999999999">
      <c r="B304" s="153"/>
      <c r="D304" s="147" t="s">
        <v>159</v>
      </c>
      <c r="E304" s="154" t="s">
        <v>1</v>
      </c>
      <c r="F304" s="155" t="s">
        <v>350</v>
      </c>
      <c r="H304" s="154" t="s">
        <v>1</v>
      </c>
      <c r="I304" s="156"/>
      <c r="L304" s="153"/>
      <c r="M304" s="157"/>
      <c r="T304" s="158"/>
      <c r="AT304" s="154" t="s">
        <v>159</v>
      </c>
      <c r="AU304" s="154" t="s">
        <v>86</v>
      </c>
      <c r="AV304" s="12" t="s">
        <v>84</v>
      </c>
      <c r="AW304" s="12" t="s">
        <v>31</v>
      </c>
      <c r="AX304" s="12" t="s">
        <v>76</v>
      </c>
      <c r="AY304" s="154" t="s">
        <v>147</v>
      </c>
    </row>
    <row r="305" spans="2:65" s="13" customFormat="1" ht="10.199999999999999">
      <c r="B305" s="159"/>
      <c r="D305" s="147" t="s">
        <v>159</v>
      </c>
      <c r="E305" s="160" t="s">
        <v>1</v>
      </c>
      <c r="F305" s="161" t="s">
        <v>103</v>
      </c>
      <c r="H305" s="162">
        <v>23.75</v>
      </c>
      <c r="I305" s="163"/>
      <c r="L305" s="159"/>
      <c r="M305" s="164"/>
      <c r="T305" s="165"/>
      <c r="AT305" s="160" t="s">
        <v>159</v>
      </c>
      <c r="AU305" s="160" t="s">
        <v>86</v>
      </c>
      <c r="AV305" s="13" t="s">
        <v>86</v>
      </c>
      <c r="AW305" s="13" t="s">
        <v>31</v>
      </c>
      <c r="AX305" s="13" t="s">
        <v>76</v>
      </c>
      <c r="AY305" s="160" t="s">
        <v>147</v>
      </c>
    </row>
    <row r="306" spans="2:65" s="14" customFormat="1" ht="10.199999999999999">
      <c r="B306" s="166"/>
      <c r="D306" s="147" t="s">
        <v>159</v>
      </c>
      <c r="E306" s="167" t="s">
        <v>1</v>
      </c>
      <c r="F306" s="168" t="s">
        <v>267</v>
      </c>
      <c r="H306" s="169">
        <v>23.75</v>
      </c>
      <c r="I306" s="170"/>
      <c r="L306" s="166"/>
      <c r="M306" s="171"/>
      <c r="T306" s="172"/>
      <c r="AT306" s="167" t="s">
        <v>159</v>
      </c>
      <c r="AU306" s="167" t="s">
        <v>86</v>
      </c>
      <c r="AV306" s="14" t="s">
        <v>154</v>
      </c>
      <c r="AW306" s="14" t="s">
        <v>31</v>
      </c>
      <c r="AX306" s="14" t="s">
        <v>84</v>
      </c>
      <c r="AY306" s="167" t="s">
        <v>147</v>
      </c>
    </row>
    <row r="307" spans="2:65" s="1" customFormat="1" ht="44.25" customHeight="1">
      <c r="B307" s="133"/>
      <c r="C307" s="134" t="s">
        <v>343</v>
      </c>
      <c r="D307" s="134" t="s">
        <v>150</v>
      </c>
      <c r="E307" s="135" t="s">
        <v>352</v>
      </c>
      <c r="F307" s="136" t="s">
        <v>353</v>
      </c>
      <c r="G307" s="137" t="s">
        <v>92</v>
      </c>
      <c r="H307" s="138">
        <v>39</v>
      </c>
      <c r="I307" s="139"/>
      <c r="J307" s="140">
        <f>ROUND(I307*H307,2)</f>
        <v>0</v>
      </c>
      <c r="K307" s="136" t="s">
        <v>153</v>
      </c>
      <c r="L307" s="32"/>
      <c r="M307" s="141" t="s">
        <v>1</v>
      </c>
      <c r="N307" s="142" t="s">
        <v>41</v>
      </c>
      <c r="P307" s="143">
        <f>O307*H307</f>
        <v>0</v>
      </c>
      <c r="Q307" s="143">
        <v>0</v>
      </c>
      <c r="R307" s="143">
        <f>Q307*H307</f>
        <v>0</v>
      </c>
      <c r="S307" s="143">
        <v>2.4750000000000001E-2</v>
      </c>
      <c r="T307" s="144">
        <f>S307*H307</f>
        <v>0.96525000000000005</v>
      </c>
      <c r="AR307" s="145" t="s">
        <v>154</v>
      </c>
      <c r="AT307" s="145" t="s">
        <v>150</v>
      </c>
      <c r="AU307" s="145" t="s">
        <v>86</v>
      </c>
      <c r="AY307" s="17" t="s">
        <v>147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7" t="s">
        <v>84</v>
      </c>
      <c r="BK307" s="146">
        <f>ROUND(I307*H307,2)</f>
        <v>0</v>
      </c>
      <c r="BL307" s="17" t="s">
        <v>154</v>
      </c>
      <c r="BM307" s="145" t="s">
        <v>822</v>
      </c>
    </row>
    <row r="308" spans="2:65" s="1" customFormat="1" ht="28.8">
      <c r="B308" s="32"/>
      <c r="D308" s="147" t="s">
        <v>156</v>
      </c>
      <c r="F308" s="148" t="s">
        <v>353</v>
      </c>
      <c r="I308" s="149"/>
      <c r="L308" s="32"/>
      <c r="M308" s="150"/>
      <c r="T308" s="56"/>
      <c r="AT308" s="17" t="s">
        <v>156</v>
      </c>
      <c r="AU308" s="17" t="s">
        <v>86</v>
      </c>
    </row>
    <row r="309" spans="2:65" s="1" customFormat="1" ht="10.199999999999999">
      <c r="B309" s="32"/>
      <c r="D309" s="151" t="s">
        <v>157</v>
      </c>
      <c r="F309" s="152" t="s">
        <v>355</v>
      </c>
      <c r="I309" s="149"/>
      <c r="L309" s="32"/>
      <c r="M309" s="150"/>
      <c r="T309" s="56"/>
      <c r="AT309" s="17" t="s">
        <v>157</v>
      </c>
      <c r="AU309" s="17" t="s">
        <v>86</v>
      </c>
    </row>
    <row r="310" spans="2:65" s="12" customFormat="1" ht="20.399999999999999">
      <c r="B310" s="153"/>
      <c r="D310" s="147" t="s">
        <v>159</v>
      </c>
      <c r="E310" s="154" t="s">
        <v>1</v>
      </c>
      <c r="F310" s="155" t="s">
        <v>356</v>
      </c>
      <c r="H310" s="154" t="s">
        <v>1</v>
      </c>
      <c r="I310" s="156"/>
      <c r="L310" s="153"/>
      <c r="M310" s="157"/>
      <c r="T310" s="158"/>
      <c r="AT310" s="154" t="s">
        <v>159</v>
      </c>
      <c r="AU310" s="154" t="s">
        <v>86</v>
      </c>
      <c r="AV310" s="12" t="s">
        <v>84</v>
      </c>
      <c r="AW310" s="12" t="s">
        <v>31</v>
      </c>
      <c r="AX310" s="12" t="s">
        <v>76</v>
      </c>
      <c r="AY310" s="154" t="s">
        <v>147</v>
      </c>
    </row>
    <row r="311" spans="2:65" s="12" customFormat="1" ht="10.199999999999999">
      <c r="B311" s="153"/>
      <c r="D311" s="147" t="s">
        <v>159</v>
      </c>
      <c r="E311" s="154" t="s">
        <v>1</v>
      </c>
      <c r="F311" s="155" t="s">
        <v>357</v>
      </c>
      <c r="H311" s="154" t="s">
        <v>1</v>
      </c>
      <c r="I311" s="156"/>
      <c r="L311" s="153"/>
      <c r="M311" s="157"/>
      <c r="T311" s="158"/>
      <c r="AT311" s="154" t="s">
        <v>159</v>
      </c>
      <c r="AU311" s="154" t="s">
        <v>86</v>
      </c>
      <c r="AV311" s="12" t="s">
        <v>84</v>
      </c>
      <c r="AW311" s="12" t="s">
        <v>31</v>
      </c>
      <c r="AX311" s="12" t="s">
        <v>76</v>
      </c>
      <c r="AY311" s="154" t="s">
        <v>147</v>
      </c>
    </row>
    <row r="312" spans="2:65" s="13" customFormat="1" ht="10.199999999999999">
      <c r="B312" s="159"/>
      <c r="D312" s="147" t="s">
        <v>159</v>
      </c>
      <c r="E312" s="160" t="s">
        <v>1</v>
      </c>
      <c r="F312" s="161" t="s">
        <v>309</v>
      </c>
      <c r="H312" s="162">
        <v>25</v>
      </c>
      <c r="I312" s="163"/>
      <c r="L312" s="159"/>
      <c r="M312" s="164"/>
      <c r="T312" s="165"/>
      <c r="AT312" s="160" t="s">
        <v>159</v>
      </c>
      <c r="AU312" s="160" t="s">
        <v>86</v>
      </c>
      <c r="AV312" s="13" t="s">
        <v>86</v>
      </c>
      <c r="AW312" s="13" t="s">
        <v>31</v>
      </c>
      <c r="AX312" s="13" t="s">
        <v>76</v>
      </c>
      <c r="AY312" s="160" t="s">
        <v>147</v>
      </c>
    </row>
    <row r="313" spans="2:65" s="12" customFormat="1" ht="10.199999999999999">
      <c r="B313" s="153"/>
      <c r="D313" s="147" t="s">
        <v>159</v>
      </c>
      <c r="E313" s="154" t="s">
        <v>1</v>
      </c>
      <c r="F313" s="155" t="s">
        <v>358</v>
      </c>
      <c r="H313" s="154" t="s">
        <v>1</v>
      </c>
      <c r="I313" s="156"/>
      <c r="L313" s="153"/>
      <c r="M313" s="157"/>
      <c r="T313" s="158"/>
      <c r="AT313" s="154" t="s">
        <v>159</v>
      </c>
      <c r="AU313" s="154" t="s">
        <v>86</v>
      </c>
      <c r="AV313" s="12" t="s">
        <v>84</v>
      </c>
      <c r="AW313" s="12" t="s">
        <v>31</v>
      </c>
      <c r="AX313" s="12" t="s">
        <v>76</v>
      </c>
      <c r="AY313" s="154" t="s">
        <v>147</v>
      </c>
    </row>
    <row r="314" spans="2:65" s="12" customFormat="1" ht="10.199999999999999">
      <c r="B314" s="153"/>
      <c r="D314" s="147" t="s">
        <v>159</v>
      </c>
      <c r="E314" s="154" t="s">
        <v>1</v>
      </c>
      <c r="F314" s="155" t="s">
        <v>359</v>
      </c>
      <c r="H314" s="154" t="s">
        <v>1</v>
      </c>
      <c r="I314" s="156"/>
      <c r="L314" s="153"/>
      <c r="M314" s="157"/>
      <c r="T314" s="158"/>
      <c r="AT314" s="154" t="s">
        <v>159</v>
      </c>
      <c r="AU314" s="154" t="s">
        <v>86</v>
      </c>
      <c r="AV314" s="12" t="s">
        <v>84</v>
      </c>
      <c r="AW314" s="12" t="s">
        <v>31</v>
      </c>
      <c r="AX314" s="12" t="s">
        <v>76</v>
      </c>
      <c r="AY314" s="154" t="s">
        <v>147</v>
      </c>
    </row>
    <row r="315" spans="2:65" s="13" customFormat="1" ht="10.199999999999999">
      <c r="B315" s="159"/>
      <c r="D315" s="147" t="s">
        <v>159</v>
      </c>
      <c r="E315" s="160" t="s">
        <v>1</v>
      </c>
      <c r="F315" s="161" t="s">
        <v>823</v>
      </c>
      <c r="H315" s="162">
        <v>6</v>
      </c>
      <c r="I315" s="163"/>
      <c r="L315" s="159"/>
      <c r="M315" s="164"/>
      <c r="T315" s="165"/>
      <c r="AT315" s="160" t="s">
        <v>159</v>
      </c>
      <c r="AU315" s="160" t="s">
        <v>86</v>
      </c>
      <c r="AV315" s="13" t="s">
        <v>86</v>
      </c>
      <c r="AW315" s="13" t="s">
        <v>31</v>
      </c>
      <c r="AX315" s="13" t="s">
        <v>76</v>
      </c>
      <c r="AY315" s="160" t="s">
        <v>147</v>
      </c>
    </row>
    <row r="316" spans="2:65" s="13" customFormat="1" ht="10.199999999999999">
      <c r="B316" s="159"/>
      <c r="D316" s="147" t="s">
        <v>159</v>
      </c>
      <c r="E316" s="160" t="s">
        <v>1</v>
      </c>
      <c r="F316" s="161" t="s">
        <v>361</v>
      </c>
      <c r="H316" s="162">
        <v>6</v>
      </c>
      <c r="I316" s="163"/>
      <c r="L316" s="159"/>
      <c r="M316" s="164"/>
      <c r="T316" s="165"/>
      <c r="AT316" s="160" t="s">
        <v>159</v>
      </c>
      <c r="AU316" s="160" t="s">
        <v>86</v>
      </c>
      <c r="AV316" s="13" t="s">
        <v>86</v>
      </c>
      <c r="AW316" s="13" t="s">
        <v>31</v>
      </c>
      <c r="AX316" s="13" t="s">
        <v>76</v>
      </c>
      <c r="AY316" s="160" t="s">
        <v>147</v>
      </c>
    </row>
    <row r="317" spans="2:65" s="13" customFormat="1" ht="10.199999999999999">
      <c r="B317" s="159"/>
      <c r="D317" s="147" t="s">
        <v>159</v>
      </c>
      <c r="E317" s="160" t="s">
        <v>1</v>
      </c>
      <c r="F317" s="161" t="s">
        <v>824</v>
      </c>
      <c r="H317" s="162">
        <v>2</v>
      </c>
      <c r="I317" s="163"/>
      <c r="L317" s="159"/>
      <c r="M317" s="164"/>
      <c r="T317" s="165"/>
      <c r="AT317" s="160" t="s">
        <v>159</v>
      </c>
      <c r="AU317" s="160" t="s">
        <v>86</v>
      </c>
      <c r="AV317" s="13" t="s">
        <v>86</v>
      </c>
      <c r="AW317" s="13" t="s">
        <v>31</v>
      </c>
      <c r="AX317" s="13" t="s">
        <v>76</v>
      </c>
      <c r="AY317" s="160" t="s">
        <v>147</v>
      </c>
    </row>
    <row r="318" spans="2:65" s="14" customFormat="1" ht="10.199999999999999">
      <c r="B318" s="166"/>
      <c r="D318" s="147" t="s">
        <v>159</v>
      </c>
      <c r="E318" s="167" t="s">
        <v>1</v>
      </c>
      <c r="F318" s="168" t="s">
        <v>267</v>
      </c>
      <c r="H318" s="169">
        <v>39</v>
      </c>
      <c r="I318" s="170"/>
      <c r="L318" s="166"/>
      <c r="M318" s="171"/>
      <c r="T318" s="172"/>
      <c r="AT318" s="167" t="s">
        <v>159</v>
      </c>
      <c r="AU318" s="167" t="s">
        <v>86</v>
      </c>
      <c r="AV318" s="14" t="s">
        <v>154</v>
      </c>
      <c r="AW318" s="14" t="s">
        <v>31</v>
      </c>
      <c r="AX318" s="14" t="s">
        <v>84</v>
      </c>
      <c r="AY318" s="167" t="s">
        <v>147</v>
      </c>
    </row>
    <row r="319" spans="2:65" s="1" customFormat="1" ht="44.25" customHeight="1">
      <c r="B319" s="133"/>
      <c r="C319" s="134" t="s">
        <v>351</v>
      </c>
      <c r="D319" s="134" t="s">
        <v>150</v>
      </c>
      <c r="E319" s="135" t="s">
        <v>365</v>
      </c>
      <c r="F319" s="136" t="s">
        <v>366</v>
      </c>
      <c r="G319" s="137" t="s">
        <v>92</v>
      </c>
      <c r="H319" s="138">
        <v>44</v>
      </c>
      <c r="I319" s="139"/>
      <c r="J319" s="140">
        <f>ROUND(I319*H319,2)</f>
        <v>0</v>
      </c>
      <c r="K319" s="136" t="s">
        <v>153</v>
      </c>
      <c r="L319" s="32"/>
      <c r="M319" s="141" t="s">
        <v>1</v>
      </c>
      <c r="N319" s="142" t="s">
        <v>41</v>
      </c>
      <c r="P319" s="143">
        <f>O319*H319</f>
        <v>0</v>
      </c>
      <c r="Q319" s="143">
        <v>0</v>
      </c>
      <c r="R319" s="143">
        <f>Q319*H319</f>
        <v>0</v>
      </c>
      <c r="S319" s="143">
        <v>2.4750000000000001E-2</v>
      </c>
      <c r="T319" s="144">
        <f>S319*H319</f>
        <v>1.089</v>
      </c>
      <c r="AR319" s="145" t="s">
        <v>154</v>
      </c>
      <c r="AT319" s="145" t="s">
        <v>150</v>
      </c>
      <c r="AU319" s="145" t="s">
        <v>86</v>
      </c>
      <c r="AY319" s="17" t="s">
        <v>147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7" t="s">
        <v>84</v>
      </c>
      <c r="BK319" s="146">
        <f>ROUND(I319*H319,2)</f>
        <v>0</v>
      </c>
      <c r="BL319" s="17" t="s">
        <v>154</v>
      </c>
      <c r="BM319" s="145" t="s">
        <v>825</v>
      </c>
    </row>
    <row r="320" spans="2:65" s="1" customFormat="1" ht="28.8">
      <c r="B320" s="32"/>
      <c r="D320" s="147" t="s">
        <v>156</v>
      </c>
      <c r="F320" s="148" t="s">
        <v>366</v>
      </c>
      <c r="I320" s="149"/>
      <c r="L320" s="32"/>
      <c r="M320" s="150"/>
      <c r="T320" s="56"/>
      <c r="AT320" s="17" t="s">
        <v>156</v>
      </c>
      <c r="AU320" s="17" t="s">
        <v>86</v>
      </c>
    </row>
    <row r="321" spans="2:65" s="1" customFormat="1" ht="10.199999999999999">
      <c r="B321" s="32"/>
      <c r="D321" s="151" t="s">
        <v>157</v>
      </c>
      <c r="F321" s="152" t="s">
        <v>368</v>
      </c>
      <c r="I321" s="149"/>
      <c r="L321" s="32"/>
      <c r="M321" s="150"/>
      <c r="T321" s="56"/>
      <c r="AT321" s="17" t="s">
        <v>157</v>
      </c>
      <c r="AU321" s="17" t="s">
        <v>86</v>
      </c>
    </row>
    <row r="322" spans="2:65" s="12" customFormat="1" ht="10.199999999999999">
      <c r="B322" s="153"/>
      <c r="D322" s="147" t="s">
        <v>159</v>
      </c>
      <c r="E322" s="154" t="s">
        <v>1</v>
      </c>
      <c r="F322" s="155" t="s">
        <v>358</v>
      </c>
      <c r="H322" s="154" t="s">
        <v>1</v>
      </c>
      <c r="I322" s="156"/>
      <c r="L322" s="153"/>
      <c r="M322" s="157"/>
      <c r="T322" s="158"/>
      <c r="AT322" s="154" t="s">
        <v>159</v>
      </c>
      <c r="AU322" s="154" t="s">
        <v>86</v>
      </c>
      <c r="AV322" s="12" t="s">
        <v>84</v>
      </c>
      <c r="AW322" s="12" t="s">
        <v>31</v>
      </c>
      <c r="AX322" s="12" t="s">
        <v>76</v>
      </c>
      <c r="AY322" s="154" t="s">
        <v>147</v>
      </c>
    </row>
    <row r="323" spans="2:65" s="12" customFormat="1" ht="10.199999999999999">
      <c r="B323" s="153"/>
      <c r="D323" s="147" t="s">
        <v>159</v>
      </c>
      <c r="E323" s="154" t="s">
        <v>1</v>
      </c>
      <c r="F323" s="155" t="s">
        <v>359</v>
      </c>
      <c r="H323" s="154" t="s">
        <v>1</v>
      </c>
      <c r="I323" s="156"/>
      <c r="L323" s="153"/>
      <c r="M323" s="157"/>
      <c r="T323" s="158"/>
      <c r="AT323" s="154" t="s">
        <v>159</v>
      </c>
      <c r="AU323" s="154" t="s">
        <v>86</v>
      </c>
      <c r="AV323" s="12" t="s">
        <v>84</v>
      </c>
      <c r="AW323" s="12" t="s">
        <v>31</v>
      </c>
      <c r="AX323" s="12" t="s">
        <v>76</v>
      </c>
      <c r="AY323" s="154" t="s">
        <v>147</v>
      </c>
    </row>
    <row r="324" spans="2:65" s="13" customFormat="1" ht="10.199999999999999">
      <c r="B324" s="159"/>
      <c r="D324" s="147" t="s">
        <v>159</v>
      </c>
      <c r="E324" s="160" t="s">
        <v>1</v>
      </c>
      <c r="F324" s="161" t="s">
        <v>826</v>
      </c>
      <c r="H324" s="162">
        <v>24</v>
      </c>
      <c r="I324" s="163"/>
      <c r="L324" s="159"/>
      <c r="M324" s="164"/>
      <c r="T324" s="165"/>
      <c r="AT324" s="160" t="s">
        <v>159</v>
      </c>
      <c r="AU324" s="160" t="s">
        <v>86</v>
      </c>
      <c r="AV324" s="13" t="s">
        <v>86</v>
      </c>
      <c r="AW324" s="13" t="s">
        <v>31</v>
      </c>
      <c r="AX324" s="13" t="s">
        <v>76</v>
      </c>
      <c r="AY324" s="160" t="s">
        <v>147</v>
      </c>
    </row>
    <row r="325" spans="2:65" s="13" customFormat="1" ht="10.199999999999999">
      <c r="B325" s="159"/>
      <c r="D325" s="147" t="s">
        <v>159</v>
      </c>
      <c r="E325" s="160" t="s">
        <v>1</v>
      </c>
      <c r="F325" s="161" t="s">
        <v>370</v>
      </c>
      <c r="H325" s="162">
        <v>8</v>
      </c>
      <c r="I325" s="163"/>
      <c r="L325" s="159"/>
      <c r="M325" s="164"/>
      <c r="T325" s="165"/>
      <c r="AT325" s="160" t="s">
        <v>159</v>
      </c>
      <c r="AU325" s="160" t="s">
        <v>86</v>
      </c>
      <c r="AV325" s="13" t="s">
        <v>86</v>
      </c>
      <c r="AW325" s="13" t="s">
        <v>31</v>
      </c>
      <c r="AX325" s="13" t="s">
        <v>76</v>
      </c>
      <c r="AY325" s="160" t="s">
        <v>147</v>
      </c>
    </row>
    <row r="326" spans="2:65" s="13" customFormat="1" ht="10.199999999999999">
      <c r="B326" s="159"/>
      <c r="D326" s="147" t="s">
        <v>159</v>
      </c>
      <c r="E326" s="160" t="s">
        <v>1</v>
      </c>
      <c r="F326" s="161" t="s">
        <v>827</v>
      </c>
      <c r="H326" s="162">
        <v>12</v>
      </c>
      <c r="I326" s="163"/>
      <c r="L326" s="159"/>
      <c r="M326" s="164"/>
      <c r="T326" s="165"/>
      <c r="AT326" s="160" t="s">
        <v>159</v>
      </c>
      <c r="AU326" s="160" t="s">
        <v>86</v>
      </c>
      <c r="AV326" s="13" t="s">
        <v>86</v>
      </c>
      <c r="AW326" s="13" t="s">
        <v>31</v>
      </c>
      <c r="AX326" s="13" t="s">
        <v>76</v>
      </c>
      <c r="AY326" s="160" t="s">
        <v>147</v>
      </c>
    </row>
    <row r="327" spans="2:65" s="14" customFormat="1" ht="10.199999999999999">
      <c r="B327" s="166"/>
      <c r="D327" s="147" t="s">
        <v>159</v>
      </c>
      <c r="E327" s="167" t="s">
        <v>1</v>
      </c>
      <c r="F327" s="168" t="s">
        <v>267</v>
      </c>
      <c r="H327" s="169">
        <v>44</v>
      </c>
      <c r="I327" s="170"/>
      <c r="L327" s="166"/>
      <c r="M327" s="171"/>
      <c r="T327" s="172"/>
      <c r="AT327" s="167" t="s">
        <v>159</v>
      </c>
      <c r="AU327" s="167" t="s">
        <v>86</v>
      </c>
      <c r="AV327" s="14" t="s">
        <v>154</v>
      </c>
      <c r="AW327" s="14" t="s">
        <v>31</v>
      </c>
      <c r="AX327" s="14" t="s">
        <v>84</v>
      </c>
      <c r="AY327" s="167" t="s">
        <v>147</v>
      </c>
    </row>
    <row r="328" spans="2:65" s="1" customFormat="1" ht="44.25" customHeight="1">
      <c r="B328" s="133"/>
      <c r="C328" s="134" t="s">
        <v>364</v>
      </c>
      <c r="D328" s="134" t="s">
        <v>150</v>
      </c>
      <c r="E328" s="135" t="s">
        <v>372</v>
      </c>
      <c r="F328" s="136" t="s">
        <v>373</v>
      </c>
      <c r="G328" s="137" t="s">
        <v>92</v>
      </c>
      <c r="H328" s="138">
        <v>7</v>
      </c>
      <c r="I328" s="139"/>
      <c r="J328" s="140">
        <f>ROUND(I328*H328,2)</f>
        <v>0</v>
      </c>
      <c r="K328" s="136" t="s">
        <v>153</v>
      </c>
      <c r="L328" s="32"/>
      <c r="M328" s="141" t="s">
        <v>1</v>
      </c>
      <c r="N328" s="142" t="s">
        <v>41</v>
      </c>
      <c r="P328" s="143">
        <f>O328*H328</f>
        <v>0</v>
      </c>
      <c r="Q328" s="143">
        <v>0</v>
      </c>
      <c r="R328" s="143">
        <f>Q328*H328</f>
        <v>0</v>
      </c>
      <c r="S328" s="143">
        <v>2.4750000000000001E-2</v>
      </c>
      <c r="T328" s="144">
        <f>S328*H328</f>
        <v>0.17325000000000002</v>
      </c>
      <c r="AR328" s="145" t="s">
        <v>251</v>
      </c>
      <c r="AT328" s="145" t="s">
        <v>150</v>
      </c>
      <c r="AU328" s="145" t="s">
        <v>86</v>
      </c>
      <c r="AY328" s="17" t="s">
        <v>147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7" t="s">
        <v>84</v>
      </c>
      <c r="BK328" s="146">
        <f>ROUND(I328*H328,2)</f>
        <v>0</v>
      </c>
      <c r="BL328" s="17" t="s">
        <v>251</v>
      </c>
      <c r="BM328" s="145" t="s">
        <v>828</v>
      </c>
    </row>
    <row r="329" spans="2:65" s="1" customFormat="1" ht="28.8">
      <c r="B329" s="32"/>
      <c r="D329" s="147" t="s">
        <v>156</v>
      </c>
      <c r="F329" s="148" t="s">
        <v>373</v>
      </c>
      <c r="I329" s="149"/>
      <c r="L329" s="32"/>
      <c r="M329" s="150"/>
      <c r="T329" s="56"/>
      <c r="AT329" s="17" t="s">
        <v>156</v>
      </c>
      <c r="AU329" s="17" t="s">
        <v>86</v>
      </c>
    </row>
    <row r="330" spans="2:65" s="1" customFormat="1" ht="10.199999999999999">
      <c r="B330" s="32"/>
      <c r="D330" s="151" t="s">
        <v>157</v>
      </c>
      <c r="F330" s="152" t="s">
        <v>375</v>
      </c>
      <c r="I330" s="149"/>
      <c r="L330" s="32"/>
      <c r="M330" s="150"/>
      <c r="T330" s="56"/>
      <c r="AT330" s="17" t="s">
        <v>157</v>
      </c>
      <c r="AU330" s="17" t="s">
        <v>86</v>
      </c>
    </row>
    <row r="331" spans="2:65" s="12" customFormat="1" ht="10.199999999999999">
      <c r="B331" s="153"/>
      <c r="D331" s="147" t="s">
        <v>159</v>
      </c>
      <c r="E331" s="154" t="s">
        <v>1</v>
      </c>
      <c r="F331" s="155" t="s">
        <v>358</v>
      </c>
      <c r="H331" s="154" t="s">
        <v>1</v>
      </c>
      <c r="I331" s="156"/>
      <c r="L331" s="153"/>
      <c r="M331" s="157"/>
      <c r="T331" s="158"/>
      <c r="AT331" s="154" t="s">
        <v>159</v>
      </c>
      <c r="AU331" s="154" t="s">
        <v>86</v>
      </c>
      <c r="AV331" s="12" t="s">
        <v>84</v>
      </c>
      <c r="AW331" s="12" t="s">
        <v>31</v>
      </c>
      <c r="AX331" s="12" t="s">
        <v>76</v>
      </c>
      <c r="AY331" s="154" t="s">
        <v>147</v>
      </c>
    </row>
    <row r="332" spans="2:65" s="12" customFormat="1" ht="10.199999999999999">
      <c r="B332" s="153"/>
      <c r="D332" s="147" t="s">
        <v>159</v>
      </c>
      <c r="E332" s="154" t="s">
        <v>1</v>
      </c>
      <c r="F332" s="155" t="s">
        <v>359</v>
      </c>
      <c r="H332" s="154" t="s">
        <v>1</v>
      </c>
      <c r="I332" s="156"/>
      <c r="L332" s="153"/>
      <c r="M332" s="157"/>
      <c r="T332" s="158"/>
      <c r="AT332" s="154" t="s">
        <v>159</v>
      </c>
      <c r="AU332" s="154" t="s">
        <v>86</v>
      </c>
      <c r="AV332" s="12" t="s">
        <v>84</v>
      </c>
      <c r="AW332" s="12" t="s">
        <v>31</v>
      </c>
      <c r="AX332" s="12" t="s">
        <v>76</v>
      </c>
      <c r="AY332" s="154" t="s">
        <v>147</v>
      </c>
    </row>
    <row r="333" spans="2:65" s="12" customFormat="1" ht="10.199999999999999">
      <c r="B333" s="153"/>
      <c r="D333" s="147" t="s">
        <v>159</v>
      </c>
      <c r="E333" s="154" t="s">
        <v>1</v>
      </c>
      <c r="F333" s="155" t="s">
        <v>376</v>
      </c>
      <c r="H333" s="154" t="s">
        <v>1</v>
      </c>
      <c r="I333" s="156"/>
      <c r="L333" s="153"/>
      <c r="M333" s="157"/>
      <c r="T333" s="158"/>
      <c r="AT333" s="154" t="s">
        <v>159</v>
      </c>
      <c r="AU333" s="154" t="s">
        <v>86</v>
      </c>
      <c r="AV333" s="12" t="s">
        <v>84</v>
      </c>
      <c r="AW333" s="12" t="s">
        <v>31</v>
      </c>
      <c r="AX333" s="12" t="s">
        <v>76</v>
      </c>
      <c r="AY333" s="154" t="s">
        <v>147</v>
      </c>
    </row>
    <row r="334" spans="2:65" s="13" customFormat="1" ht="10.199999999999999">
      <c r="B334" s="159"/>
      <c r="D334" s="147" t="s">
        <v>159</v>
      </c>
      <c r="E334" s="160" t="s">
        <v>1</v>
      </c>
      <c r="F334" s="161" t="s">
        <v>829</v>
      </c>
      <c r="H334" s="162">
        <v>7</v>
      </c>
      <c r="I334" s="163"/>
      <c r="L334" s="159"/>
      <c r="M334" s="164"/>
      <c r="T334" s="165"/>
      <c r="AT334" s="160" t="s">
        <v>159</v>
      </c>
      <c r="AU334" s="160" t="s">
        <v>86</v>
      </c>
      <c r="AV334" s="13" t="s">
        <v>86</v>
      </c>
      <c r="AW334" s="13" t="s">
        <v>31</v>
      </c>
      <c r="AX334" s="13" t="s">
        <v>84</v>
      </c>
      <c r="AY334" s="160" t="s">
        <v>147</v>
      </c>
    </row>
    <row r="335" spans="2:65" s="1" customFormat="1" ht="44.25" customHeight="1">
      <c r="B335" s="133"/>
      <c r="C335" s="134" t="s">
        <v>371</v>
      </c>
      <c r="D335" s="134" t="s">
        <v>150</v>
      </c>
      <c r="E335" s="135" t="s">
        <v>379</v>
      </c>
      <c r="F335" s="136" t="s">
        <v>380</v>
      </c>
      <c r="G335" s="137" t="s">
        <v>92</v>
      </c>
      <c r="H335" s="138">
        <v>33</v>
      </c>
      <c r="I335" s="139"/>
      <c r="J335" s="140">
        <f>ROUND(I335*H335,2)</f>
        <v>0</v>
      </c>
      <c r="K335" s="136" t="s">
        <v>153</v>
      </c>
      <c r="L335" s="32"/>
      <c r="M335" s="141" t="s">
        <v>1</v>
      </c>
      <c r="N335" s="142" t="s">
        <v>41</v>
      </c>
      <c r="P335" s="143">
        <f>O335*H335</f>
        <v>0</v>
      </c>
      <c r="Q335" s="143">
        <v>0</v>
      </c>
      <c r="R335" s="143">
        <f>Q335*H335</f>
        <v>0</v>
      </c>
      <c r="S335" s="143">
        <v>2.4750000000000001E-2</v>
      </c>
      <c r="T335" s="144">
        <f>S335*H335</f>
        <v>0.81675000000000009</v>
      </c>
      <c r="AR335" s="145" t="s">
        <v>154</v>
      </c>
      <c r="AT335" s="145" t="s">
        <v>150</v>
      </c>
      <c r="AU335" s="145" t="s">
        <v>86</v>
      </c>
      <c r="AY335" s="17" t="s">
        <v>147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7" t="s">
        <v>84</v>
      </c>
      <c r="BK335" s="146">
        <f>ROUND(I335*H335,2)</f>
        <v>0</v>
      </c>
      <c r="BL335" s="17" t="s">
        <v>154</v>
      </c>
      <c r="BM335" s="145" t="s">
        <v>830</v>
      </c>
    </row>
    <row r="336" spans="2:65" s="1" customFormat="1" ht="28.8">
      <c r="B336" s="32"/>
      <c r="D336" s="147" t="s">
        <v>156</v>
      </c>
      <c r="F336" s="148" t="s">
        <v>380</v>
      </c>
      <c r="I336" s="149"/>
      <c r="L336" s="32"/>
      <c r="M336" s="150"/>
      <c r="T336" s="56"/>
      <c r="AT336" s="17" t="s">
        <v>156</v>
      </c>
      <c r="AU336" s="17" t="s">
        <v>86</v>
      </c>
    </row>
    <row r="337" spans="2:65" s="1" customFormat="1" ht="10.199999999999999">
      <c r="B337" s="32"/>
      <c r="D337" s="151" t="s">
        <v>157</v>
      </c>
      <c r="F337" s="152" t="s">
        <v>382</v>
      </c>
      <c r="I337" s="149"/>
      <c r="L337" s="32"/>
      <c r="M337" s="150"/>
      <c r="T337" s="56"/>
      <c r="AT337" s="17" t="s">
        <v>157</v>
      </c>
      <c r="AU337" s="17" t="s">
        <v>86</v>
      </c>
    </row>
    <row r="338" spans="2:65" s="12" customFormat="1" ht="10.199999999999999">
      <c r="B338" s="153"/>
      <c r="D338" s="147" t="s">
        <v>159</v>
      </c>
      <c r="E338" s="154" t="s">
        <v>1</v>
      </c>
      <c r="F338" s="155" t="s">
        <v>358</v>
      </c>
      <c r="H338" s="154" t="s">
        <v>1</v>
      </c>
      <c r="I338" s="156"/>
      <c r="L338" s="153"/>
      <c r="M338" s="157"/>
      <c r="T338" s="158"/>
      <c r="AT338" s="154" t="s">
        <v>159</v>
      </c>
      <c r="AU338" s="154" t="s">
        <v>86</v>
      </c>
      <c r="AV338" s="12" t="s">
        <v>84</v>
      </c>
      <c r="AW338" s="12" t="s">
        <v>31</v>
      </c>
      <c r="AX338" s="12" t="s">
        <v>76</v>
      </c>
      <c r="AY338" s="154" t="s">
        <v>147</v>
      </c>
    </row>
    <row r="339" spans="2:65" s="12" customFormat="1" ht="10.199999999999999">
      <c r="B339" s="153"/>
      <c r="D339" s="147" t="s">
        <v>159</v>
      </c>
      <c r="E339" s="154" t="s">
        <v>1</v>
      </c>
      <c r="F339" s="155" t="s">
        <v>359</v>
      </c>
      <c r="H339" s="154" t="s">
        <v>1</v>
      </c>
      <c r="I339" s="156"/>
      <c r="L339" s="153"/>
      <c r="M339" s="157"/>
      <c r="T339" s="158"/>
      <c r="AT339" s="154" t="s">
        <v>159</v>
      </c>
      <c r="AU339" s="154" t="s">
        <v>86</v>
      </c>
      <c r="AV339" s="12" t="s">
        <v>84</v>
      </c>
      <c r="AW339" s="12" t="s">
        <v>31</v>
      </c>
      <c r="AX339" s="12" t="s">
        <v>76</v>
      </c>
      <c r="AY339" s="154" t="s">
        <v>147</v>
      </c>
    </row>
    <row r="340" spans="2:65" s="12" customFormat="1" ht="10.199999999999999">
      <c r="B340" s="153"/>
      <c r="D340" s="147" t="s">
        <v>159</v>
      </c>
      <c r="E340" s="154" t="s">
        <v>1</v>
      </c>
      <c r="F340" s="155" t="s">
        <v>376</v>
      </c>
      <c r="H340" s="154" t="s">
        <v>1</v>
      </c>
      <c r="I340" s="156"/>
      <c r="L340" s="153"/>
      <c r="M340" s="157"/>
      <c r="T340" s="158"/>
      <c r="AT340" s="154" t="s">
        <v>159</v>
      </c>
      <c r="AU340" s="154" t="s">
        <v>86</v>
      </c>
      <c r="AV340" s="12" t="s">
        <v>84</v>
      </c>
      <c r="AW340" s="12" t="s">
        <v>31</v>
      </c>
      <c r="AX340" s="12" t="s">
        <v>76</v>
      </c>
      <c r="AY340" s="154" t="s">
        <v>147</v>
      </c>
    </row>
    <row r="341" spans="2:65" s="13" customFormat="1" ht="10.199999999999999">
      <c r="B341" s="159"/>
      <c r="D341" s="147" t="s">
        <v>159</v>
      </c>
      <c r="E341" s="160" t="s">
        <v>1</v>
      </c>
      <c r="F341" s="161" t="s">
        <v>383</v>
      </c>
      <c r="H341" s="162">
        <v>22</v>
      </c>
      <c r="I341" s="163"/>
      <c r="L341" s="159"/>
      <c r="M341" s="164"/>
      <c r="T341" s="165"/>
      <c r="AT341" s="160" t="s">
        <v>159</v>
      </c>
      <c r="AU341" s="160" t="s">
        <v>86</v>
      </c>
      <c r="AV341" s="13" t="s">
        <v>86</v>
      </c>
      <c r="AW341" s="13" t="s">
        <v>31</v>
      </c>
      <c r="AX341" s="13" t="s">
        <v>76</v>
      </c>
      <c r="AY341" s="160" t="s">
        <v>147</v>
      </c>
    </row>
    <row r="342" spans="2:65" s="13" customFormat="1" ht="10.199999999999999">
      <c r="B342" s="159"/>
      <c r="D342" s="147" t="s">
        <v>159</v>
      </c>
      <c r="E342" s="160" t="s">
        <v>1</v>
      </c>
      <c r="F342" s="161" t="s">
        <v>384</v>
      </c>
      <c r="H342" s="162">
        <v>11</v>
      </c>
      <c r="I342" s="163"/>
      <c r="L342" s="159"/>
      <c r="M342" s="164"/>
      <c r="T342" s="165"/>
      <c r="AT342" s="160" t="s">
        <v>159</v>
      </c>
      <c r="AU342" s="160" t="s">
        <v>86</v>
      </c>
      <c r="AV342" s="13" t="s">
        <v>86</v>
      </c>
      <c r="AW342" s="13" t="s">
        <v>31</v>
      </c>
      <c r="AX342" s="13" t="s">
        <v>76</v>
      </c>
      <c r="AY342" s="160" t="s">
        <v>147</v>
      </c>
    </row>
    <row r="343" spans="2:65" s="14" customFormat="1" ht="10.199999999999999">
      <c r="B343" s="166"/>
      <c r="D343" s="147" t="s">
        <v>159</v>
      </c>
      <c r="E343" s="167" t="s">
        <v>1</v>
      </c>
      <c r="F343" s="168" t="s">
        <v>267</v>
      </c>
      <c r="H343" s="169">
        <v>33</v>
      </c>
      <c r="I343" s="170"/>
      <c r="L343" s="166"/>
      <c r="M343" s="171"/>
      <c r="T343" s="172"/>
      <c r="AT343" s="167" t="s">
        <v>159</v>
      </c>
      <c r="AU343" s="167" t="s">
        <v>86</v>
      </c>
      <c r="AV343" s="14" t="s">
        <v>154</v>
      </c>
      <c r="AW343" s="14" t="s">
        <v>31</v>
      </c>
      <c r="AX343" s="14" t="s">
        <v>84</v>
      </c>
      <c r="AY343" s="167" t="s">
        <v>147</v>
      </c>
    </row>
    <row r="344" spans="2:65" s="1" customFormat="1" ht="37.799999999999997" customHeight="1">
      <c r="B344" s="133"/>
      <c r="C344" s="134" t="s">
        <v>378</v>
      </c>
      <c r="D344" s="134" t="s">
        <v>150</v>
      </c>
      <c r="E344" s="135" t="s">
        <v>386</v>
      </c>
      <c r="F344" s="136" t="s">
        <v>387</v>
      </c>
      <c r="G344" s="137" t="s">
        <v>92</v>
      </c>
      <c r="H344" s="138">
        <v>11.5</v>
      </c>
      <c r="I344" s="139"/>
      <c r="J344" s="140">
        <f>ROUND(I344*H344,2)</f>
        <v>0</v>
      </c>
      <c r="K344" s="136" t="s">
        <v>153</v>
      </c>
      <c r="L344" s="32"/>
      <c r="M344" s="141" t="s">
        <v>1</v>
      </c>
      <c r="N344" s="142" t="s">
        <v>41</v>
      </c>
      <c r="P344" s="143">
        <f>O344*H344</f>
        <v>0</v>
      </c>
      <c r="Q344" s="143">
        <v>0</v>
      </c>
      <c r="R344" s="143">
        <f>Q344*H344</f>
        <v>0</v>
      </c>
      <c r="S344" s="143">
        <v>3.3000000000000002E-2</v>
      </c>
      <c r="T344" s="144">
        <f>S344*H344</f>
        <v>0.3795</v>
      </c>
      <c r="AR344" s="145" t="s">
        <v>154</v>
      </c>
      <c r="AT344" s="145" t="s">
        <v>150</v>
      </c>
      <c r="AU344" s="145" t="s">
        <v>86</v>
      </c>
      <c r="AY344" s="17" t="s">
        <v>147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7" t="s">
        <v>84</v>
      </c>
      <c r="BK344" s="146">
        <f>ROUND(I344*H344,2)</f>
        <v>0</v>
      </c>
      <c r="BL344" s="17" t="s">
        <v>154</v>
      </c>
      <c r="BM344" s="145" t="s">
        <v>831</v>
      </c>
    </row>
    <row r="345" spans="2:65" s="1" customFormat="1" ht="28.8">
      <c r="B345" s="32"/>
      <c r="D345" s="147" t="s">
        <v>156</v>
      </c>
      <c r="F345" s="148" t="s">
        <v>387</v>
      </c>
      <c r="I345" s="149"/>
      <c r="L345" s="32"/>
      <c r="M345" s="150"/>
      <c r="T345" s="56"/>
      <c r="AT345" s="17" t="s">
        <v>156</v>
      </c>
      <c r="AU345" s="17" t="s">
        <v>86</v>
      </c>
    </row>
    <row r="346" spans="2:65" s="1" customFormat="1" ht="10.199999999999999">
      <c r="B346" s="32"/>
      <c r="D346" s="151" t="s">
        <v>157</v>
      </c>
      <c r="F346" s="152" t="s">
        <v>389</v>
      </c>
      <c r="I346" s="149"/>
      <c r="L346" s="32"/>
      <c r="M346" s="150"/>
      <c r="T346" s="56"/>
      <c r="AT346" s="17" t="s">
        <v>157</v>
      </c>
      <c r="AU346" s="17" t="s">
        <v>86</v>
      </c>
    </row>
    <row r="347" spans="2:65" s="12" customFormat="1" ht="10.199999999999999">
      <c r="B347" s="153"/>
      <c r="D347" s="147" t="s">
        <v>159</v>
      </c>
      <c r="E347" s="154" t="s">
        <v>1</v>
      </c>
      <c r="F347" s="155" t="s">
        <v>358</v>
      </c>
      <c r="H347" s="154" t="s">
        <v>1</v>
      </c>
      <c r="I347" s="156"/>
      <c r="L347" s="153"/>
      <c r="M347" s="157"/>
      <c r="T347" s="158"/>
      <c r="AT347" s="154" t="s">
        <v>159</v>
      </c>
      <c r="AU347" s="154" t="s">
        <v>86</v>
      </c>
      <c r="AV347" s="12" t="s">
        <v>84</v>
      </c>
      <c r="AW347" s="12" t="s">
        <v>31</v>
      </c>
      <c r="AX347" s="12" t="s">
        <v>76</v>
      </c>
      <c r="AY347" s="154" t="s">
        <v>147</v>
      </c>
    </row>
    <row r="348" spans="2:65" s="12" customFormat="1" ht="10.199999999999999">
      <c r="B348" s="153"/>
      <c r="D348" s="147" t="s">
        <v>159</v>
      </c>
      <c r="E348" s="154" t="s">
        <v>1</v>
      </c>
      <c r="F348" s="155" t="s">
        <v>359</v>
      </c>
      <c r="H348" s="154" t="s">
        <v>1</v>
      </c>
      <c r="I348" s="156"/>
      <c r="L348" s="153"/>
      <c r="M348" s="157"/>
      <c r="T348" s="158"/>
      <c r="AT348" s="154" t="s">
        <v>159</v>
      </c>
      <c r="AU348" s="154" t="s">
        <v>86</v>
      </c>
      <c r="AV348" s="12" t="s">
        <v>84</v>
      </c>
      <c r="AW348" s="12" t="s">
        <v>31</v>
      </c>
      <c r="AX348" s="12" t="s">
        <v>76</v>
      </c>
      <c r="AY348" s="154" t="s">
        <v>147</v>
      </c>
    </row>
    <row r="349" spans="2:65" s="12" customFormat="1" ht="10.199999999999999">
      <c r="B349" s="153"/>
      <c r="D349" s="147" t="s">
        <v>159</v>
      </c>
      <c r="E349" s="154" t="s">
        <v>1</v>
      </c>
      <c r="F349" s="155" t="s">
        <v>376</v>
      </c>
      <c r="H349" s="154" t="s">
        <v>1</v>
      </c>
      <c r="I349" s="156"/>
      <c r="L349" s="153"/>
      <c r="M349" s="157"/>
      <c r="T349" s="158"/>
      <c r="AT349" s="154" t="s">
        <v>159</v>
      </c>
      <c r="AU349" s="154" t="s">
        <v>86</v>
      </c>
      <c r="AV349" s="12" t="s">
        <v>84</v>
      </c>
      <c r="AW349" s="12" t="s">
        <v>31</v>
      </c>
      <c r="AX349" s="12" t="s">
        <v>76</v>
      </c>
      <c r="AY349" s="154" t="s">
        <v>147</v>
      </c>
    </row>
    <row r="350" spans="2:65" s="13" customFormat="1" ht="10.199999999999999">
      <c r="B350" s="159"/>
      <c r="D350" s="147" t="s">
        <v>159</v>
      </c>
      <c r="E350" s="160" t="s">
        <v>1</v>
      </c>
      <c r="F350" s="161" t="s">
        <v>390</v>
      </c>
      <c r="H350" s="162">
        <v>2</v>
      </c>
      <c r="I350" s="163"/>
      <c r="L350" s="159"/>
      <c r="M350" s="164"/>
      <c r="T350" s="165"/>
      <c r="AT350" s="160" t="s">
        <v>159</v>
      </c>
      <c r="AU350" s="160" t="s">
        <v>86</v>
      </c>
      <c r="AV350" s="13" t="s">
        <v>86</v>
      </c>
      <c r="AW350" s="13" t="s">
        <v>31</v>
      </c>
      <c r="AX350" s="13" t="s">
        <v>76</v>
      </c>
      <c r="AY350" s="160" t="s">
        <v>147</v>
      </c>
    </row>
    <row r="351" spans="2:65" s="13" customFormat="1" ht="10.199999999999999">
      <c r="B351" s="159"/>
      <c r="D351" s="147" t="s">
        <v>159</v>
      </c>
      <c r="E351" s="160" t="s">
        <v>1</v>
      </c>
      <c r="F351" s="161" t="s">
        <v>832</v>
      </c>
      <c r="H351" s="162">
        <v>4</v>
      </c>
      <c r="I351" s="163"/>
      <c r="L351" s="159"/>
      <c r="M351" s="164"/>
      <c r="T351" s="165"/>
      <c r="AT351" s="160" t="s">
        <v>159</v>
      </c>
      <c r="AU351" s="160" t="s">
        <v>86</v>
      </c>
      <c r="AV351" s="13" t="s">
        <v>86</v>
      </c>
      <c r="AW351" s="13" t="s">
        <v>31</v>
      </c>
      <c r="AX351" s="13" t="s">
        <v>76</v>
      </c>
      <c r="AY351" s="160" t="s">
        <v>147</v>
      </c>
    </row>
    <row r="352" spans="2:65" s="13" customFormat="1" ht="10.199999999999999">
      <c r="B352" s="159"/>
      <c r="D352" s="147" t="s">
        <v>159</v>
      </c>
      <c r="E352" s="160" t="s">
        <v>1</v>
      </c>
      <c r="F352" s="161" t="s">
        <v>391</v>
      </c>
      <c r="H352" s="162">
        <v>2</v>
      </c>
      <c r="I352" s="163"/>
      <c r="L352" s="159"/>
      <c r="M352" s="164"/>
      <c r="T352" s="165"/>
      <c r="AT352" s="160" t="s">
        <v>159</v>
      </c>
      <c r="AU352" s="160" t="s">
        <v>86</v>
      </c>
      <c r="AV352" s="13" t="s">
        <v>86</v>
      </c>
      <c r="AW352" s="13" t="s">
        <v>31</v>
      </c>
      <c r="AX352" s="13" t="s">
        <v>76</v>
      </c>
      <c r="AY352" s="160" t="s">
        <v>147</v>
      </c>
    </row>
    <row r="353" spans="2:65" s="13" customFormat="1" ht="10.199999999999999">
      <c r="B353" s="159"/>
      <c r="D353" s="147" t="s">
        <v>159</v>
      </c>
      <c r="E353" s="160" t="s">
        <v>1</v>
      </c>
      <c r="F353" s="161" t="s">
        <v>392</v>
      </c>
      <c r="H353" s="162">
        <v>1.5</v>
      </c>
      <c r="I353" s="163"/>
      <c r="L353" s="159"/>
      <c r="M353" s="164"/>
      <c r="T353" s="165"/>
      <c r="AT353" s="160" t="s">
        <v>159</v>
      </c>
      <c r="AU353" s="160" t="s">
        <v>86</v>
      </c>
      <c r="AV353" s="13" t="s">
        <v>86</v>
      </c>
      <c r="AW353" s="13" t="s">
        <v>31</v>
      </c>
      <c r="AX353" s="13" t="s">
        <v>76</v>
      </c>
      <c r="AY353" s="160" t="s">
        <v>147</v>
      </c>
    </row>
    <row r="354" spans="2:65" s="13" customFormat="1" ht="10.199999999999999">
      <c r="B354" s="159"/>
      <c r="D354" s="147" t="s">
        <v>159</v>
      </c>
      <c r="E354" s="160" t="s">
        <v>1</v>
      </c>
      <c r="F354" s="161" t="s">
        <v>833</v>
      </c>
      <c r="H354" s="162">
        <v>2</v>
      </c>
      <c r="I354" s="163"/>
      <c r="L354" s="159"/>
      <c r="M354" s="164"/>
      <c r="T354" s="165"/>
      <c r="AT354" s="160" t="s">
        <v>159</v>
      </c>
      <c r="AU354" s="160" t="s">
        <v>86</v>
      </c>
      <c r="AV354" s="13" t="s">
        <v>86</v>
      </c>
      <c r="AW354" s="13" t="s">
        <v>31</v>
      </c>
      <c r="AX354" s="13" t="s">
        <v>76</v>
      </c>
      <c r="AY354" s="160" t="s">
        <v>147</v>
      </c>
    </row>
    <row r="355" spans="2:65" s="14" customFormat="1" ht="10.199999999999999">
      <c r="B355" s="166"/>
      <c r="D355" s="147" t="s">
        <v>159</v>
      </c>
      <c r="E355" s="167" t="s">
        <v>1</v>
      </c>
      <c r="F355" s="168" t="s">
        <v>267</v>
      </c>
      <c r="H355" s="169">
        <v>11.5</v>
      </c>
      <c r="I355" s="170"/>
      <c r="L355" s="166"/>
      <c r="M355" s="171"/>
      <c r="T355" s="172"/>
      <c r="AT355" s="167" t="s">
        <v>159</v>
      </c>
      <c r="AU355" s="167" t="s">
        <v>86</v>
      </c>
      <c r="AV355" s="14" t="s">
        <v>154</v>
      </c>
      <c r="AW355" s="14" t="s">
        <v>31</v>
      </c>
      <c r="AX355" s="14" t="s">
        <v>84</v>
      </c>
      <c r="AY355" s="167" t="s">
        <v>147</v>
      </c>
    </row>
    <row r="356" spans="2:65" s="1" customFormat="1" ht="44.25" customHeight="1">
      <c r="B356" s="133"/>
      <c r="C356" s="134" t="s">
        <v>385</v>
      </c>
      <c r="D356" s="134" t="s">
        <v>150</v>
      </c>
      <c r="E356" s="135" t="s">
        <v>394</v>
      </c>
      <c r="F356" s="136" t="s">
        <v>395</v>
      </c>
      <c r="G356" s="137" t="s">
        <v>92</v>
      </c>
      <c r="H356" s="138">
        <v>13</v>
      </c>
      <c r="I356" s="139"/>
      <c r="J356" s="140">
        <f>ROUND(I356*H356,2)</f>
        <v>0</v>
      </c>
      <c r="K356" s="136" t="s">
        <v>153</v>
      </c>
      <c r="L356" s="32"/>
      <c r="M356" s="141" t="s">
        <v>1</v>
      </c>
      <c r="N356" s="142" t="s">
        <v>41</v>
      </c>
      <c r="P356" s="143">
        <f>O356*H356</f>
        <v>0</v>
      </c>
      <c r="Q356" s="143">
        <v>0</v>
      </c>
      <c r="R356" s="143">
        <f>Q356*H356</f>
        <v>0</v>
      </c>
      <c r="S356" s="143">
        <v>3.3000000000000002E-2</v>
      </c>
      <c r="T356" s="144">
        <f>S356*H356</f>
        <v>0.42900000000000005</v>
      </c>
      <c r="AR356" s="145" t="s">
        <v>154</v>
      </c>
      <c r="AT356" s="145" t="s">
        <v>150</v>
      </c>
      <c r="AU356" s="145" t="s">
        <v>86</v>
      </c>
      <c r="AY356" s="17" t="s">
        <v>147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7" t="s">
        <v>84</v>
      </c>
      <c r="BK356" s="146">
        <f>ROUND(I356*H356,2)</f>
        <v>0</v>
      </c>
      <c r="BL356" s="17" t="s">
        <v>154</v>
      </c>
      <c r="BM356" s="145" t="s">
        <v>834</v>
      </c>
    </row>
    <row r="357" spans="2:65" s="1" customFormat="1" ht="28.8">
      <c r="B357" s="32"/>
      <c r="D357" s="147" t="s">
        <v>156</v>
      </c>
      <c r="F357" s="148" t="s">
        <v>395</v>
      </c>
      <c r="I357" s="149"/>
      <c r="L357" s="32"/>
      <c r="M357" s="150"/>
      <c r="T357" s="56"/>
      <c r="AT357" s="17" t="s">
        <v>156</v>
      </c>
      <c r="AU357" s="17" t="s">
        <v>86</v>
      </c>
    </row>
    <row r="358" spans="2:65" s="1" customFormat="1" ht="10.199999999999999">
      <c r="B358" s="32"/>
      <c r="D358" s="151" t="s">
        <v>157</v>
      </c>
      <c r="F358" s="152" t="s">
        <v>397</v>
      </c>
      <c r="I358" s="149"/>
      <c r="L358" s="32"/>
      <c r="M358" s="150"/>
      <c r="T358" s="56"/>
      <c r="AT358" s="17" t="s">
        <v>157</v>
      </c>
      <c r="AU358" s="17" t="s">
        <v>86</v>
      </c>
    </row>
    <row r="359" spans="2:65" s="12" customFormat="1" ht="10.199999999999999">
      <c r="B359" s="153"/>
      <c r="D359" s="147" t="s">
        <v>159</v>
      </c>
      <c r="E359" s="154" t="s">
        <v>1</v>
      </c>
      <c r="F359" s="155" t="s">
        <v>358</v>
      </c>
      <c r="H359" s="154" t="s">
        <v>1</v>
      </c>
      <c r="I359" s="156"/>
      <c r="L359" s="153"/>
      <c r="M359" s="157"/>
      <c r="T359" s="158"/>
      <c r="AT359" s="154" t="s">
        <v>159</v>
      </c>
      <c r="AU359" s="154" t="s">
        <v>86</v>
      </c>
      <c r="AV359" s="12" t="s">
        <v>84</v>
      </c>
      <c r="AW359" s="12" t="s">
        <v>31</v>
      </c>
      <c r="AX359" s="12" t="s">
        <v>76</v>
      </c>
      <c r="AY359" s="154" t="s">
        <v>147</v>
      </c>
    </row>
    <row r="360" spans="2:65" s="12" customFormat="1" ht="10.199999999999999">
      <c r="B360" s="153"/>
      <c r="D360" s="147" t="s">
        <v>159</v>
      </c>
      <c r="E360" s="154" t="s">
        <v>1</v>
      </c>
      <c r="F360" s="155" t="s">
        <v>359</v>
      </c>
      <c r="H360" s="154" t="s">
        <v>1</v>
      </c>
      <c r="I360" s="156"/>
      <c r="L360" s="153"/>
      <c r="M360" s="157"/>
      <c r="T360" s="158"/>
      <c r="AT360" s="154" t="s">
        <v>159</v>
      </c>
      <c r="AU360" s="154" t="s">
        <v>86</v>
      </c>
      <c r="AV360" s="12" t="s">
        <v>84</v>
      </c>
      <c r="AW360" s="12" t="s">
        <v>31</v>
      </c>
      <c r="AX360" s="12" t="s">
        <v>76</v>
      </c>
      <c r="AY360" s="154" t="s">
        <v>147</v>
      </c>
    </row>
    <row r="361" spans="2:65" s="12" customFormat="1" ht="10.199999999999999">
      <c r="B361" s="153"/>
      <c r="D361" s="147" t="s">
        <v>159</v>
      </c>
      <c r="E361" s="154" t="s">
        <v>1</v>
      </c>
      <c r="F361" s="155" t="s">
        <v>376</v>
      </c>
      <c r="H361" s="154" t="s">
        <v>1</v>
      </c>
      <c r="I361" s="156"/>
      <c r="L361" s="153"/>
      <c r="M361" s="157"/>
      <c r="T361" s="158"/>
      <c r="AT361" s="154" t="s">
        <v>159</v>
      </c>
      <c r="AU361" s="154" t="s">
        <v>86</v>
      </c>
      <c r="AV361" s="12" t="s">
        <v>84</v>
      </c>
      <c r="AW361" s="12" t="s">
        <v>31</v>
      </c>
      <c r="AX361" s="12" t="s">
        <v>76</v>
      </c>
      <c r="AY361" s="154" t="s">
        <v>147</v>
      </c>
    </row>
    <row r="362" spans="2:65" s="13" customFormat="1" ht="10.199999999999999">
      <c r="B362" s="159"/>
      <c r="D362" s="147" t="s">
        <v>159</v>
      </c>
      <c r="E362" s="160" t="s">
        <v>1</v>
      </c>
      <c r="F362" s="161" t="s">
        <v>835</v>
      </c>
      <c r="H362" s="162">
        <v>8</v>
      </c>
      <c r="I362" s="163"/>
      <c r="L362" s="159"/>
      <c r="M362" s="164"/>
      <c r="T362" s="165"/>
      <c r="AT362" s="160" t="s">
        <v>159</v>
      </c>
      <c r="AU362" s="160" t="s">
        <v>86</v>
      </c>
      <c r="AV362" s="13" t="s">
        <v>86</v>
      </c>
      <c r="AW362" s="13" t="s">
        <v>31</v>
      </c>
      <c r="AX362" s="13" t="s">
        <v>76</v>
      </c>
      <c r="AY362" s="160" t="s">
        <v>147</v>
      </c>
    </row>
    <row r="363" spans="2:65" s="13" customFormat="1" ht="10.199999999999999">
      <c r="B363" s="159"/>
      <c r="D363" s="147" t="s">
        <v>159</v>
      </c>
      <c r="E363" s="160" t="s">
        <v>1</v>
      </c>
      <c r="F363" s="161" t="s">
        <v>836</v>
      </c>
      <c r="H363" s="162">
        <v>5</v>
      </c>
      <c r="I363" s="163"/>
      <c r="L363" s="159"/>
      <c r="M363" s="164"/>
      <c r="T363" s="165"/>
      <c r="AT363" s="160" t="s">
        <v>159</v>
      </c>
      <c r="AU363" s="160" t="s">
        <v>86</v>
      </c>
      <c r="AV363" s="13" t="s">
        <v>86</v>
      </c>
      <c r="AW363" s="13" t="s">
        <v>31</v>
      </c>
      <c r="AX363" s="13" t="s">
        <v>76</v>
      </c>
      <c r="AY363" s="160" t="s">
        <v>147</v>
      </c>
    </row>
    <row r="364" spans="2:65" s="14" customFormat="1" ht="10.199999999999999">
      <c r="B364" s="166"/>
      <c r="D364" s="147" t="s">
        <v>159</v>
      </c>
      <c r="E364" s="167" t="s">
        <v>1</v>
      </c>
      <c r="F364" s="168" t="s">
        <v>267</v>
      </c>
      <c r="H364" s="169">
        <v>13</v>
      </c>
      <c r="I364" s="170"/>
      <c r="L364" s="166"/>
      <c r="M364" s="171"/>
      <c r="T364" s="172"/>
      <c r="AT364" s="167" t="s">
        <v>159</v>
      </c>
      <c r="AU364" s="167" t="s">
        <v>86</v>
      </c>
      <c r="AV364" s="14" t="s">
        <v>154</v>
      </c>
      <c r="AW364" s="14" t="s">
        <v>31</v>
      </c>
      <c r="AX364" s="14" t="s">
        <v>84</v>
      </c>
      <c r="AY364" s="167" t="s">
        <v>147</v>
      </c>
    </row>
    <row r="365" spans="2:65" s="1" customFormat="1" ht="44.25" customHeight="1">
      <c r="B365" s="133"/>
      <c r="C365" s="134" t="s">
        <v>393</v>
      </c>
      <c r="D365" s="134" t="s">
        <v>150</v>
      </c>
      <c r="E365" s="135" t="s">
        <v>400</v>
      </c>
      <c r="F365" s="136" t="s">
        <v>401</v>
      </c>
      <c r="G365" s="137" t="s">
        <v>92</v>
      </c>
      <c r="H365" s="138">
        <v>6</v>
      </c>
      <c r="I365" s="139"/>
      <c r="J365" s="140">
        <f>ROUND(I365*H365,2)</f>
        <v>0</v>
      </c>
      <c r="K365" s="136" t="s">
        <v>153</v>
      </c>
      <c r="L365" s="32"/>
      <c r="M365" s="141" t="s">
        <v>1</v>
      </c>
      <c r="N365" s="142" t="s">
        <v>41</v>
      </c>
      <c r="P365" s="143">
        <f>O365*H365</f>
        <v>0</v>
      </c>
      <c r="Q365" s="143">
        <v>0</v>
      </c>
      <c r="R365" s="143">
        <f>Q365*H365</f>
        <v>0</v>
      </c>
      <c r="S365" s="143">
        <v>3.3000000000000002E-2</v>
      </c>
      <c r="T365" s="144">
        <f>S365*H365</f>
        <v>0.19800000000000001</v>
      </c>
      <c r="AR365" s="145" t="s">
        <v>251</v>
      </c>
      <c r="AT365" s="145" t="s">
        <v>150</v>
      </c>
      <c r="AU365" s="145" t="s">
        <v>86</v>
      </c>
      <c r="AY365" s="17" t="s">
        <v>147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7" t="s">
        <v>84</v>
      </c>
      <c r="BK365" s="146">
        <f>ROUND(I365*H365,2)</f>
        <v>0</v>
      </c>
      <c r="BL365" s="17" t="s">
        <v>251</v>
      </c>
      <c r="BM365" s="145" t="s">
        <v>837</v>
      </c>
    </row>
    <row r="366" spans="2:65" s="1" customFormat="1" ht="28.8">
      <c r="B366" s="32"/>
      <c r="D366" s="147" t="s">
        <v>156</v>
      </c>
      <c r="F366" s="148" t="s">
        <v>401</v>
      </c>
      <c r="I366" s="149"/>
      <c r="L366" s="32"/>
      <c r="M366" s="150"/>
      <c r="T366" s="56"/>
      <c r="AT366" s="17" t="s">
        <v>156</v>
      </c>
      <c r="AU366" s="17" t="s">
        <v>86</v>
      </c>
    </row>
    <row r="367" spans="2:65" s="1" customFormat="1" ht="10.199999999999999">
      <c r="B367" s="32"/>
      <c r="D367" s="151" t="s">
        <v>157</v>
      </c>
      <c r="F367" s="152" t="s">
        <v>403</v>
      </c>
      <c r="I367" s="149"/>
      <c r="L367" s="32"/>
      <c r="M367" s="150"/>
      <c r="T367" s="56"/>
      <c r="AT367" s="17" t="s">
        <v>157</v>
      </c>
      <c r="AU367" s="17" t="s">
        <v>86</v>
      </c>
    </row>
    <row r="368" spans="2:65" s="12" customFormat="1" ht="10.199999999999999">
      <c r="B368" s="153"/>
      <c r="D368" s="147" t="s">
        <v>159</v>
      </c>
      <c r="E368" s="154" t="s">
        <v>1</v>
      </c>
      <c r="F368" s="155" t="s">
        <v>358</v>
      </c>
      <c r="H368" s="154" t="s">
        <v>1</v>
      </c>
      <c r="I368" s="156"/>
      <c r="L368" s="153"/>
      <c r="M368" s="157"/>
      <c r="T368" s="158"/>
      <c r="AT368" s="154" t="s">
        <v>159</v>
      </c>
      <c r="AU368" s="154" t="s">
        <v>86</v>
      </c>
      <c r="AV368" s="12" t="s">
        <v>84</v>
      </c>
      <c r="AW368" s="12" t="s">
        <v>31</v>
      </c>
      <c r="AX368" s="12" t="s">
        <v>76</v>
      </c>
      <c r="AY368" s="154" t="s">
        <v>147</v>
      </c>
    </row>
    <row r="369" spans="2:65" s="12" customFormat="1" ht="10.199999999999999">
      <c r="B369" s="153"/>
      <c r="D369" s="147" t="s">
        <v>159</v>
      </c>
      <c r="E369" s="154" t="s">
        <v>1</v>
      </c>
      <c r="F369" s="155" t="s">
        <v>359</v>
      </c>
      <c r="H369" s="154" t="s">
        <v>1</v>
      </c>
      <c r="I369" s="156"/>
      <c r="L369" s="153"/>
      <c r="M369" s="157"/>
      <c r="T369" s="158"/>
      <c r="AT369" s="154" t="s">
        <v>159</v>
      </c>
      <c r="AU369" s="154" t="s">
        <v>86</v>
      </c>
      <c r="AV369" s="12" t="s">
        <v>84</v>
      </c>
      <c r="AW369" s="12" t="s">
        <v>31</v>
      </c>
      <c r="AX369" s="12" t="s">
        <v>76</v>
      </c>
      <c r="AY369" s="154" t="s">
        <v>147</v>
      </c>
    </row>
    <row r="370" spans="2:65" s="12" customFormat="1" ht="10.199999999999999">
      <c r="B370" s="153"/>
      <c r="D370" s="147" t="s">
        <v>159</v>
      </c>
      <c r="E370" s="154" t="s">
        <v>1</v>
      </c>
      <c r="F370" s="155" t="s">
        <v>376</v>
      </c>
      <c r="H370" s="154" t="s">
        <v>1</v>
      </c>
      <c r="I370" s="156"/>
      <c r="L370" s="153"/>
      <c r="M370" s="157"/>
      <c r="T370" s="158"/>
      <c r="AT370" s="154" t="s">
        <v>159</v>
      </c>
      <c r="AU370" s="154" t="s">
        <v>86</v>
      </c>
      <c r="AV370" s="12" t="s">
        <v>84</v>
      </c>
      <c r="AW370" s="12" t="s">
        <v>31</v>
      </c>
      <c r="AX370" s="12" t="s">
        <v>76</v>
      </c>
      <c r="AY370" s="154" t="s">
        <v>147</v>
      </c>
    </row>
    <row r="371" spans="2:65" s="13" customFormat="1" ht="10.199999999999999">
      <c r="B371" s="159"/>
      <c r="D371" s="147" t="s">
        <v>159</v>
      </c>
      <c r="E371" s="160" t="s">
        <v>1</v>
      </c>
      <c r="F371" s="161" t="s">
        <v>838</v>
      </c>
      <c r="H371" s="162">
        <v>6</v>
      </c>
      <c r="I371" s="163"/>
      <c r="L371" s="159"/>
      <c r="M371" s="164"/>
      <c r="T371" s="165"/>
      <c r="AT371" s="160" t="s">
        <v>159</v>
      </c>
      <c r="AU371" s="160" t="s">
        <v>86</v>
      </c>
      <c r="AV371" s="13" t="s">
        <v>86</v>
      </c>
      <c r="AW371" s="13" t="s">
        <v>31</v>
      </c>
      <c r="AX371" s="13" t="s">
        <v>76</v>
      </c>
      <c r="AY371" s="160" t="s">
        <v>147</v>
      </c>
    </row>
    <row r="372" spans="2:65" s="14" customFormat="1" ht="10.199999999999999">
      <c r="B372" s="166"/>
      <c r="D372" s="147" t="s">
        <v>159</v>
      </c>
      <c r="E372" s="167" t="s">
        <v>1</v>
      </c>
      <c r="F372" s="168" t="s">
        <v>267</v>
      </c>
      <c r="H372" s="169">
        <v>6</v>
      </c>
      <c r="I372" s="170"/>
      <c r="L372" s="166"/>
      <c r="M372" s="171"/>
      <c r="T372" s="172"/>
      <c r="AT372" s="167" t="s">
        <v>159</v>
      </c>
      <c r="AU372" s="167" t="s">
        <v>86</v>
      </c>
      <c r="AV372" s="14" t="s">
        <v>154</v>
      </c>
      <c r="AW372" s="14" t="s">
        <v>31</v>
      </c>
      <c r="AX372" s="14" t="s">
        <v>84</v>
      </c>
      <c r="AY372" s="167" t="s">
        <v>147</v>
      </c>
    </row>
    <row r="373" spans="2:65" s="1" customFormat="1" ht="37.799999999999997" customHeight="1">
      <c r="B373" s="133"/>
      <c r="C373" s="134" t="s">
        <v>399</v>
      </c>
      <c r="D373" s="134" t="s">
        <v>150</v>
      </c>
      <c r="E373" s="135" t="s">
        <v>839</v>
      </c>
      <c r="F373" s="136" t="s">
        <v>840</v>
      </c>
      <c r="G373" s="137" t="s">
        <v>92</v>
      </c>
      <c r="H373" s="138">
        <v>10</v>
      </c>
      <c r="I373" s="139"/>
      <c r="J373" s="140">
        <f>ROUND(I373*H373,2)</f>
        <v>0</v>
      </c>
      <c r="K373" s="136" t="s">
        <v>153</v>
      </c>
      <c r="L373" s="32"/>
      <c r="M373" s="141" t="s">
        <v>1</v>
      </c>
      <c r="N373" s="142" t="s">
        <v>41</v>
      </c>
      <c r="P373" s="143">
        <f>O373*H373</f>
        <v>0</v>
      </c>
      <c r="Q373" s="143">
        <v>0</v>
      </c>
      <c r="R373" s="143">
        <f>Q373*H373</f>
        <v>0</v>
      </c>
      <c r="S373" s="143">
        <v>3.3000000000000002E-2</v>
      </c>
      <c r="T373" s="144">
        <f>S373*H373</f>
        <v>0.33</v>
      </c>
      <c r="AR373" s="145" t="s">
        <v>251</v>
      </c>
      <c r="AT373" s="145" t="s">
        <v>150</v>
      </c>
      <c r="AU373" s="145" t="s">
        <v>86</v>
      </c>
      <c r="AY373" s="17" t="s">
        <v>147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7" t="s">
        <v>84</v>
      </c>
      <c r="BK373" s="146">
        <f>ROUND(I373*H373,2)</f>
        <v>0</v>
      </c>
      <c r="BL373" s="17" t="s">
        <v>251</v>
      </c>
      <c r="BM373" s="145" t="s">
        <v>841</v>
      </c>
    </row>
    <row r="374" spans="2:65" s="1" customFormat="1" ht="28.8">
      <c r="B374" s="32"/>
      <c r="D374" s="147" t="s">
        <v>156</v>
      </c>
      <c r="F374" s="148" t="s">
        <v>840</v>
      </c>
      <c r="I374" s="149"/>
      <c r="L374" s="32"/>
      <c r="M374" s="150"/>
      <c r="T374" s="56"/>
      <c r="AT374" s="17" t="s">
        <v>156</v>
      </c>
      <c r="AU374" s="17" t="s">
        <v>86</v>
      </c>
    </row>
    <row r="375" spans="2:65" s="1" customFormat="1" ht="10.199999999999999">
      <c r="B375" s="32"/>
      <c r="D375" s="151" t="s">
        <v>157</v>
      </c>
      <c r="F375" s="152" t="s">
        <v>842</v>
      </c>
      <c r="I375" s="149"/>
      <c r="L375" s="32"/>
      <c r="M375" s="150"/>
      <c r="T375" s="56"/>
      <c r="AT375" s="17" t="s">
        <v>157</v>
      </c>
      <c r="AU375" s="17" t="s">
        <v>86</v>
      </c>
    </row>
    <row r="376" spans="2:65" s="12" customFormat="1" ht="10.199999999999999">
      <c r="B376" s="153"/>
      <c r="D376" s="147" t="s">
        <v>159</v>
      </c>
      <c r="E376" s="154" t="s">
        <v>1</v>
      </c>
      <c r="F376" s="155" t="s">
        <v>358</v>
      </c>
      <c r="H376" s="154" t="s">
        <v>1</v>
      </c>
      <c r="I376" s="156"/>
      <c r="L376" s="153"/>
      <c r="M376" s="157"/>
      <c r="T376" s="158"/>
      <c r="AT376" s="154" t="s">
        <v>159</v>
      </c>
      <c r="AU376" s="154" t="s">
        <v>86</v>
      </c>
      <c r="AV376" s="12" t="s">
        <v>84</v>
      </c>
      <c r="AW376" s="12" t="s">
        <v>31</v>
      </c>
      <c r="AX376" s="12" t="s">
        <v>76</v>
      </c>
      <c r="AY376" s="154" t="s">
        <v>147</v>
      </c>
    </row>
    <row r="377" spans="2:65" s="12" customFormat="1" ht="10.199999999999999">
      <c r="B377" s="153"/>
      <c r="D377" s="147" t="s">
        <v>159</v>
      </c>
      <c r="E377" s="154" t="s">
        <v>1</v>
      </c>
      <c r="F377" s="155" t="s">
        <v>359</v>
      </c>
      <c r="H377" s="154" t="s">
        <v>1</v>
      </c>
      <c r="I377" s="156"/>
      <c r="L377" s="153"/>
      <c r="M377" s="157"/>
      <c r="T377" s="158"/>
      <c r="AT377" s="154" t="s">
        <v>159</v>
      </c>
      <c r="AU377" s="154" t="s">
        <v>86</v>
      </c>
      <c r="AV377" s="12" t="s">
        <v>84</v>
      </c>
      <c r="AW377" s="12" t="s">
        <v>31</v>
      </c>
      <c r="AX377" s="12" t="s">
        <v>76</v>
      </c>
      <c r="AY377" s="154" t="s">
        <v>147</v>
      </c>
    </row>
    <row r="378" spans="2:65" s="12" customFormat="1" ht="10.199999999999999">
      <c r="B378" s="153"/>
      <c r="D378" s="147" t="s">
        <v>159</v>
      </c>
      <c r="E378" s="154" t="s">
        <v>1</v>
      </c>
      <c r="F378" s="155" t="s">
        <v>376</v>
      </c>
      <c r="H378" s="154" t="s">
        <v>1</v>
      </c>
      <c r="I378" s="156"/>
      <c r="L378" s="153"/>
      <c r="M378" s="157"/>
      <c r="T378" s="158"/>
      <c r="AT378" s="154" t="s">
        <v>159</v>
      </c>
      <c r="AU378" s="154" t="s">
        <v>86</v>
      </c>
      <c r="AV378" s="12" t="s">
        <v>84</v>
      </c>
      <c r="AW378" s="12" t="s">
        <v>31</v>
      </c>
      <c r="AX378" s="12" t="s">
        <v>76</v>
      </c>
      <c r="AY378" s="154" t="s">
        <v>147</v>
      </c>
    </row>
    <row r="379" spans="2:65" s="13" customFormat="1" ht="10.199999999999999">
      <c r="B379" s="159"/>
      <c r="D379" s="147" t="s">
        <v>159</v>
      </c>
      <c r="E379" s="160" t="s">
        <v>1</v>
      </c>
      <c r="F379" s="161" t="s">
        <v>843</v>
      </c>
      <c r="H379" s="162">
        <v>10</v>
      </c>
      <c r="I379" s="163"/>
      <c r="L379" s="159"/>
      <c r="M379" s="164"/>
      <c r="T379" s="165"/>
      <c r="AT379" s="160" t="s">
        <v>159</v>
      </c>
      <c r="AU379" s="160" t="s">
        <v>86</v>
      </c>
      <c r="AV379" s="13" t="s">
        <v>86</v>
      </c>
      <c r="AW379" s="13" t="s">
        <v>31</v>
      </c>
      <c r="AX379" s="13" t="s">
        <v>76</v>
      </c>
      <c r="AY379" s="160" t="s">
        <v>147</v>
      </c>
    </row>
    <row r="380" spans="2:65" s="14" customFormat="1" ht="10.199999999999999">
      <c r="B380" s="166"/>
      <c r="D380" s="147" t="s">
        <v>159</v>
      </c>
      <c r="E380" s="167" t="s">
        <v>1</v>
      </c>
      <c r="F380" s="168" t="s">
        <v>267</v>
      </c>
      <c r="H380" s="169">
        <v>10</v>
      </c>
      <c r="I380" s="170"/>
      <c r="L380" s="166"/>
      <c r="M380" s="171"/>
      <c r="T380" s="172"/>
      <c r="AT380" s="167" t="s">
        <v>159</v>
      </c>
      <c r="AU380" s="167" t="s">
        <v>86</v>
      </c>
      <c r="AV380" s="14" t="s">
        <v>154</v>
      </c>
      <c r="AW380" s="14" t="s">
        <v>31</v>
      </c>
      <c r="AX380" s="14" t="s">
        <v>84</v>
      </c>
      <c r="AY380" s="167" t="s">
        <v>147</v>
      </c>
    </row>
    <row r="381" spans="2:65" s="1" customFormat="1" ht="37.799999999999997" customHeight="1">
      <c r="B381" s="133"/>
      <c r="C381" s="134" t="s">
        <v>405</v>
      </c>
      <c r="D381" s="134" t="s">
        <v>150</v>
      </c>
      <c r="E381" s="135" t="s">
        <v>406</v>
      </c>
      <c r="F381" s="136" t="s">
        <v>407</v>
      </c>
      <c r="G381" s="137" t="s">
        <v>92</v>
      </c>
      <c r="H381" s="138">
        <v>123</v>
      </c>
      <c r="I381" s="139"/>
      <c r="J381" s="140">
        <f>ROUND(I381*H381,2)</f>
        <v>0</v>
      </c>
      <c r="K381" s="136" t="s">
        <v>153</v>
      </c>
      <c r="L381" s="32"/>
      <c r="M381" s="141" t="s">
        <v>1</v>
      </c>
      <c r="N381" s="142" t="s">
        <v>41</v>
      </c>
      <c r="P381" s="143">
        <f>O381*H381</f>
        <v>0</v>
      </c>
      <c r="Q381" s="143">
        <v>1E-4</v>
      </c>
      <c r="R381" s="143">
        <f>Q381*H381</f>
        <v>1.23E-2</v>
      </c>
      <c r="S381" s="143">
        <v>0</v>
      </c>
      <c r="T381" s="144">
        <f>S381*H381</f>
        <v>0</v>
      </c>
      <c r="AR381" s="145" t="s">
        <v>154</v>
      </c>
      <c r="AT381" s="145" t="s">
        <v>150</v>
      </c>
      <c r="AU381" s="145" t="s">
        <v>86</v>
      </c>
      <c r="AY381" s="17" t="s">
        <v>147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7" t="s">
        <v>84</v>
      </c>
      <c r="BK381" s="146">
        <f>ROUND(I381*H381,2)</f>
        <v>0</v>
      </c>
      <c r="BL381" s="17" t="s">
        <v>154</v>
      </c>
      <c r="BM381" s="145" t="s">
        <v>844</v>
      </c>
    </row>
    <row r="382" spans="2:65" s="1" customFormat="1" ht="28.8">
      <c r="B382" s="32"/>
      <c r="D382" s="147" t="s">
        <v>156</v>
      </c>
      <c r="F382" s="148" t="s">
        <v>407</v>
      </c>
      <c r="I382" s="149"/>
      <c r="L382" s="32"/>
      <c r="M382" s="150"/>
      <c r="T382" s="56"/>
      <c r="AT382" s="17" t="s">
        <v>156</v>
      </c>
      <c r="AU382" s="17" t="s">
        <v>86</v>
      </c>
    </row>
    <row r="383" spans="2:65" s="1" customFormat="1" ht="10.199999999999999">
      <c r="B383" s="32"/>
      <c r="D383" s="151" t="s">
        <v>157</v>
      </c>
      <c r="F383" s="152" t="s">
        <v>409</v>
      </c>
      <c r="I383" s="149"/>
      <c r="L383" s="32"/>
      <c r="M383" s="150"/>
      <c r="T383" s="56"/>
      <c r="AT383" s="17" t="s">
        <v>157</v>
      </c>
      <c r="AU383" s="17" t="s">
        <v>86</v>
      </c>
    </row>
    <row r="384" spans="2:65" s="12" customFormat="1" ht="10.199999999999999">
      <c r="B384" s="153"/>
      <c r="D384" s="147" t="s">
        <v>159</v>
      </c>
      <c r="E384" s="154" t="s">
        <v>1</v>
      </c>
      <c r="F384" s="155" t="s">
        <v>410</v>
      </c>
      <c r="H384" s="154" t="s">
        <v>1</v>
      </c>
      <c r="I384" s="156"/>
      <c r="L384" s="153"/>
      <c r="M384" s="157"/>
      <c r="T384" s="158"/>
      <c r="AT384" s="154" t="s">
        <v>159</v>
      </c>
      <c r="AU384" s="154" t="s">
        <v>86</v>
      </c>
      <c r="AV384" s="12" t="s">
        <v>84</v>
      </c>
      <c r="AW384" s="12" t="s">
        <v>31</v>
      </c>
      <c r="AX384" s="12" t="s">
        <v>76</v>
      </c>
      <c r="AY384" s="154" t="s">
        <v>147</v>
      </c>
    </row>
    <row r="385" spans="2:51" s="12" customFormat="1" ht="20.399999999999999">
      <c r="B385" s="153"/>
      <c r="D385" s="147" t="s">
        <v>159</v>
      </c>
      <c r="E385" s="154" t="s">
        <v>1</v>
      </c>
      <c r="F385" s="155" t="s">
        <v>411</v>
      </c>
      <c r="H385" s="154" t="s">
        <v>1</v>
      </c>
      <c r="I385" s="156"/>
      <c r="L385" s="153"/>
      <c r="M385" s="157"/>
      <c r="T385" s="158"/>
      <c r="AT385" s="154" t="s">
        <v>159</v>
      </c>
      <c r="AU385" s="154" t="s">
        <v>86</v>
      </c>
      <c r="AV385" s="12" t="s">
        <v>84</v>
      </c>
      <c r="AW385" s="12" t="s">
        <v>31</v>
      </c>
      <c r="AX385" s="12" t="s">
        <v>76</v>
      </c>
      <c r="AY385" s="154" t="s">
        <v>147</v>
      </c>
    </row>
    <row r="386" spans="2:51" s="12" customFormat="1" ht="20.399999999999999">
      <c r="B386" s="153"/>
      <c r="D386" s="147" t="s">
        <v>159</v>
      </c>
      <c r="E386" s="154" t="s">
        <v>1</v>
      </c>
      <c r="F386" s="155" t="s">
        <v>412</v>
      </c>
      <c r="H386" s="154" t="s">
        <v>1</v>
      </c>
      <c r="I386" s="156"/>
      <c r="L386" s="153"/>
      <c r="M386" s="157"/>
      <c r="T386" s="158"/>
      <c r="AT386" s="154" t="s">
        <v>159</v>
      </c>
      <c r="AU386" s="154" t="s">
        <v>86</v>
      </c>
      <c r="AV386" s="12" t="s">
        <v>84</v>
      </c>
      <c r="AW386" s="12" t="s">
        <v>31</v>
      </c>
      <c r="AX386" s="12" t="s">
        <v>76</v>
      </c>
      <c r="AY386" s="154" t="s">
        <v>147</v>
      </c>
    </row>
    <row r="387" spans="2:51" s="12" customFormat="1" ht="10.199999999999999">
      <c r="B387" s="153"/>
      <c r="D387" s="147" t="s">
        <v>159</v>
      </c>
      <c r="E387" s="154" t="s">
        <v>1</v>
      </c>
      <c r="F387" s="155" t="s">
        <v>413</v>
      </c>
      <c r="H387" s="154" t="s">
        <v>1</v>
      </c>
      <c r="I387" s="156"/>
      <c r="L387" s="153"/>
      <c r="M387" s="157"/>
      <c r="T387" s="158"/>
      <c r="AT387" s="154" t="s">
        <v>159</v>
      </c>
      <c r="AU387" s="154" t="s">
        <v>86</v>
      </c>
      <c r="AV387" s="12" t="s">
        <v>84</v>
      </c>
      <c r="AW387" s="12" t="s">
        <v>31</v>
      </c>
      <c r="AX387" s="12" t="s">
        <v>76</v>
      </c>
      <c r="AY387" s="154" t="s">
        <v>147</v>
      </c>
    </row>
    <row r="388" spans="2:51" s="13" customFormat="1" ht="10.199999999999999">
      <c r="B388" s="159"/>
      <c r="D388" s="147" t="s">
        <v>159</v>
      </c>
      <c r="E388" s="160" t="s">
        <v>1</v>
      </c>
      <c r="F388" s="161" t="s">
        <v>309</v>
      </c>
      <c r="H388" s="162">
        <v>25</v>
      </c>
      <c r="I388" s="163"/>
      <c r="L388" s="159"/>
      <c r="M388" s="164"/>
      <c r="T388" s="165"/>
      <c r="AT388" s="160" t="s">
        <v>159</v>
      </c>
      <c r="AU388" s="160" t="s">
        <v>86</v>
      </c>
      <c r="AV388" s="13" t="s">
        <v>86</v>
      </c>
      <c r="AW388" s="13" t="s">
        <v>31</v>
      </c>
      <c r="AX388" s="13" t="s">
        <v>76</v>
      </c>
      <c r="AY388" s="160" t="s">
        <v>147</v>
      </c>
    </row>
    <row r="389" spans="2:51" s="12" customFormat="1" ht="10.199999999999999">
      <c r="B389" s="153"/>
      <c r="D389" s="147" t="s">
        <v>159</v>
      </c>
      <c r="E389" s="154" t="s">
        <v>1</v>
      </c>
      <c r="F389" s="155" t="s">
        <v>358</v>
      </c>
      <c r="H389" s="154" t="s">
        <v>1</v>
      </c>
      <c r="I389" s="156"/>
      <c r="L389" s="153"/>
      <c r="M389" s="157"/>
      <c r="T389" s="158"/>
      <c r="AT389" s="154" t="s">
        <v>159</v>
      </c>
      <c r="AU389" s="154" t="s">
        <v>86</v>
      </c>
      <c r="AV389" s="12" t="s">
        <v>84</v>
      </c>
      <c r="AW389" s="12" t="s">
        <v>31</v>
      </c>
      <c r="AX389" s="12" t="s">
        <v>76</v>
      </c>
      <c r="AY389" s="154" t="s">
        <v>147</v>
      </c>
    </row>
    <row r="390" spans="2:51" s="12" customFormat="1" ht="10.199999999999999">
      <c r="B390" s="153"/>
      <c r="D390" s="147" t="s">
        <v>159</v>
      </c>
      <c r="E390" s="154" t="s">
        <v>1</v>
      </c>
      <c r="F390" s="155" t="s">
        <v>359</v>
      </c>
      <c r="H390" s="154" t="s">
        <v>1</v>
      </c>
      <c r="I390" s="156"/>
      <c r="L390" s="153"/>
      <c r="M390" s="157"/>
      <c r="T390" s="158"/>
      <c r="AT390" s="154" t="s">
        <v>159</v>
      </c>
      <c r="AU390" s="154" t="s">
        <v>86</v>
      </c>
      <c r="AV390" s="12" t="s">
        <v>84</v>
      </c>
      <c r="AW390" s="12" t="s">
        <v>31</v>
      </c>
      <c r="AX390" s="12" t="s">
        <v>76</v>
      </c>
      <c r="AY390" s="154" t="s">
        <v>147</v>
      </c>
    </row>
    <row r="391" spans="2:51" s="13" customFormat="1" ht="10.199999999999999">
      <c r="B391" s="159"/>
      <c r="D391" s="147" t="s">
        <v>159</v>
      </c>
      <c r="E391" s="160" t="s">
        <v>1</v>
      </c>
      <c r="F391" s="161" t="s">
        <v>823</v>
      </c>
      <c r="H391" s="162">
        <v>6</v>
      </c>
      <c r="I391" s="163"/>
      <c r="L391" s="159"/>
      <c r="M391" s="164"/>
      <c r="T391" s="165"/>
      <c r="AT391" s="160" t="s">
        <v>159</v>
      </c>
      <c r="AU391" s="160" t="s">
        <v>86</v>
      </c>
      <c r="AV391" s="13" t="s">
        <v>86</v>
      </c>
      <c r="AW391" s="13" t="s">
        <v>31</v>
      </c>
      <c r="AX391" s="13" t="s">
        <v>76</v>
      </c>
      <c r="AY391" s="160" t="s">
        <v>147</v>
      </c>
    </row>
    <row r="392" spans="2:51" s="13" customFormat="1" ht="10.199999999999999">
      <c r="B392" s="159"/>
      <c r="D392" s="147" t="s">
        <v>159</v>
      </c>
      <c r="E392" s="160" t="s">
        <v>1</v>
      </c>
      <c r="F392" s="161" t="s">
        <v>361</v>
      </c>
      <c r="H392" s="162">
        <v>6</v>
      </c>
      <c r="I392" s="163"/>
      <c r="L392" s="159"/>
      <c r="M392" s="164"/>
      <c r="T392" s="165"/>
      <c r="AT392" s="160" t="s">
        <v>159</v>
      </c>
      <c r="AU392" s="160" t="s">
        <v>86</v>
      </c>
      <c r="AV392" s="13" t="s">
        <v>86</v>
      </c>
      <c r="AW392" s="13" t="s">
        <v>31</v>
      </c>
      <c r="AX392" s="13" t="s">
        <v>76</v>
      </c>
      <c r="AY392" s="160" t="s">
        <v>147</v>
      </c>
    </row>
    <row r="393" spans="2:51" s="13" customFormat="1" ht="10.199999999999999">
      <c r="B393" s="159"/>
      <c r="D393" s="147" t="s">
        <v>159</v>
      </c>
      <c r="E393" s="160" t="s">
        <v>1</v>
      </c>
      <c r="F393" s="161" t="s">
        <v>824</v>
      </c>
      <c r="H393" s="162">
        <v>2</v>
      </c>
      <c r="I393" s="163"/>
      <c r="L393" s="159"/>
      <c r="M393" s="164"/>
      <c r="T393" s="165"/>
      <c r="AT393" s="160" t="s">
        <v>159</v>
      </c>
      <c r="AU393" s="160" t="s">
        <v>86</v>
      </c>
      <c r="AV393" s="13" t="s">
        <v>86</v>
      </c>
      <c r="AW393" s="13" t="s">
        <v>31</v>
      </c>
      <c r="AX393" s="13" t="s">
        <v>76</v>
      </c>
      <c r="AY393" s="160" t="s">
        <v>147</v>
      </c>
    </row>
    <row r="394" spans="2:51" s="13" customFormat="1" ht="10.199999999999999">
      <c r="B394" s="159"/>
      <c r="D394" s="147" t="s">
        <v>159</v>
      </c>
      <c r="E394" s="160" t="s">
        <v>1</v>
      </c>
      <c r="F394" s="161" t="s">
        <v>826</v>
      </c>
      <c r="H394" s="162">
        <v>24</v>
      </c>
      <c r="I394" s="163"/>
      <c r="L394" s="159"/>
      <c r="M394" s="164"/>
      <c r="T394" s="165"/>
      <c r="AT394" s="160" t="s">
        <v>159</v>
      </c>
      <c r="AU394" s="160" t="s">
        <v>86</v>
      </c>
      <c r="AV394" s="13" t="s">
        <v>86</v>
      </c>
      <c r="AW394" s="13" t="s">
        <v>31</v>
      </c>
      <c r="AX394" s="13" t="s">
        <v>76</v>
      </c>
      <c r="AY394" s="160" t="s">
        <v>147</v>
      </c>
    </row>
    <row r="395" spans="2:51" s="13" customFormat="1" ht="10.199999999999999">
      <c r="B395" s="159"/>
      <c r="D395" s="147" t="s">
        <v>159</v>
      </c>
      <c r="E395" s="160" t="s">
        <v>1</v>
      </c>
      <c r="F395" s="161" t="s">
        <v>370</v>
      </c>
      <c r="H395" s="162">
        <v>8</v>
      </c>
      <c r="I395" s="163"/>
      <c r="L395" s="159"/>
      <c r="M395" s="164"/>
      <c r="T395" s="165"/>
      <c r="AT395" s="160" t="s">
        <v>159</v>
      </c>
      <c r="AU395" s="160" t="s">
        <v>86</v>
      </c>
      <c r="AV395" s="13" t="s">
        <v>86</v>
      </c>
      <c r="AW395" s="13" t="s">
        <v>31</v>
      </c>
      <c r="AX395" s="13" t="s">
        <v>76</v>
      </c>
      <c r="AY395" s="160" t="s">
        <v>147</v>
      </c>
    </row>
    <row r="396" spans="2:51" s="13" customFormat="1" ht="10.199999999999999">
      <c r="B396" s="159"/>
      <c r="D396" s="147" t="s">
        <v>159</v>
      </c>
      <c r="E396" s="160" t="s">
        <v>1</v>
      </c>
      <c r="F396" s="161" t="s">
        <v>827</v>
      </c>
      <c r="H396" s="162">
        <v>12</v>
      </c>
      <c r="I396" s="163"/>
      <c r="L396" s="159"/>
      <c r="M396" s="164"/>
      <c r="T396" s="165"/>
      <c r="AT396" s="160" t="s">
        <v>159</v>
      </c>
      <c r="AU396" s="160" t="s">
        <v>86</v>
      </c>
      <c r="AV396" s="13" t="s">
        <v>86</v>
      </c>
      <c r="AW396" s="13" t="s">
        <v>31</v>
      </c>
      <c r="AX396" s="13" t="s">
        <v>76</v>
      </c>
      <c r="AY396" s="160" t="s">
        <v>147</v>
      </c>
    </row>
    <row r="397" spans="2:51" s="13" customFormat="1" ht="10.199999999999999">
      <c r="B397" s="159"/>
      <c r="D397" s="147" t="s">
        <v>159</v>
      </c>
      <c r="E397" s="160" t="s">
        <v>1</v>
      </c>
      <c r="F397" s="161" t="s">
        <v>829</v>
      </c>
      <c r="H397" s="162">
        <v>7</v>
      </c>
      <c r="I397" s="163"/>
      <c r="L397" s="159"/>
      <c r="M397" s="164"/>
      <c r="T397" s="165"/>
      <c r="AT397" s="160" t="s">
        <v>159</v>
      </c>
      <c r="AU397" s="160" t="s">
        <v>86</v>
      </c>
      <c r="AV397" s="13" t="s">
        <v>86</v>
      </c>
      <c r="AW397" s="13" t="s">
        <v>31</v>
      </c>
      <c r="AX397" s="13" t="s">
        <v>76</v>
      </c>
      <c r="AY397" s="160" t="s">
        <v>147</v>
      </c>
    </row>
    <row r="398" spans="2:51" s="13" customFormat="1" ht="10.199999999999999">
      <c r="B398" s="159"/>
      <c r="D398" s="147" t="s">
        <v>159</v>
      </c>
      <c r="E398" s="160" t="s">
        <v>1</v>
      </c>
      <c r="F398" s="161" t="s">
        <v>383</v>
      </c>
      <c r="H398" s="162">
        <v>22</v>
      </c>
      <c r="I398" s="163"/>
      <c r="L398" s="159"/>
      <c r="M398" s="164"/>
      <c r="T398" s="165"/>
      <c r="AT398" s="160" t="s">
        <v>159</v>
      </c>
      <c r="AU398" s="160" t="s">
        <v>86</v>
      </c>
      <c r="AV398" s="13" t="s">
        <v>86</v>
      </c>
      <c r="AW398" s="13" t="s">
        <v>31</v>
      </c>
      <c r="AX398" s="13" t="s">
        <v>76</v>
      </c>
      <c r="AY398" s="160" t="s">
        <v>147</v>
      </c>
    </row>
    <row r="399" spans="2:51" s="13" customFormat="1" ht="10.199999999999999">
      <c r="B399" s="159"/>
      <c r="D399" s="147" t="s">
        <v>159</v>
      </c>
      <c r="E399" s="160" t="s">
        <v>1</v>
      </c>
      <c r="F399" s="161" t="s">
        <v>384</v>
      </c>
      <c r="H399" s="162">
        <v>11</v>
      </c>
      <c r="I399" s="163"/>
      <c r="L399" s="159"/>
      <c r="M399" s="164"/>
      <c r="T399" s="165"/>
      <c r="AT399" s="160" t="s">
        <v>159</v>
      </c>
      <c r="AU399" s="160" t="s">
        <v>86</v>
      </c>
      <c r="AV399" s="13" t="s">
        <v>86</v>
      </c>
      <c r="AW399" s="13" t="s">
        <v>31</v>
      </c>
      <c r="AX399" s="13" t="s">
        <v>76</v>
      </c>
      <c r="AY399" s="160" t="s">
        <v>147</v>
      </c>
    </row>
    <row r="400" spans="2:51" s="14" customFormat="1" ht="10.199999999999999">
      <c r="B400" s="166"/>
      <c r="D400" s="147" t="s">
        <v>159</v>
      </c>
      <c r="E400" s="167" t="s">
        <v>1</v>
      </c>
      <c r="F400" s="168" t="s">
        <v>267</v>
      </c>
      <c r="H400" s="169">
        <v>123</v>
      </c>
      <c r="I400" s="170"/>
      <c r="L400" s="166"/>
      <c r="M400" s="171"/>
      <c r="T400" s="172"/>
      <c r="AT400" s="167" t="s">
        <v>159</v>
      </c>
      <c r="AU400" s="167" t="s">
        <v>86</v>
      </c>
      <c r="AV400" s="14" t="s">
        <v>154</v>
      </c>
      <c r="AW400" s="14" t="s">
        <v>31</v>
      </c>
      <c r="AX400" s="14" t="s">
        <v>84</v>
      </c>
      <c r="AY400" s="167" t="s">
        <v>147</v>
      </c>
    </row>
    <row r="401" spans="2:65" s="1" customFormat="1" ht="37.799999999999997" customHeight="1">
      <c r="B401" s="133"/>
      <c r="C401" s="134" t="s">
        <v>414</v>
      </c>
      <c r="D401" s="134" t="s">
        <v>150</v>
      </c>
      <c r="E401" s="135" t="s">
        <v>415</v>
      </c>
      <c r="F401" s="136" t="s">
        <v>416</v>
      </c>
      <c r="G401" s="137" t="s">
        <v>92</v>
      </c>
      <c r="H401" s="138">
        <v>40.5</v>
      </c>
      <c r="I401" s="139"/>
      <c r="J401" s="140">
        <f>ROUND(I401*H401,2)</f>
        <v>0</v>
      </c>
      <c r="K401" s="136" t="s">
        <v>312</v>
      </c>
      <c r="L401" s="32"/>
      <c r="M401" s="141" t="s">
        <v>1</v>
      </c>
      <c r="N401" s="142" t="s">
        <v>41</v>
      </c>
      <c r="P401" s="143">
        <f>O401*H401</f>
        <v>0</v>
      </c>
      <c r="Q401" s="143">
        <v>0</v>
      </c>
      <c r="R401" s="143">
        <f>Q401*H401</f>
        <v>0</v>
      </c>
      <c r="S401" s="143">
        <v>0</v>
      </c>
      <c r="T401" s="144">
        <f>S401*H401</f>
        <v>0</v>
      </c>
      <c r="AR401" s="145" t="s">
        <v>154</v>
      </c>
      <c r="AT401" s="145" t="s">
        <v>150</v>
      </c>
      <c r="AU401" s="145" t="s">
        <v>86</v>
      </c>
      <c r="AY401" s="17" t="s">
        <v>147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7" t="s">
        <v>84</v>
      </c>
      <c r="BK401" s="146">
        <f>ROUND(I401*H401,2)</f>
        <v>0</v>
      </c>
      <c r="BL401" s="17" t="s">
        <v>154</v>
      </c>
      <c r="BM401" s="145" t="s">
        <v>845</v>
      </c>
    </row>
    <row r="402" spans="2:65" s="1" customFormat="1" ht="19.2">
      <c r="B402" s="32"/>
      <c r="D402" s="147" t="s">
        <v>156</v>
      </c>
      <c r="F402" s="148" t="s">
        <v>416</v>
      </c>
      <c r="I402" s="149"/>
      <c r="L402" s="32"/>
      <c r="M402" s="150"/>
      <c r="T402" s="56"/>
      <c r="AT402" s="17" t="s">
        <v>156</v>
      </c>
      <c r="AU402" s="17" t="s">
        <v>86</v>
      </c>
    </row>
    <row r="403" spans="2:65" s="12" customFormat="1" ht="10.199999999999999">
      <c r="B403" s="153"/>
      <c r="D403" s="147" t="s">
        <v>159</v>
      </c>
      <c r="E403" s="154" t="s">
        <v>1</v>
      </c>
      <c r="F403" s="155" t="s">
        <v>410</v>
      </c>
      <c r="H403" s="154" t="s">
        <v>1</v>
      </c>
      <c r="I403" s="156"/>
      <c r="L403" s="153"/>
      <c r="M403" s="157"/>
      <c r="T403" s="158"/>
      <c r="AT403" s="154" t="s">
        <v>159</v>
      </c>
      <c r="AU403" s="154" t="s">
        <v>86</v>
      </c>
      <c r="AV403" s="12" t="s">
        <v>84</v>
      </c>
      <c r="AW403" s="12" t="s">
        <v>31</v>
      </c>
      <c r="AX403" s="12" t="s">
        <v>76</v>
      </c>
      <c r="AY403" s="154" t="s">
        <v>147</v>
      </c>
    </row>
    <row r="404" spans="2:65" s="12" customFormat="1" ht="20.399999999999999">
      <c r="B404" s="153"/>
      <c r="D404" s="147" t="s">
        <v>159</v>
      </c>
      <c r="E404" s="154" t="s">
        <v>1</v>
      </c>
      <c r="F404" s="155" t="s">
        <v>411</v>
      </c>
      <c r="H404" s="154" t="s">
        <v>1</v>
      </c>
      <c r="I404" s="156"/>
      <c r="L404" s="153"/>
      <c r="M404" s="157"/>
      <c r="T404" s="158"/>
      <c r="AT404" s="154" t="s">
        <v>159</v>
      </c>
      <c r="AU404" s="154" t="s">
        <v>86</v>
      </c>
      <c r="AV404" s="12" t="s">
        <v>84</v>
      </c>
      <c r="AW404" s="12" t="s">
        <v>31</v>
      </c>
      <c r="AX404" s="12" t="s">
        <v>76</v>
      </c>
      <c r="AY404" s="154" t="s">
        <v>147</v>
      </c>
    </row>
    <row r="405" spans="2:65" s="12" customFormat="1" ht="20.399999999999999">
      <c r="B405" s="153"/>
      <c r="D405" s="147" t="s">
        <v>159</v>
      </c>
      <c r="E405" s="154" t="s">
        <v>1</v>
      </c>
      <c r="F405" s="155" t="s">
        <v>412</v>
      </c>
      <c r="H405" s="154" t="s">
        <v>1</v>
      </c>
      <c r="I405" s="156"/>
      <c r="L405" s="153"/>
      <c r="M405" s="157"/>
      <c r="T405" s="158"/>
      <c r="AT405" s="154" t="s">
        <v>159</v>
      </c>
      <c r="AU405" s="154" t="s">
        <v>86</v>
      </c>
      <c r="AV405" s="12" t="s">
        <v>84</v>
      </c>
      <c r="AW405" s="12" t="s">
        <v>31</v>
      </c>
      <c r="AX405" s="12" t="s">
        <v>76</v>
      </c>
      <c r="AY405" s="154" t="s">
        <v>147</v>
      </c>
    </row>
    <row r="406" spans="2:65" s="12" customFormat="1" ht="10.199999999999999">
      <c r="B406" s="153"/>
      <c r="D406" s="147" t="s">
        <v>159</v>
      </c>
      <c r="E406" s="154" t="s">
        <v>1</v>
      </c>
      <c r="F406" s="155" t="s">
        <v>413</v>
      </c>
      <c r="H406" s="154" t="s">
        <v>1</v>
      </c>
      <c r="I406" s="156"/>
      <c r="L406" s="153"/>
      <c r="M406" s="157"/>
      <c r="T406" s="158"/>
      <c r="AT406" s="154" t="s">
        <v>159</v>
      </c>
      <c r="AU406" s="154" t="s">
        <v>86</v>
      </c>
      <c r="AV406" s="12" t="s">
        <v>84</v>
      </c>
      <c r="AW406" s="12" t="s">
        <v>31</v>
      </c>
      <c r="AX406" s="12" t="s">
        <v>76</v>
      </c>
      <c r="AY406" s="154" t="s">
        <v>147</v>
      </c>
    </row>
    <row r="407" spans="2:65" s="13" customFormat="1" ht="10.199999999999999">
      <c r="B407" s="159"/>
      <c r="D407" s="147" t="s">
        <v>159</v>
      </c>
      <c r="E407" s="160" t="s">
        <v>1</v>
      </c>
      <c r="F407" s="161" t="s">
        <v>390</v>
      </c>
      <c r="H407" s="162">
        <v>2</v>
      </c>
      <c r="I407" s="163"/>
      <c r="L407" s="159"/>
      <c r="M407" s="164"/>
      <c r="T407" s="165"/>
      <c r="AT407" s="160" t="s">
        <v>159</v>
      </c>
      <c r="AU407" s="160" t="s">
        <v>86</v>
      </c>
      <c r="AV407" s="13" t="s">
        <v>86</v>
      </c>
      <c r="AW407" s="13" t="s">
        <v>31</v>
      </c>
      <c r="AX407" s="13" t="s">
        <v>76</v>
      </c>
      <c r="AY407" s="160" t="s">
        <v>147</v>
      </c>
    </row>
    <row r="408" spans="2:65" s="13" customFormat="1" ht="10.199999999999999">
      <c r="B408" s="159"/>
      <c r="D408" s="147" t="s">
        <v>159</v>
      </c>
      <c r="E408" s="160" t="s">
        <v>1</v>
      </c>
      <c r="F408" s="161" t="s">
        <v>832</v>
      </c>
      <c r="H408" s="162">
        <v>4</v>
      </c>
      <c r="I408" s="163"/>
      <c r="L408" s="159"/>
      <c r="M408" s="164"/>
      <c r="T408" s="165"/>
      <c r="AT408" s="160" t="s">
        <v>159</v>
      </c>
      <c r="AU408" s="160" t="s">
        <v>86</v>
      </c>
      <c r="AV408" s="13" t="s">
        <v>86</v>
      </c>
      <c r="AW408" s="13" t="s">
        <v>31</v>
      </c>
      <c r="AX408" s="13" t="s">
        <v>76</v>
      </c>
      <c r="AY408" s="160" t="s">
        <v>147</v>
      </c>
    </row>
    <row r="409" spans="2:65" s="13" customFormat="1" ht="10.199999999999999">
      <c r="B409" s="159"/>
      <c r="D409" s="147" t="s">
        <v>159</v>
      </c>
      <c r="E409" s="160" t="s">
        <v>1</v>
      </c>
      <c r="F409" s="161" t="s">
        <v>391</v>
      </c>
      <c r="H409" s="162">
        <v>2</v>
      </c>
      <c r="I409" s="163"/>
      <c r="L409" s="159"/>
      <c r="M409" s="164"/>
      <c r="T409" s="165"/>
      <c r="AT409" s="160" t="s">
        <v>159</v>
      </c>
      <c r="AU409" s="160" t="s">
        <v>86</v>
      </c>
      <c r="AV409" s="13" t="s">
        <v>86</v>
      </c>
      <c r="AW409" s="13" t="s">
        <v>31</v>
      </c>
      <c r="AX409" s="13" t="s">
        <v>76</v>
      </c>
      <c r="AY409" s="160" t="s">
        <v>147</v>
      </c>
    </row>
    <row r="410" spans="2:65" s="13" customFormat="1" ht="10.199999999999999">
      <c r="B410" s="159"/>
      <c r="D410" s="147" t="s">
        <v>159</v>
      </c>
      <c r="E410" s="160" t="s">
        <v>1</v>
      </c>
      <c r="F410" s="161" t="s">
        <v>392</v>
      </c>
      <c r="H410" s="162">
        <v>1.5</v>
      </c>
      <c r="I410" s="163"/>
      <c r="L410" s="159"/>
      <c r="M410" s="164"/>
      <c r="T410" s="165"/>
      <c r="AT410" s="160" t="s">
        <v>159</v>
      </c>
      <c r="AU410" s="160" t="s">
        <v>86</v>
      </c>
      <c r="AV410" s="13" t="s">
        <v>86</v>
      </c>
      <c r="AW410" s="13" t="s">
        <v>31</v>
      </c>
      <c r="AX410" s="13" t="s">
        <v>76</v>
      </c>
      <c r="AY410" s="160" t="s">
        <v>147</v>
      </c>
    </row>
    <row r="411" spans="2:65" s="13" customFormat="1" ht="10.199999999999999">
      <c r="B411" s="159"/>
      <c r="D411" s="147" t="s">
        <v>159</v>
      </c>
      <c r="E411" s="160" t="s">
        <v>1</v>
      </c>
      <c r="F411" s="161" t="s">
        <v>833</v>
      </c>
      <c r="H411" s="162">
        <v>2</v>
      </c>
      <c r="I411" s="163"/>
      <c r="L411" s="159"/>
      <c r="M411" s="164"/>
      <c r="T411" s="165"/>
      <c r="AT411" s="160" t="s">
        <v>159</v>
      </c>
      <c r="AU411" s="160" t="s">
        <v>86</v>
      </c>
      <c r="AV411" s="13" t="s">
        <v>86</v>
      </c>
      <c r="AW411" s="13" t="s">
        <v>31</v>
      </c>
      <c r="AX411" s="13" t="s">
        <v>76</v>
      </c>
      <c r="AY411" s="160" t="s">
        <v>147</v>
      </c>
    </row>
    <row r="412" spans="2:65" s="13" customFormat="1" ht="10.199999999999999">
      <c r="B412" s="159"/>
      <c r="D412" s="147" t="s">
        <v>159</v>
      </c>
      <c r="E412" s="160" t="s">
        <v>1</v>
      </c>
      <c r="F412" s="161" t="s">
        <v>835</v>
      </c>
      <c r="H412" s="162">
        <v>8</v>
      </c>
      <c r="I412" s="163"/>
      <c r="L412" s="159"/>
      <c r="M412" s="164"/>
      <c r="T412" s="165"/>
      <c r="AT412" s="160" t="s">
        <v>159</v>
      </c>
      <c r="AU412" s="160" t="s">
        <v>86</v>
      </c>
      <c r="AV412" s="13" t="s">
        <v>86</v>
      </c>
      <c r="AW412" s="13" t="s">
        <v>31</v>
      </c>
      <c r="AX412" s="13" t="s">
        <v>76</v>
      </c>
      <c r="AY412" s="160" t="s">
        <v>147</v>
      </c>
    </row>
    <row r="413" spans="2:65" s="13" customFormat="1" ht="10.199999999999999">
      <c r="B413" s="159"/>
      <c r="D413" s="147" t="s">
        <v>159</v>
      </c>
      <c r="E413" s="160" t="s">
        <v>1</v>
      </c>
      <c r="F413" s="161" t="s">
        <v>836</v>
      </c>
      <c r="H413" s="162">
        <v>5</v>
      </c>
      <c r="I413" s="163"/>
      <c r="L413" s="159"/>
      <c r="M413" s="164"/>
      <c r="T413" s="165"/>
      <c r="AT413" s="160" t="s">
        <v>159</v>
      </c>
      <c r="AU413" s="160" t="s">
        <v>86</v>
      </c>
      <c r="AV413" s="13" t="s">
        <v>86</v>
      </c>
      <c r="AW413" s="13" t="s">
        <v>31</v>
      </c>
      <c r="AX413" s="13" t="s">
        <v>76</v>
      </c>
      <c r="AY413" s="160" t="s">
        <v>147</v>
      </c>
    </row>
    <row r="414" spans="2:65" s="13" customFormat="1" ht="10.199999999999999">
      <c r="B414" s="159"/>
      <c r="D414" s="147" t="s">
        <v>159</v>
      </c>
      <c r="E414" s="160" t="s">
        <v>1</v>
      </c>
      <c r="F414" s="161" t="s">
        <v>838</v>
      </c>
      <c r="H414" s="162">
        <v>6</v>
      </c>
      <c r="I414" s="163"/>
      <c r="L414" s="159"/>
      <c r="M414" s="164"/>
      <c r="T414" s="165"/>
      <c r="AT414" s="160" t="s">
        <v>159</v>
      </c>
      <c r="AU414" s="160" t="s">
        <v>86</v>
      </c>
      <c r="AV414" s="13" t="s">
        <v>86</v>
      </c>
      <c r="AW414" s="13" t="s">
        <v>31</v>
      </c>
      <c r="AX414" s="13" t="s">
        <v>76</v>
      </c>
      <c r="AY414" s="160" t="s">
        <v>147</v>
      </c>
    </row>
    <row r="415" spans="2:65" s="13" customFormat="1" ht="10.199999999999999">
      <c r="B415" s="159"/>
      <c r="D415" s="147" t="s">
        <v>159</v>
      </c>
      <c r="E415" s="160" t="s">
        <v>1</v>
      </c>
      <c r="F415" s="161" t="s">
        <v>843</v>
      </c>
      <c r="H415" s="162">
        <v>10</v>
      </c>
      <c r="I415" s="163"/>
      <c r="L415" s="159"/>
      <c r="M415" s="164"/>
      <c r="T415" s="165"/>
      <c r="AT415" s="160" t="s">
        <v>159</v>
      </c>
      <c r="AU415" s="160" t="s">
        <v>86</v>
      </c>
      <c r="AV415" s="13" t="s">
        <v>86</v>
      </c>
      <c r="AW415" s="13" t="s">
        <v>31</v>
      </c>
      <c r="AX415" s="13" t="s">
        <v>76</v>
      </c>
      <c r="AY415" s="160" t="s">
        <v>147</v>
      </c>
    </row>
    <row r="416" spans="2:65" s="14" customFormat="1" ht="10.199999999999999">
      <c r="B416" s="166"/>
      <c r="D416" s="147" t="s">
        <v>159</v>
      </c>
      <c r="E416" s="167" t="s">
        <v>1</v>
      </c>
      <c r="F416" s="168" t="s">
        <v>267</v>
      </c>
      <c r="H416" s="169">
        <v>40.5</v>
      </c>
      <c r="I416" s="170"/>
      <c r="L416" s="166"/>
      <c r="M416" s="171"/>
      <c r="T416" s="172"/>
      <c r="AT416" s="167" t="s">
        <v>159</v>
      </c>
      <c r="AU416" s="167" t="s">
        <v>86</v>
      </c>
      <c r="AV416" s="14" t="s">
        <v>154</v>
      </c>
      <c r="AW416" s="14" t="s">
        <v>31</v>
      </c>
      <c r="AX416" s="14" t="s">
        <v>84</v>
      </c>
      <c r="AY416" s="167" t="s">
        <v>147</v>
      </c>
    </row>
    <row r="417" spans="2:65" s="1" customFormat="1" ht="37.799999999999997" customHeight="1">
      <c r="B417" s="133"/>
      <c r="C417" s="134" t="s">
        <v>418</v>
      </c>
      <c r="D417" s="134" t="s">
        <v>150</v>
      </c>
      <c r="E417" s="135" t="s">
        <v>419</v>
      </c>
      <c r="F417" s="136" t="s">
        <v>420</v>
      </c>
      <c r="G417" s="137" t="s">
        <v>97</v>
      </c>
      <c r="H417" s="138">
        <v>153.02000000000001</v>
      </c>
      <c r="I417" s="139"/>
      <c r="J417" s="140">
        <f>ROUND(I417*H417,2)</f>
        <v>0</v>
      </c>
      <c r="K417" s="136" t="s">
        <v>153</v>
      </c>
      <c r="L417" s="32"/>
      <c r="M417" s="141" t="s">
        <v>1</v>
      </c>
      <c r="N417" s="142" t="s">
        <v>41</v>
      </c>
      <c r="P417" s="143">
        <f>O417*H417</f>
        <v>0</v>
      </c>
      <c r="Q417" s="143">
        <v>0</v>
      </c>
      <c r="R417" s="143">
        <f>Q417*H417</f>
        <v>0</v>
      </c>
      <c r="S417" s="143">
        <v>0</v>
      </c>
      <c r="T417" s="144">
        <f>S417*H417</f>
        <v>0</v>
      </c>
      <c r="AR417" s="145" t="s">
        <v>251</v>
      </c>
      <c r="AT417" s="145" t="s">
        <v>150</v>
      </c>
      <c r="AU417" s="145" t="s">
        <v>86</v>
      </c>
      <c r="AY417" s="17" t="s">
        <v>147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7" t="s">
        <v>84</v>
      </c>
      <c r="BK417" s="146">
        <f>ROUND(I417*H417,2)</f>
        <v>0</v>
      </c>
      <c r="BL417" s="17" t="s">
        <v>251</v>
      </c>
      <c r="BM417" s="145" t="s">
        <v>846</v>
      </c>
    </row>
    <row r="418" spans="2:65" s="1" customFormat="1" ht="19.2">
      <c r="B418" s="32"/>
      <c r="D418" s="147" t="s">
        <v>156</v>
      </c>
      <c r="F418" s="148" t="s">
        <v>420</v>
      </c>
      <c r="I418" s="149"/>
      <c r="L418" s="32"/>
      <c r="M418" s="150"/>
      <c r="T418" s="56"/>
      <c r="AT418" s="17" t="s">
        <v>156</v>
      </c>
      <c r="AU418" s="17" t="s">
        <v>86</v>
      </c>
    </row>
    <row r="419" spans="2:65" s="1" customFormat="1" ht="10.199999999999999">
      <c r="B419" s="32"/>
      <c r="D419" s="151" t="s">
        <v>157</v>
      </c>
      <c r="F419" s="152" t="s">
        <v>422</v>
      </c>
      <c r="I419" s="149"/>
      <c r="L419" s="32"/>
      <c r="M419" s="150"/>
      <c r="T419" s="56"/>
      <c r="AT419" s="17" t="s">
        <v>157</v>
      </c>
      <c r="AU419" s="17" t="s">
        <v>86</v>
      </c>
    </row>
    <row r="420" spans="2:65" s="12" customFormat="1" ht="10.199999999999999">
      <c r="B420" s="153"/>
      <c r="D420" s="147" t="s">
        <v>159</v>
      </c>
      <c r="E420" s="154" t="s">
        <v>1</v>
      </c>
      <c r="F420" s="155" t="s">
        <v>273</v>
      </c>
      <c r="H420" s="154" t="s">
        <v>1</v>
      </c>
      <c r="I420" s="156"/>
      <c r="L420" s="153"/>
      <c r="M420" s="157"/>
      <c r="T420" s="158"/>
      <c r="AT420" s="154" t="s">
        <v>159</v>
      </c>
      <c r="AU420" s="154" t="s">
        <v>86</v>
      </c>
      <c r="AV420" s="12" t="s">
        <v>84</v>
      </c>
      <c r="AW420" s="12" t="s">
        <v>31</v>
      </c>
      <c r="AX420" s="12" t="s">
        <v>76</v>
      </c>
      <c r="AY420" s="154" t="s">
        <v>147</v>
      </c>
    </row>
    <row r="421" spans="2:65" s="13" customFormat="1" ht="10.199999999999999">
      <c r="B421" s="159"/>
      <c r="D421" s="147" t="s">
        <v>159</v>
      </c>
      <c r="E421" s="160" t="s">
        <v>1</v>
      </c>
      <c r="F421" s="161" t="s">
        <v>95</v>
      </c>
      <c r="H421" s="162">
        <v>153.02000000000001</v>
      </c>
      <c r="I421" s="163"/>
      <c r="L421" s="159"/>
      <c r="M421" s="164"/>
      <c r="T421" s="165"/>
      <c r="AT421" s="160" t="s">
        <v>159</v>
      </c>
      <c r="AU421" s="160" t="s">
        <v>86</v>
      </c>
      <c r="AV421" s="13" t="s">
        <v>86</v>
      </c>
      <c r="AW421" s="13" t="s">
        <v>31</v>
      </c>
      <c r="AX421" s="13" t="s">
        <v>76</v>
      </c>
      <c r="AY421" s="160" t="s">
        <v>147</v>
      </c>
    </row>
    <row r="422" spans="2:65" s="14" customFormat="1" ht="10.199999999999999">
      <c r="B422" s="166"/>
      <c r="D422" s="147" t="s">
        <v>159</v>
      </c>
      <c r="E422" s="167" t="s">
        <v>1</v>
      </c>
      <c r="F422" s="168" t="s">
        <v>267</v>
      </c>
      <c r="H422" s="169">
        <v>153.02000000000001</v>
      </c>
      <c r="I422" s="170"/>
      <c r="L422" s="166"/>
      <c r="M422" s="171"/>
      <c r="T422" s="172"/>
      <c r="AT422" s="167" t="s">
        <v>159</v>
      </c>
      <c r="AU422" s="167" t="s">
        <v>86</v>
      </c>
      <c r="AV422" s="14" t="s">
        <v>154</v>
      </c>
      <c r="AW422" s="14" t="s">
        <v>31</v>
      </c>
      <c r="AX422" s="14" t="s">
        <v>84</v>
      </c>
      <c r="AY422" s="167" t="s">
        <v>147</v>
      </c>
    </row>
    <row r="423" spans="2:65" s="1" customFormat="1" ht="16.5" customHeight="1">
      <c r="B423" s="133"/>
      <c r="C423" s="173" t="s">
        <v>423</v>
      </c>
      <c r="D423" s="173" t="s">
        <v>424</v>
      </c>
      <c r="E423" s="174" t="s">
        <v>425</v>
      </c>
      <c r="F423" s="175" t="s">
        <v>426</v>
      </c>
      <c r="G423" s="176" t="s">
        <v>427</v>
      </c>
      <c r="H423" s="177">
        <v>5.05</v>
      </c>
      <c r="I423" s="178"/>
      <c r="J423" s="179">
        <f>ROUND(I423*H423,2)</f>
        <v>0</v>
      </c>
      <c r="K423" s="175" t="s">
        <v>153</v>
      </c>
      <c r="L423" s="180"/>
      <c r="M423" s="181" t="s">
        <v>1</v>
      </c>
      <c r="N423" s="182" t="s">
        <v>41</v>
      </c>
      <c r="P423" s="143">
        <f>O423*H423</f>
        <v>0</v>
      </c>
      <c r="Q423" s="143">
        <v>0.55000000000000004</v>
      </c>
      <c r="R423" s="143">
        <f>Q423*H423</f>
        <v>2.7775000000000003</v>
      </c>
      <c r="S423" s="143">
        <v>0</v>
      </c>
      <c r="T423" s="144">
        <f>S423*H423</f>
        <v>0</v>
      </c>
      <c r="AR423" s="145" t="s">
        <v>364</v>
      </c>
      <c r="AT423" s="145" t="s">
        <v>424</v>
      </c>
      <c r="AU423" s="145" t="s">
        <v>86</v>
      </c>
      <c r="AY423" s="17" t="s">
        <v>147</v>
      </c>
      <c r="BE423" s="146">
        <f>IF(N423="základní",J423,0)</f>
        <v>0</v>
      </c>
      <c r="BF423" s="146">
        <f>IF(N423="snížená",J423,0)</f>
        <v>0</v>
      </c>
      <c r="BG423" s="146">
        <f>IF(N423="zákl. přenesená",J423,0)</f>
        <v>0</v>
      </c>
      <c r="BH423" s="146">
        <f>IF(N423="sníž. přenesená",J423,0)</f>
        <v>0</v>
      </c>
      <c r="BI423" s="146">
        <f>IF(N423="nulová",J423,0)</f>
        <v>0</v>
      </c>
      <c r="BJ423" s="17" t="s">
        <v>84</v>
      </c>
      <c r="BK423" s="146">
        <f>ROUND(I423*H423,2)</f>
        <v>0</v>
      </c>
      <c r="BL423" s="17" t="s">
        <v>251</v>
      </c>
      <c r="BM423" s="145" t="s">
        <v>847</v>
      </c>
    </row>
    <row r="424" spans="2:65" s="1" customFormat="1" ht="10.199999999999999">
      <c r="B424" s="32"/>
      <c r="D424" s="147" t="s">
        <v>156</v>
      </c>
      <c r="F424" s="148" t="s">
        <v>426</v>
      </c>
      <c r="I424" s="149"/>
      <c r="L424" s="32"/>
      <c r="M424" s="150"/>
      <c r="T424" s="56"/>
      <c r="AT424" s="17" t="s">
        <v>156</v>
      </c>
      <c r="AU424" s="17" t="s">
        <v>86</v>
      </c>
    </row>
    <row r="425" spans="2:65" s="13" customFormat="1" ht="10.199999999999999">
      <c r="B425" s="159"/>
      <c r="D425" s="147" t="s">
        <v>159</v>
      </c>
      <c r="E425" s="160" t="s">
        <v>1</v>
      </c>
      <c r="F425" s="161" t="s">
        <v>429</v>
      </c>
      <c r="H425" s="162">
        <v>5.05</v>
      </c>
      <c r="I425" s="163"/>
      <c r="L425" s="159"/>
      <c r="M425" s="164"/>
      <c r="T425" s="165"/>
      <c r="AT425" s="160" t="s">
        <v>159</v>
      </c>
      <c r="AU425" s="160" t="s">
        <v>86</v>
      </c>
      <c r="AV425" s="13" t="s">
        <v>86</v>
      </c>
      <c r="AW425" s="13" t="s">
        <v>31</v>
      </c>
      <c r="AX425" s="13" t="s">
        <v>84</v>
      </c>
      <c r="AY425" s="160" t="s">
        <v>147</v>
      </c>
    </row>
    <row r="426" spans="2:65" s="1" customFormat="1" ht="33" customHeight="1">
      <c r="B426" s="133"/>
      <c r="C426" s="134" t="s">
        <v>430</v>
      </c>
      <c r="D426" s="134" t="s">
        <v>150</v>
      </c>
      <c r="E426" s="135" t="s">
        <v>431</v>
      </c>
      <c r="F426" s="136" t="s">
        <v>432</v>
      </c>
      <c r="G426" s="137" t="s">
        <v>97</v>
      </c>
      <c r="H426" s="138">
        <v>153.02000000000001</v>
      </c>
      <c r="I426" s="139"/>
      <c r="J426" s="140">
        <f>ROUND(I426*H426,2)</f>
        <v>0</v>
      </c>
      <c r="K426" s="136" t="s">
        <v>153</v>
      </c>
      <c r="L426" s="32"/>
      <c r="M426" s="141" t="s">
        <v>1</v>
      </c>
      <c r="N426" s="142" t="s">
        <v>41</v>
      </c>
      <c r="P426" s="143">
        <f>O426*H426</f>
        <v>0</v>
      </c>
      <c r="Q426" s="143">
        <v>0</v>
      </c>
      <c r="R426" s="143">
        <f>Q426*H426</f>
        <v>0</v>
      </c>
      <c r="S426" s="143">
        <v>0</v>
      </c>
      <c r="T426" s="144">
        <f>S426*H426</f>
        <v>0</v>
      </c>
      <c r="AR426" s="145" t="s">
        <v>154</v>
      </c>
      <c r="AT426" s="145" t="s">
        <v>150</v>
      </c>
      <c r="AU426" s="145" t="s">
        <v>86</v>
      </c>
      <c r="AY426" s="17" t="s">
        <v>147</v>
      </c>
      <c r="BE426" s="146">
        <f>IF(N426="základní",J426,0)</f>
        <v>0</v>
      </c>
      <c r="BF426" s="146">
        <f>IF(N426="snížená",J426,0)</f>
        <v>0</v>
      </c>
      <c r="BG426" s="146">
        <f>IF(N426="zákl. přenesená",J426,0)</f>
        <v>0</v>
      </c>
      <c r="BH426" s="146">
        <f>IF(N426="sníž. přenesená",J426,0)</f>
        <v>0</v>
      </c>
      <c r="BI426" s="146">
        <f>IF(N426="nulová",J426,0)</f>
        <v>0</v>
      </c>
      <c r="BJ426" s="17" t="s">
        <v>84</v>
      </c>
      <c r="BK426" s="146">
        <f>ROUND(I426*H426,2)</f>
        <v>0</v>
      </c>
      <c r="BL426" s="17" t="s">
        <v>154</v>
      </c>
      <c r="BM426" s="145" t="s">
        <v>848</v>
      </c>
    </row>
    <row r="427" spans="2:65" s="1" customFormat="1" ht="19.2">
      <c r="B427" s="32"/>
      <c r="D427" s="147" t="s">
        <v>156</v>
      </c>
      <c r="F427" s="148" t="s">
        <v>432</v>
      </c>
      <c r="I427" s="149"/>
      <c r="L427" s="32"/>
      <c r="M427" s="150"/>
      <c r="T427" s="56"/>
      <c r="AT427" s="17" t="s">
        <v>156</v>
      </c>
      <c r="AU427" s="17" t="s">
        <v>86</v>
      </c>
    </row>
    <row r="428" spans="2:65" s="1" customFormat="1" ht="10.199999999999999">
      <c r="B428" s="32"/>
      <c r="D428" s="151" t="s">
        <v>157</v>
      </c>
      <c r="F428" s="152" t="s">
        <v>434</v>
      </c>
      <c r="I428" s="149"/>
      <c r="L428" s="32"/>
      <c r="M428" s="150"/>
      <c r="T428" s="56"/>
      <c r="AT428" s="17" t="s">
        <v>157</v>
      </c>
      <c r="AU428" s="17" t="s">
        <v>86</v>
      </c>
    </row>
    <row r="429" spans="2:65" s="12" customFormat="1" ht="20.399999999999999">
      <c r="B429" s="153"/>
      <c r="D429" s="147" t="s">
        <v>159</v>
      </c>
      <c r="E429" s="154" t="s">
        <v>1</v>
      </c>
      <c r="F429" s="155" t="s">
        <v>435</v>
      </c>
      <c r="H429" s="154" t="s">
        <v>1</v>
      </c>
      <c r="I429" s="156"/>
      <c r="L429" s="153"/>
      <c r="M429" s="157"/>
      <c r="T429" s="158"/>
      <c r="AT429" s="154" t="s">
        <v>159</v>
      </c>
      <c r="AU429" s="154" t="s">
        <v>86</v>
      </c>
      <c r="AV429" s="12" t="s">
        <v>84</v>
      </c>
      <c r="AW429" s="12" t="s">
        <v>31</v>
      </c>
      <c r="AX429" s="12" t="s">
        <v>76</v>
      </c>
      <c r="AY429" s="154" t="s">
        <v>147</v>
      </c>
    </row>
    <row r="430" spans="2:65" s="12" customFormat="1" ht="10.199999999999999">
      <c r="B430" s="153"/>
      <c r="D430" s="147" t="s">
        <v>159</v>
      </c>
      <c r="E430" s="154" t="s">
        <v>1</v>
      </c>
      <c r="F430" s="155" t="s">
        <v>436</v>
      </c>
      <c r="H430" s="154" t="s">
        <v>1</v>
      </c>
      <c r="I430" s="156"/>
      <c r="L430" s="153"/>
      <c r="M430" s="157"/>
      <c r="T430" s="158"/>
      <c r="AT430" s="154" t="s">
        <v>159</v>
      </c>
      <c r="AU430" s="154" t="s">
        <v>86</v>
      </c>
      <c r="AV430" s="12" t="s">
        <v>84</v>
      </c>
      <c r="AW430" s="12" t="s">
        <v>31</v>
      </c>
      <c r="AX430" s="12" t="s">
        <v>76</v>
      </c>
      <c r="AY430" s="154" t="s">
        <v>147</v>
      </c>
    </row>
    <row r="431" spans="2:65" s="12" customFormat="1" ht="10.199999999999999">
      <c r="B431" s="153"/>
      <c r="D431" s="147" t="s">
        <v>159</v>
      </c>
      <c r="E431" s="154" t="s">
        <v>1</v>
      </c>
      <c r="F431" s="155" t="s">
        <v>437</v>
      </c>
      <c r="H431" s="154" t="s">
        <v>1</v>
      </c>
      <c r="I431" s="156"/>
      <c r="L431" s="153"/>
      <c r="M431" s="157"/>
      <c r="T431" s="158"/>
      <c r="AT431" s="154" t="s">
        <v>159</v>
      </c>
      <c r="AU431" s="154" t="s">
        <v>86</v>
      </c>
      <c r="AV431" s="12" t="s">
        <v>84</v>
      </c>
      <c r="AW431" s="12" t="s">
        <v>31</v>
      </c>
      <c r="AX431" s="12" t="s">
        <v>76</v>
      </c>
      <c r="AY431" s="154" t="s">
        <v>147</v>
      </c>
    </row>
    <row r="432" spans="2:65" s="13" customFormat="1" ht="10.199999999999999">
      <c r="B432" s="159"/>
      <c r="D432" s="147" t="s">
        <v>159</v>
      </c>
      <c r="E432" s="160" t="s">
        <v>1</v>
      </c>
      <c r="F432" s="161" t="s">
        <v>95</v>
      </c>
      <c r="H432" s="162">
        <v>153.02000000000001</v>
      </c>
      <c r="I432" s="163"/>
      <c r="L432" s="159"/>
      <c r="M432" s="164"/>
      <c r="T432" s="165"/>
      <c r="AT432" s="160" t="s">
        <v>159</v>
      </c>
      <c r="AU432" s="160" t="s">
        <v>86</v>
      </c>
      <c r="AV432" s="13" t="s">
        <v>86</v>
      </c>
      <c r="AW432" s="13" t="s">
        <v>31</v>
      </c>
      <c r="AX432" s="13" t="s">
        <v>76</v>
      </c>
      <c r="AY432" s="160" t="s">
        <v>147</v>
      </c>
    </row>
    <row r="433" spans="2:65" s="14" customFormat="1" ht="10.199999999999999">
      <c r="B433" s="166"/>
      <c r="D433" s="147" t="s">
        <v>159</v>
      </c>
      <c r="E433" s="167" t="s">
        <v>1</v>
      </c>
      <c r="F433" s="168" t="s">
        <v>172</v>
      </c>
      <c r="H433" s="169">
        <v>153.02000000000001</v>
      </c>
      <c r="I433" s="170"/>
      <c r="L433" s="166"/>
      <c r="M433" s="171"/>
      <c r="T433" s="172"/>
      <c r="AT433" s="167" t="s">
        <v>159</v>
      </c>
      <c r="AU433" s="167" t="s">
        <v>86</v>
      </c>
      <c r="AV433" s="14" t="s">
        <v>154</v>
      </c>
      <c r="AW433" s="14" t="s">
        <v>31</v>
      </c>
      <c r="AX433" s="14" t="s">
        <v>84</v>
      </c>
      <c r="AY433" s="167" t="s">
        <v>147</v>
      </c>
    </row>
    <row r="434" spans="2:65" s="1" customFormat="1" ht="49.05" customHeight="1">
      <c r="B434" s="133"/>
      <c r="C434" s="134" t="s">
        <v>438</v>
      </c>
      <c r="D434" s="134" t="s">
        <v>150</v>
      </c>
      <c r="E434" s="135" t="s">
        <v>439</v>
      </c>
      <c r="F434" s="136" t="s">
        <v>440</v>
      </c>
      <c r="G434" s="137" t="s">
        <v>97</v>
      </c>
      <c r="H434" s="138">
        <v>153.02000000000001</v>
      </c>
      <c r="I434" s="139"/>
      <c r="J434" s="140">
        <f>ROUND(I434*H434,2)</f>
        <v>0</v>
      </c>
      <c r="K434" s="136" t="s">
        <v>153</v>
      </c>
      <c r="L434" s="32"/>
      <c r="M434" s="141" t="s">
        <v>1</v>
      </c>
      <c r="N434" s="142" t="s">
        <v>41</v>
      </c>
      <c r="P434" s="143">
        <f>O434*H434</f>
        <v>0</v>
      </c>
      <c r="Q434" s="143">
        <v>0</v>
      </c>
      <c r="R434" s="143">
        <f>Q434*H434</f>
        <v>0</v>
      </c>
      <c r="S434" s="143">
        <v>7.0000000000000001E-3</v>
      </c>
      <c r="T434" s="144">
        <f>S434*H434</f>
        <v>1.0711400000000002</v>
      </c>
      <c r="AR434" s="145" t="s">
        <v>154</v>
      </c>
      <c r="AT434" s="145" t="s">
        <v>150</v>
      </c>
      <c r="AU434" s="145" t="s">
        <v>86</v>
      </c>
      <c r="AY434" s="17" t="s">
        <v>147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7" t="s">
        <v>84</v>
      </c>
      <c r="BK434" s="146">
        <f>ROUND(I434*H434,2)</f>
        <v>0</v>
      </c>
      <c r="BL434" s="17" t="s">
        <v>154</v>
      </c>
      <c r="BM434" s="145" t="s">
        <v>849</v>
      </c>
    </row>
    <row r="435" spans="2:65" s="1" customFormat="1" ht="28.8">
      <c r="B435" s="32"/>
      <c r="D435" s="147" t="s">
        <v>156</v>
      </c>
      <c r="F435" s="148" t="s">
        <v>440</v>
      </c>
      <c r="I435" s="149"/>
      <c r="L435" s="32"/>
      <c r="M435" s="150"/>
      <c r="T435" s="56"/>
      <c r="AT435" s="17" t="s">
        <v>156</v>
      </c>
      <c r="AU435" s="17" t="s">
        <v>86</v>
      </c>
    </row>
    <row r="436" spans="2:65" s="1" customFormat="1" ht="10.199999999999999">
      <c r="B436" s="32"/>
      <c r="D436" s="151" t="s">
        <v>157</v>
      </c>
      <c r="F436" s="152" t="s">
        <v>442</v>
      </c>
      <c r="I436" s="149"/>
      <c r="L436" s="32"/>
      <c r="M436" s="150"/>
      <c r="T436" s="56"/>
      <c r="AT436" s="17" t="s">
        <v>157</v>
      </c>
      <c r="AU436" s="17" t="s">
        <v>86</v>
      </c>
    </row>
    <row r="437" spans="2:65" s="12" customFormat="1" ht="10.199999999999999">
      <c r="B437" s="153"/>
      <c r="D437" s="147" t="s">
        <v>159</v>
      </c>
      <c r="E437" s="154" t="s">
        <v>1</v>
      </c>
      <c r="F437" s="155" t="s">
        <v>273</v>
      </c>
      <c r="H437" s="154" t="s">
        <v>1</v>
      </c>
      <c r="I437" s="156"/>
      <c r="L437" s="153"/>
      <c r="M437" s="157"/>
      <c r="T437" s="158"/>
      <c r="AT437" s="154" t="s">
        <v>159</v>
      </c>
      <c r="AU437" s="154" t="s">
        <v>86</v>
      </c>
      <c r="AV437" s="12" t="s">
        <v>84</v>
      </c>
      <c r="AW437" s="12" t="s">
        <v>31</v>
      </c>
      <c r="AX437" s="12" t="s">
        <v>76</v>
      </c>
      <c r="AY437" s="154" t="s">
        <v>147</v>
      </c>
    </row>
    <row r="438" spans="2:65" s="13" customFormat="1" ht="10.199999999999999">
      <c r="B438" s="159"/>
      <c r="D438" s="147" t="s">
        <v>159</v>
      </c>
      <c r="E438" s="160" t="s">
        <v>1</v>
      </c>
      <c r="F438" s="161" t="s">
        <v>95</v>
      </c>
      <c r="H438" s="162">
        <v>153.02000000000001</v>
      </c>
      <c r="I438" s="163"/>
      <c r="L438" s="159"/>
      <c r="M438" s="164"/>
      <c r="T438" s="165"/>
      <c r="AT438" s="160" t="s">
        <v>159</v>
      </c>
      <c r="AU438" s="160" t="s">
        <v>86</v>
      </c>
      <c r="AV438" s="13" t="s">
        <v>86</v>
      </c>
      <c r="AW438" s="13" t="s">
        <v>31</v>
      </c>
      <c r="AX438" s="13" t="s">
        <v>84</v>
      </c>
      <c r="AY438" s="160" t="s">
        <v>147</v>
      </c>
    </row>
    <row r="439" spans="2:65" s="1" customFormat="1" ht="37.799999999999997" customHeight="1">
      <c r="B439" s="133"/>
      <c r="C439" s="134" t="s">
        <v>443</v>
      </c>
      <c r="D439" s="134" t="s">
        <v>150</v>
      </c>
      <c r="E439" s="135" t="s">
        <v>444</v>
      </c>
      <c r="F439" s="136" t="s">
        <v>445</v>
      </c>
      <c r="G439" s="137" t="s">
        <v>92</v>
      </c>
      <c r="H439" s="138">
        <v>102.01300000000001</v>
      </c>
      <c r="I439" s="139"/>
      <c r="J439" s="140">
        <f>ROUND(I439*H439,2)</f>
        <v>0</v>
      </c>
      <c r="K439" s="136" t="s">
        <v>153</v>
      </c>
      <c r="L439" s="32"/>
      <c r="M439" s="141" t="s">
        <v>1</v>
      </c>
      <c r="N439" s="142" t="s">
        <v>41</v>
      </c>
      <c r="P439" s="143">
        <f>O439*H439</f>
        <v>0</v>
      </c>
      <c r="Q439" s="143">
        <v>0</v>
      </c>
      <c r="R439" s="143">
        <f>Q439*H439</f>
        <v>0</v>
      </c>
      <c r="S439" s="143">
        <v>0</v>
      </c>
      <c r="T439" s="144">
        <f>S439*H439</f>
        <v>0</v>
      </c>
      <c r="AR439" s="145" t="s">
        <v>154</v>
      </c>
      <c r="AT439" s="145" t="s">
        <v>150</v>
      </c>
      <c r="AU439" s="145" t="s">
        <v>86</v>
      </c>
      <c r="AY439" s="17" t="s">
        <v>147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7" t="s">
        <v>84</v>
      </c>
      <c r="BK439" s="146">
        <f>ROUND(I439*H439,2)</f>
        <v>0</v>
      </c>
      <c r="BL439" s="17" t="s">
        <v>154</v>
      </c>
      <c r="BM439" s="145" t="s">
        <v>850</v>
      </c>
    </row>
    <row r="440" spans="2:65" s="1" customFormat="1" ht="19.2">
      <c r="B440" s="32"/>
      <c r="D440" s="147" t="s">
        <v>156</v>
      </c>
      <c r="F440" s="148" t="s">
        <v>445</v>
      </c>
      <c r="I440" s="149"/>
      <c r="L440" s="32"/>
      <c r="M440" s="150"/>
      <c r="T440" s="56"/>
      <c r="AT440" s="17" t="s">
        <v>156</v>
      </c>
      <c r="AU440" s="17" t="s">
        <v>86</v>
      </c>
    </row>
    <row r="441" spans="2:65" s="1" customFormat="1" ht="10.199999999999999">
      <c r="B441" s="32"/>
      <c r="D441" s="151" t="s">
        <v>157</v>
      </c>
      <c r="F441" s="152" t="s">
        <v>447</v>
      </c>
      <c r="I441" s="149"/>
      <c r="L441" s="32"/>
      <c r="M441" s="150"/>
      <c r="T441" s="56"/>
      <c r="AT441" s="17" t="s">
        <v>157</v>
      </c>
      <c r="AU441" s="17" t="s">
        <v>86</v>
      </c>
    </row>
    <row r="442" spans="2:65" s="12" customFormat="1" ht="20.399999999999999">
      <c r="B442" s="153"/>
      <c r="D442" s="147" t="s">
        <v>159</v>
      </c>
      <c r="E442" s="154" t="s">
        <v>1</v>
      </c>
      <c r="F442" s="155" t="s">
        <v>448</v>
      </c>
      <c r="H442" s="154" t="s">
        <v>1</v>
      </c>
      <c r="I442" s="156"/>
      <c r="L442" s="153"/>
      <c r="M442" s="157"/>
      <c r="T442" s="158"/>
      <c r="AT442" s="154" t="s">
        <v>159</v>
      </c>
      <c r="AU442" s="154" t="s">
        <v>86</v>
      </c>
      <c r="AV442" s="12" t="s">
        <v>84</v>
      </c>
      <c r="AW442" s="12" t="s">
        <v>31</v>
      </c>
      <c r="AX442" s="12" t="s">
        <v>76</v>
      </c>
      <c r="AY442" s="154" t="s">
        <v>147</v>
      </c>
    </row>
    <row r="443" spans="2:65" s="12" customFormat="1" ht="20.399999999999999">
      <c r="B443" s="153"/>
      <c r="D443" s="147" t="s">
        <v>159</v>
      </c>
      <c r="E443" s="154" t="s">
        <v>1</v>
      </c>
      <c r="F443" s="155" t="s">
        <v>449</v>
      </c>
      <c r="H443" s="154" t="s">
        <v>1</v>
      </c>
      <c r="I443" s="156"/>
      <c r="L443" s="153"/>
      <c r="M443" s="157"/>
      <c r="T443" s="158"/>
      <c r="AT443" s="154" t="s">
        <v>159</v>
      </c>
      <c r="AU443" s="154" t="s">
        <v>86</v>
      </c>
      <c r="AV443" s="12" t="s">
        <v>84</v>
      </c>
      <c r="AW443" s="12" t="s">
        <v>31</v>
      </c>
      <c r="AX443" s="12" t="s">
        <v>76</v>
      </c>
      <c r="AY443" s="154" t="s">
        <v>147</v>
      </c>
    </row>
    <row r="444" spans="2:65" s="12" customFormat="1" ht="10.199999999999999">
      <c r="B444" s="153"/>
      <c r="D444" s="147" t="s">
        <v>159</v>
      </c>
      <c r="E444" s="154" t="s">
        <v>1</v>
      </c>
      <c r="F444" s="155" t="s">
        <v>450</v>
      </c>
      <c r="H444" s="154" t="s">
        <v>1</v>
      </c>
      <c r="I444" s="156"/>
      <c r="L444" s="153"/>
      <c r="M444" s="157"/>
      <c r="T444" s="158"/>
      <c r="AT444" s="154" t="s">
        <v>159</v>
      </c>
      <c r="AU444" s="154" t="s">
        <v>86</v>
      </c>
      <c r="AV444" s="12" t="s">
        <v>84</v>
      </c>
      <c r="AW444" s="12" t="s">
        <v>31</v>
      </c>
      <c r="AX444" s="12" t="s">
        <v>76</v>
      </c>
      <c r="AY444" s="154" t="s">
        <v>147</v>
      </c>
    </row>
    <row r="445" spans="2:65" s="12" customFormat="1" ht="10.199999999999999">
      <c r="B445" s="153"/>
      <c r="D445" s="147" t="s">
        <v>159</v>
      </c>
      <c r="E445" s="154" t="s">
        <v>1</v>
      </c>
      <c r="F445" s="155" t="s">
        <v>451</v>
      </c>
      <c r="H445" s="154" t="s">
        <v>1</v>
      </c>
      <c r="I445" s="156"/>
      <c r="L445" s="153"/>
      <c r="M445" s="157"/>
      <c r="T445" s="158"/>
      <c r="AT445" s="154" t="s">
        <v>159</v>
      </c>
      <c r="AU445" s="154" t="s">
        <v>86</v>
      </c>
      <c r="AV445" s="12" t="s">
        <v>84</v>
      </c>
      <c r="AW445" s="12" t="s">
        <v>31</v>
      </c>
      <c r="AX445" s="12" t="s">
        <v>76</v>
      </c>
      <c r="AY445" s="154" t="s">
        <v>147</v>
      </c>
    </row>
    <row r="446" spans="2:65" s="12" customFormat="1" ht="10.199999999999999">
      <c r="B446" s="153"/>
      <c r="D446" s="147" t="s">
        <v>159</v>
      </c>
      <c r="E446" s="154" t="s">
        <v>1</v>
      </c>
      <c r="F446" s="155" t="s">
        <v>452</v>
      </c>
      <c r="H446" s="154" t="s">
        <v>1</v>
      </c>
      <c r="I446" s="156"/>
      <c r="L446" s="153"/>
      <c r="M446" s="157"/>
      <c r="T446" s="158"/>
      <c r="AT446" s="154" t="s">
        <v>159</v>
      </c>
      <c r="AU446" s="154" t="s">
        <v>86</v>
      </c>
      <c r="AV446" s="12" t="s">
        <v>84</v>
      </c>
      <c r="AW446" s="12" t="s">
        <v>31</v>
      </c>
      <c r="AX446" s="12" t="s">
        <v>76</v>
      </c>
      <c r="AY446" s="154" t="s">
        <v>147</v>
      </c>
    </row>
    <row r="447" spans="2:65" s="13" customFormat="1" ht="10.199999999999999">
      <c r="B447" s="159"/>
      <c r="D447" s="147" t="s">
        <v>159</v>
      </c>
      <c r="E447" s="160" t="s">
        <v>1</v>
      </c>
      <c r="F447" s="161" t="s">
        <v>453</v>
      </c>
      <c r="H447" s="162">
        <v>102.01300000000001</v>
      </c>
      <c r="I447" s="163"/>
      <c r="L447" s="159"/>
      <c r="M447" s="164"/>
      <c r="T447" s="165"/>
      <c r="AT447" s="160" t="s">
        <v>159</v>
      </c>
      <c r="AU447" s="160" t="s">
        <v>86</v>
      </c>
      <c r="AV447" s="13" t="s">
        <v>86</v>
      </c>
      <c r="AW447" s="13" t="s">
        <v>31</v>
      </c>
      <c r="AX447" s="13" t="s">
        <v>76</v>
      </c>
      <c r="AY447" s="160" t="s">
        <v>147</v>
      </c>
    </row>
    <row r="448" spans="2:65" s="14" customFormat="1" ht="10.199999999999999">
      <c r="B448" s="166"/>
      <c r="D448" s="147" t="s">
        <v>159</v>
      </c>
      <c r="E448" s="167" t="s">
        <v>1</v>
      </c>
      <c r="F448" s="168" t="s">
        <v>267</v>
      </c>
      <c r="H448" s="169">
        <v>102.01300000000001</v>
      </c>
      <c r="I448" s="170"/>
      <c r="L448" s="166"/>
      <c r="M448" s="171"/>
      <c r="T448" s="172"/>
      <c r="AT448" s="167" t="s">
        <v>159</v>
      </c>
      <c r="AU448" s="167" t="s">
        <v>86</v>
      </c>
      <c r="AV448" s="14" t="s">
        <v>154</v>
      </c>
      <c r="AW448" s="14" t="s">
        <v>31</v>
      </c>
      <c r="AX448" s="14" t="s">
        <v>84</v>
      </c>
      <c r="AY448" s="167" t="s">
        <v>147</v>
      </c>
    </row>
    <row r="449" spans="2:65" s="1" customFormat="1" ht="37.799999999999997" customHeight="1">
      <c r="B449" s="133"/>
      <c r="C449" s="134" t="s">
        <v>454</v>
      </c>
      <c r="D449" s="134" t="s">
        <v>150</v>
      </c>
      <c r="E449" s="135" t="s">
        <v>455</v>
      </c>
      <c r="F449" s="136" t="s">
        <v>456</v>
      </c>
      <c r="G449" s="137" t="s">
        <v>427</v>
      </c>
      <c r="H449" s="138">
        <v>17.440999999999999</v>
      </c>
      <c r="I449" s="139"/>
      <c r="J449" s="140">
        <f>ROUND(I449*H449,2)</f>
        <v>0</v>
      </c>
      <c r="K449" s="136" t="s">
        <v>153</v>
      </c>
      <c r="L449" s="32"/>
      <c r="M449" s="141" t="s">
        <v>1</v>
      </c>
      <c r="N449" s="142" t="s">
        <v>41</v>
      </c>
      <c r="P449" s="143">
        <f>O449*H449</f>
        <v>0</v>
      </c>
      <c r="Q449" s="143">
        <v>2.2839999999999999E-2</v>
      </c>
      <c r="R449" s="143">
        <f>Q449*H449</f>
        <v>0.39835243999999997</v>
      </c>
      <c r="S449" s="143">
        <v>0</v>
      </c>
      <c r="T449" s="144">
        <f>S449*H449</f>
        <v>0</v>
      </c>
      <c r="AR449" s="145" t="s">
        <v>154</v>
      </c>
      <c r="AT449" s="145" t="s">
        <v>150</v>
      </c>
      <c r="AU449" s="145" t="s">
        <v>86</v>
      </c>
      <c r="AY449" s="17" t="s">
        <v>147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7" t="s">
        <v>84</v>
      </c>
      <c r="BK449" s="146">
        <f>ROUND(I449*H449,2)</f>
        <v>0</v>
      </c>
      <c r="BL449" s="17" t="s">
        <v>154</v>
      </c>
      <c r="BM449" s="145" t="s">
        <v>851</v>
      </c>
    </row>
    <row r="450" spans="2:65" s="1" customFormat="1" ht="19.2">
      <c r="B450" s="32"/>
      <c r="D450" s="147" t="s">
        <v>156</v>
      </c>
      <c r="F450" s="148" t="s">
        <v>456</v>
      </c>
      <c r="I450" s="149"/>
      <c r="L450" s="32"/>
      <c r="M450" s="150"/>
      <c r="T450" s="56"/>
      <c r="AT450" s="17" t="s">
        <v>156</v>
      </c>
      <c r="AU450" s="17" t="s">
        <v>86</v>
      </c>
    </row>
    <row r="451" spans="2:65" s="1" customFormat="1" ht="10.199999999999999">
      <c r="B451" s="32"/>
      <c r="D451" s="151" t="s">
        <v>157</v>
      </c>
      <c r="F451" s="152" t="s">
        <v>458</v>
      </c>
      <c r="I451" s="149"/>
      <c r="L451" s="32"/>
      <c r="M451" s="150"/>
      <c r="T451" s="56"/>
      <c r="AT451" s="17" t="s">
        <v>157</v>
      </c>
      <c r="AU451" s="17" t="s">
        <v>86</v>
      </c>
    </row>
    <row r="452" spans="2:65" s="12" customFormat="1" ht="10.199999999999999">
      <c r="B452" s="153"/>
      <c r="D452" s="147" t="s">
        <v>159</v>
      </c>
      <c r="E452" s="154" t="s">
        <v>1</v>
      </c>
      <c r="F452" s="155" t="s">
        <v>459</v>
      </c>
      <c r="H452" s="154" t="s">
        <v>1</v>
      </c>
      <c r="I452" s="156"/>
      <c r="L452" s="153"/>
      <c r="M452" s="157"/>
      <c r="T452" s="158"/>
      <c r="AT452" s="154" t="s">
        <v>159</v>
      </c>
      <c r="AU452" s="154" t="s">
        <v>86</v>
      </c>
      <c r="AV452" s="12" t="s">
        <v>84</v>
      </c>
      <c r="AW452" s="12" t="s">
        <v>31</v>
      </c>
      <c r="AX452" s="12" t="s">
        <v>76</v>
      </c>
      <c r="AY452" s="154" t="s">
        <v>147</v>
      </c>
    </row>
    <row r="453" spans="2:65" s="12" customFormat="1" ht="10.199999999999999">
      <c r="B453" s="153"/>
      <c r="D453" s="147" t="s">
        <v>159</v>
      </c>
      <c r="E453" s="154" t="s">
        <v>1</v>
      </c>
      <c r="F453" s="155" t="s">
        <v>460</v>
      </c>
      <c r="H453" s="154" t="s">
        <v>1</v>
      </c>
      <c r="I453" s="156"/>
      <c r="L453" s="153"/>
      <c r="M453" s="157"/>
      <c r="T453" s="158"/>
      <c r="AT453" s="154" t="s">
        <v>159</v>
      </c>
      <c r="AU453" s="154" t="s">
        <v>86</v>
      </c>
      <c r="AV453" s="12" t="s">
        <v>84</v>
      </c>
      <c r="AW453" s="12" t="s">
        <v>31</v>
      </c>
      <c r="AX453" s="12" t="s">
        <v>76</v>
      </c>
      <c r="AY453" s="154" t="s">
        <v>147</v>
      </c>
    </row>
    <row r="454" spans="2:65" s="12" customFormat="1" ht="10.199999999999999">
      <c r="B454" s="153"/>
      <c r="D454" s="147" t="s">
        <v>159</v>
      </c>
      <c r="E454" s="154" t="s">
        <v>1</v>
      </c>
      <c r="F454" s="155" t="s">
        <v>461</v>
      </c>
      <c r="H454" s="154" t="s">
        <v>1</v>
      </c>
      <c r="I454" s="156"/>
      <c r="L454" s="153"/>
      <c r="M454" s="157"/>
      <c r="T454" s="158"/>
      <c r="AT454" s="154" t="s">
        <v>159</v>
      </c>
      <c r="AU454" s="154" t="s">
        <v>86</v>
      </c>
      <c r="AV454" s="12" t="s">
        <v>84</v>
      </c>
      <c r="AW454" s="12" t="s">
        <v>31</v>
      </c>
      <c r="AX454" s="12" t="s">
        <v>76</v>
      </c>
      <c r="AY454" s="154" t="s">
        <v>147</v>
      </c>
    </row>
    <row r="455" spans="2:65" s="13" customFormat="1" ht="10.199999999999999">
      <c r="B455" s="159"/>
      <c r="D455" s="147" t="s">
        <v>159</v>
      </c>
      <c r="E455" s="160" t="s">
        <v>1</v>
      </c>
      <c r="F455" s="161" t="s">
        <v>852</v>
      </c>
      <c r="H455" s="162">
        <v>17.440999999999999</v>
      </c>
      <c r="I455" s="163"/>
      <c r="L455" s="159"/>
      <c r="M455" s="164"/>
      <c r="T455" s="165"/>
      <c r="AT455" s="160" t="s">
        <v>159</v>
      </c>
      <c r="AU455" s="160" t="s">
        <v>86</v>
      </c>
      <c r="AV455" s="13" t="s">
        <v>86</v>
      </c>
      <c r="AW455" s="13" t="s">
        <v>31</v>
      </c>
      <c r="AX455" s="13" t="s">
        <v>76</v>
      </c>
      <c r="AY455" s="160" t="s">
        <v>147</v>
      </c>
    </row>
    <row r="456" spans="2:65" s="14" customFormat="1" ht="10.199999999999999">
      <c r="B456" s="166"/>
      <c r="D456" s="147" t="s">
        <v>159</v>
      </c>
      <c r="E456" s="167" t="s">
        <v>1</v>
      </c>
      <c r="F456" s="168" t="s">
        <v>267</v>
      </c>
      <c r="H456" s="169">
        <v>17.440999999999999</v>
      </c>
      <c r="I456" s="170"/>
      <c r="L456" s="166"/>
      <c r="M456" s="171"/>
      <c r="T456" s="172"/>
      <c r="AT456" s="167" t="s">
        <v>159</v>
      </c>
      <c r="AU456" s="167" t="s">
        <v>86</v>
      </c>
      <c r="AV456" s="14" t="s">
        <v>154</v>
      </c>
      <c r="AW456" s="14" t="s">
        <v>31</v>
      </c>
      <c r="AX456" s="14" t="s">
        <v>84</v>
      </c>
      <c r="AY456" s="167" t="s">
        <v>147</v>
      </c>
    </row>
    <row r="457" spans="2:65" s="1" customFormat="1" ht="24.15" customHeight="1">
      <c r="B457" s="133"/>
      <c r="C457" s="134" t="s">
        <v>463</v>
      </c>
      <c r="D457" s="134" t="s">
        <v>150</v>
      </c>
      <c r="E457" s="135" t="s">
        <v>464</v>
      </c>
      <c r="F457" s="136" t="s">
        <v>465</v>
      </c>
      <c r="G457" s="137" t="s">
        <v>97</v>
      </c>
      <c r="H457" s="138">
        <v>23.75</v>
      </c>
      <c r="I457" s="139"/>
      <c r="J457" s="140">
        <f>ROUND(I457*H457,2)</f>
        <v>0</v>
      </c>
      <c r="K457" s="136" t="s">
        <v>153</v>
      </c>
      <c r="L457" s="32"/>
      <c r="M457" s="141" t="s">
        <v>1</v>
      </c>
      <c r="N457" s="142" t="s">
        <v>41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154</v>
      </c>
      <c r="AT457" s="145" t="s">
        <v>150</v>
      </c>
      <c r="AU457" s="145" t="s">
        <v>86</v>
      </c>
      <c r="AY457" s="17" t="s">
        <v>147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7" t="s">
        <v>84</v>
      </c>
      <c r="BK457" s="146">
        <f>ROUND(I457*H457,2)</f>
        <v>0</v>
      </c>
      <c r="BL457" s="17" t="s">
        <v>154</v>
      </c>
      <c r="BM457" s="145" t="s">
        <v>853</v>
      </c>
    </row>
    <row r="458" spans="2:65" s="1" customFormat="1" ht="10.199999999999999">
      <c r="B458" s="32"/>
      <c r="D458" s="147" t="s">
        <v>156</v>
      </c>
      <c r="F458" s="148" t="s">
        <v>465</v>
      </c>
      <c r="I458" s="149"/>
      <c r="L458" s="32"/>
      <c r="M458" s="150"/>
      <c r="T458" s="56"/>
      <c r="AT458" s="17" t="s">
        <v>156</v>
      </c>
      <c r="AU458" s="17" t="s">
        <v>86</v>
      </c>
    </row>
    <row r="459" spans="2:65" s="1" customFormat="1" ht="10.199999999999999">
      <c r="B459" s="32"/>
      <c r="D459" s="151" t="s">
        <v>157</v>
      </c>
      <c r="F459" s="152" t="s">
        <v>467</v>
      </c>
      <c r="I459" s="149"/>
      <c r="L459" s="32"/>
      <c r="M459" s="150"/>
      <c r="T459" s="56"/>
      <c r="AT459" s="17" t="s">
        <v>157</v>
      </c>
      <c r="AU459" s="17" t="s">
        <v>86</v>
      </c>
    </row>
    <row r="460" spans="2:65" s="12" customFormat="1" ht="20.399999999999999">
      <c r="B460" s="153"/>
      <c r="D460" s="147" t="s">
        <v>159</v>
      </c>
      <c r="E460" s="154" t="s">
        <v>1</v>
      </c>
      <c r="F460" s="155" t="s">
        <v>468</v>
      </c>
      <c r="H460" s="154" t="s">
        <v>1</v>
      </c>
      <c r="I460" s="156"/>
      <c r="L460" s="153"/>
      <c r="M460" s="157"/>
      <c r="T460" s="158"/>
      <c r="AT460" s="154" t="s">
        <v>159</v>
      </c>
      <c r="AU460" s="154" t="s">
        <v>86</v>
      </c>
      <c r="AV460" s="12" t="s">
        <v>84</v>
      </c>
      <c r="AW460" s="12" t="s">
        <v>31</v>
      </c>
      <c r="AX460" s="12" t="s">
        <v>76</v>
      </c>
      <c r="AY460" s="154" t="s">
        <v>147</v>
      </c>
    </row>
    <row r="461" spans="2:65" s="12" customFormat="1" ht="20.399999999999999">
      <c r="B461" s="153"/>
      <c r="D461" s="147" t="s">
        <v>159</v>
      </c>
      <c r="E461" s="154" t="s">
        <v>1</v>
      </c>
      <c r="F461" s="155" t="s">
        <v>469</v>
      </c>
      <c r="H461" s="154" t="s">
        <v>1</v>
      </c>
      <c r="I461" s="156"/>
      <c r="L461" s="153"/>
      <c r="M461" s="157"/>
      <c r="T461" s="158"/>
      <c r="AT461" s="154" t="s">
        <v>159</v>
      </c>
      <c r="AU461" s="154" t="s">
        <v>86</v>
      </c>
      <c r="AV461" s="12" t="s">
        <v>84</v>
      </c>
      <c r="AW461" s="12" t="s">
        <v>31</v>
      </c>
      <c r="AX461" s="12" t="s">
        <v>76</v>
      </c>
      <c r="AY461" s="154" t="s">
        <v>147</v>
      </c>
    </row>
    <row r="462" spans="2:65" s="13" customFormat="1" ht="10.199999999999999">
      <c r="B462" s="159"/>
      <c r="D462" s="147" t="s">
        <v>159</v>
      </c>
      <c r="E462" s="160" t="s">
        <v>1</v>
      </c>
      <c r="F462" s="161" t="s">
        <v>470</v>
      </c>
      <c r="H462" s="162">
        <v>23.75</v>
      </c>
      <c r="I462" s="163"/>
      <c r="L462" s="159"/>
      <c r="M462" s="164"/>
      <c r="T462" s="165"/>
      <c r="AT462" s="160" t="s">
        <v>159</v>
      </c>
      <c r="AU462" s="160" t="s">
        <v>86</v>
      </c>
      <c r="AV462" s="13" t="s">
        <v>86</v>
      </c>
      <c r="AW462" s="13" t="s">
        <v>31</v>
      </c>
      <c r="AX462" s="13" t="s">
        <v>76</v>
      </c>
      <c r="AY462" s="160" t="s">
        <v>147</v>
      </c>
    </row>
    <row r="463" spans="2:65" s="14" customFormat="1" ht="10.199999999999999">
      <c r="B463" s="166"/>
      <c r="D463" s="147" t="s">
        <v>159</v>
      </c>
      <c r="E463" s="167" t="s">
        <v>1</v>
      </c>
      <c r="F463" s="168" t="s">
        <v>267</v>
      </c>
      <c r="H463" s="169">
        <v>23.75</v>
      </c>
      <c r="I463" s="170"/>
      <c r="L463" s="166"/>
      <c r="M463" s="171"/>
      <c r="T463" s="172"/>
      <c r="AT463" s="167" t="s">
        <v>159</v>
      </c>
      <c r="AU463" s="167" t="s">
        <v>86</v>
      </c>
      <c r="AV463" s="14" t="s">
        <v>154</v>
      </c>
      <c r="AW463" s="14" t="s">
        <v>31</v>
      </c>
      <c r="AX463" s="14" t="s">
        <v>84</v>
      </c>
      <c r="AY463" s="167" t="s">
        <v>147</v>
      </c>
    </row>
    <row r="464" spans="2:65" s="1" customFormat="1" ht="16.5" customHeight="1">
      <c r="B464" s="133"/>
      <c r="C464" s="173" t="s">
        <v>471</v>
      </c>
      <c r="D464" s="173" t="s">
        <v>424</v>
      </c>
      <c r="E464" s="174" t="s">
        <v>472</v>
      </c>
      <c r="F464" s="175" t="s">
        <v>473</v>
      </c>
      <c r="G464" s="176" t="s">
        <v>427</v>
      </c>
      <c r="H464" s="177">
        <v>1.554</v>
      </c>
      <c r="I464" s="178"/>
      <c r="J464" s="179">
        <f>ROUND(I464*H464,2)</f>
        <v>0</v>
      </c>
      <c r="K464" s="175" t="s">
        <v>153</v>
      </c>
      <c r="L464" s="180"/>
      <c r="M464" s="181" t="s">
        <v>1</v>
      </c>
      <c r="N464" s="182" t="s">
        <v>41</v>
      </c>
      <c r="P464" s="143">
        <f>O464*H464</f>
        <v>0</v>
      </c>
      <c r="Q464" s="143">
        <v>0.55000000000000004</v>
      </c>
      <c r="R464" s="143">
        <f>Q464*H464</f>
        <v>0.85470000000000013</v>
      </c>
      <c r="S464" s="143">
        <v>0</v>
      </c>
      <c r="T464" s="144">
        <f>S464*H464</f>
        <v>0</v>
      </c>
      <c r="AR464" s="145" t="s">
        <v>192</v>
      </c>
      <c r="AT464" s="145" t="s">
        <v>424</v>
      </c>
      <c r="AU464" s="145" t="s">
        <v>86</v>
      </c>
      <c r="AY464" s="17" t="s">
        <v>147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7" t="s">
        <v>84</v>
      </c>
      <c r="BK464" s="146">
        <f>ROUND(I464*H464,2)</f>
        <v>0</v>
      </c>
      <c r="BL464" s="17" t="s">
        <v>154</v>
      </c>
      <c r="BM464" s="145" t="s">
        <v>854</v>
      </c>
    </row>
    <row r="465" spans="2:65" s="1" customFormat="1" ht="10.199999999999999">
      <c r="B465" s="32"/>
      <c r="D465" s="147" t="s">
        <v>156</v>
      </c>
      <c r="F465" s="148" t="s">
        <v>473</v>
      </c>
      <c r="I465" s="149"/>
      <c r="L465" s="32"/>
      <c r="M465" s="150"/>
      <c r="T465" s="56"/>
      <c r="AT465" s="17" t="s">
        <v>156</v>
      </c>
      <c r="AU465" s="17" t="s">
        <v>86</v>
      </c>
    </row>
    <row r="466" spans="2:65" s="12" customFormat="1" ht="20.399999999999999">
      <c r="B466" s="153"/>
      <c r="D466" s="147" t="s">
        <v>159</v>
      </c>
      <c r="E466" s="154" t="s">
        <v>1</v>
      </c>
      <c r="F466" s="155" t="s">
        <v>475</v>
      </c>
      <c r="H466" s="154" t="s">
        <v>1</v>
      </c>
      <c r="I466" s="156"/>
      <c r="L466" s="153"/>
      <c r="M466" s="157"/>
      <c r="T466" s="158"/>
      <c r="AT466" s="154" t="s">
        <v>159</v>
      </c>
      <c r="AU466" s="154" t="s">
        <v>86</v>
      </c>
      <c r="AV466" s="12" t="s">
        <v>84</v>
      </c>
      <c r="AW466" s="12" t="s">
        <v>31</v>
      </c>
      <c r="AX466" s="12" t="s">
        <v>76</v>
      </c>
      <c r="AY466" s="154" t="s">
        <v>147</v>
      </c>
    </row>
    <row r="467" spans="2:65" s="13" customFormat="1" ht="10.199999999999999">
      <c r="B467" s="159"/>
      <c r="D467" s="147" t="s">
        <v>159</v>
      </c>
      <c r="E467" s="160" t="s">
        <v>1</v>
      </c>
      <c r="F467" s="161" t="s">
        <v>476</v>
      </c>
      <c r="H467" s="162">
        <v>0.65300000000000002</v>
      </c>
      <c r="I467" s="163"/>
      <c r="L467" s="159"/>
      <c r="M467" s="164"/>
      <c r="T467" s="165"/>
      <c r="AT467" s="160" t="s">
        <v>159</v>
      </c>
      <c r="AU467" s="160" t="s">
        <v>86</v>
      </c>
      <c r="AV467" s="13" t="s">
        <v>86</v>
      </c>
      <c r="AW467" s="13" t="s">
        <v>31</v>
      </c>
      <c r="AX467" s="13" t="s">
        <v>76</v>
      </c>
      <c r="AY467" s="160" t="s">
        <v>147</v>
      </c>
    </row>
    <row r="468" spans="2:65" s="13" customFormat="1" ht="10.199999999999999">
      <c r="B468" s="159"/>
      <c r="D468" s="147" t="s">
        <v>159</v>
      </c>
      <c r="E468" s="160" t="s">
        <v>1</v>
      </c>
      <c r="F468" s="161" t="s">
        <v>477</v>
      </c>
      <c r="H468" s="162">
        <v>0.76</v>
      </c>
      <c r="I468" s="163"/>
      <c r="L468" s="159"/>
      <c r="M468" s="164"/>
      <c r="T468" s="165"/>
      <c r="AT468" s="160" t="s">
        <v>159</v>
      </c>
      <c r="AU468" s="160" t="s">
        <v>86</v>
      </c>
      <c r="AV468" s="13" t="s">
        <v>86</v>
      </c>
      <c r="AW468" s="13" t="s">
        <v>31</v>
      </c>
      <c r="AX468" s="13" t="s">
        <v>76</v>
      </c>
      <c r="AY468" s="160" t="s">
        <v>147</v>
      </c>
    </row>
    <row r="469" spans="2:65" s="14" customFormat="1" ht="10.199999999999999">
      <c r="B469" s="166"/>
      <c r="D469" s="147" t="s">
        <v>159</v>
      </c>
      <c r="E469" s="167" t="s">
        <v>1</v>
      </c>
      <c r="F469" s="168" t="s">
        <v>172</v>
      </c>
      <c r="H469" s="169">
        <v>1.413</v>
      </c>
      <c r="I469" s="170"/>
      <c r="L469" s="166"/>
      <c r="M469" s="171"/>
      <c r="T469" s="172"/>
      <c r="AT469" s="167" t="s">
        <v>159</v>
      </c>
      <c r="AU469" s="167" t="s">
        <v>86</v>
      </c>
      <c r="AV469" s="14" t="s">
        <v>154</v>
      </c>
      <c r="AW469" s="14" t="s">
        <v>31</v>
      </c>
      <c r="AX469" s="14" t="s">
        <v>76</v>
      </c>
      <c r="AY469" s="167" t="s">
        <v>147</v>
      </c>
    </row>
    <row r="470" spans="2:65" s="13" customFormat="1" ht="10.199999999999999">
      <c r="B470" s="159"/>
      <c r="D470" s="147" t="s">
        <v>159</v>
      </c>
      <c r="E470" s="160" t="s">
        <v>1</v>
      </c>
      <c r="F470" s="161" t="s">
        <v>855</v>
      </c>
      <c r="H470" s="162">
        <v>1.554</v>
      </c>
      <c r="I470" s="163"/>
      <c r="L470" s="159"/>
      <c r="M470" s="164"/>
      <c r="T470" s="165"/>
      <c r="AT470" s="160" t="s">
        <v>159</v>
      </c>
      <c r="AU470" s="160" t="s">
        <v>86</v>
      </c>
      <c r="AV470" s="13" t="s">
        <v>86</v>
      </c>
      <c r="AW470" s="13" t="s">
        <v>31</v>
      </c>
      <c r="AX470" s="13" t="s">
        <v>84</v>
      </c>
      <c r="AY470" s="160" t="s">
        <v>147</v>
      </c>
    </row>
    <row r="471" spans="2:65" s="1" customFormat="1" ht="21.75" customHeight="1">
      <c r="B471" s="133"/>
      <c r="C471" s="173" t="s">
        <v>479</v>
      </c>
      <c r="D471" s="173" t="s">
        <v>424</v>
      </c>
      <c r="E471" s="174" t="s">
        <v>480</v>
      </c>
      <c r="F471" s="175" t="s">
        <v>481</v>
      </c>
      <c r="G471" s="176" t="s">
        <v>427</v>
      </c>
      <c r="H471" s="177">
        <v>3.24</v>
      </c>
      <c r="I471" s="178"/>
      <c r="J471" s="179">
        <f>ROUND(I471*H471,2)</f>
        <v>0</v>
      </c>
      <c r="K471" s="175" t="s">
        <v>153</v>
      </c>
      <c r="L471" s="180"/>
      <c r="M471" s="181" t="s">
        <v>1</v>
      </c>
      <c r="N471" s="182" t="s">
        <v>41</v>
      </c>
      <c r="P471" s="143">
        <f>O471*H471</f>
        <v>0</v>
      </c>
      <c r="Q471" s="143">
        <v>0.55000000000000004</v>
      </c>
      <c r="R471" s="143">
        <f>Q471*H471</f>
        <v>1.7820000000000003</v>
      </c>
      <c r="S471" s="143">
        <v>0</v>
      </c>
      <c r="T471" s="144">
        <f>S471*H471</f>
        <v>0</v>
      </c>
      <c r="AR471" s="145" t="s">
        <v>192</v>
      </c>
      <c r="AT471" s="145" t="s">
        <v>424</v>
      </c>
      <c r="AU471" s="145" t="s">
        <v>86</v>
      </c>
      <c r="AY471" s="17" t="s">
        <v>147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7" t="s">
        <v>84</v>
      </c>
      <c r="BK471" s="146">
        <f>ROUND(I471*H471,2)</f>
        <v>0</v>
      </c>
      <c r="BL471" s="17" t="s">
        <v>154</v>
      </c>
      <c r="BM471" s="145" t="s">
        <v>856</v>
      </c>
    </row>
    <row r="472" spans="2:65" s="1" customFormat="1" ht="10.199999999999999">
      <c r="B472" s="32"/>
      <c r="D472" s="147" t="s">
        <v>156</v>
      </c>
      <c r="F472" s="148" t="s">
        <v>481</v>
      </c>
      <c r="I472" s="149"/>
      <c r="L472" s="32"/>
      <c r="M472" s="150"/>
      <c r="T472" s="56"/>
      <c r="AT472" s="17" t="s">
        <v>156</v>
      </c>
      <c r="AU472" s="17" t="s">
        <v>86</v>
      </c>
    </row>
    <row r="473" spans="2:65" s="12" customFormat="1" ht="10.199999999999999">
      <c r="B473" s="153"/>
      <c r="D473" s="147" t="s">
        <v>159</v>
      </c>
      <c r="E473" s="154" t="s">
        <v>1</v>
      </c>
      <c r="F473" s="155" t="s">
        <v>410</v>
      </c>
      <c r="H473" s="154" t="s">
        <v>1</v>
      </c>
      <c r="I473" s="156"/>
      <c r="L473" s="153"/>
      <c r="M473" s="157"/>
      <c r="T473" s="158"/>
      <c r="AT473" s="154" t="s">
        <v>159</v>
      </c>
      <c r="AU473" s="154" t="s">
        <v>86</v>
      </c>
      <c r="AV473" s="12" t="s">
        <v>84</v>
      </c>
      <c r="AW473" s="12" t="s">
        <v>31</v>
      </c>
      <c r="AX473" s="12" t="s">
        <v>76</v>
      </c>
      <c r="AY473" s="154" t="s">
        <v>147</v>
      </c>
    </row>
    <row r="474" spans="2:65" s="12" customFormat="1" ht="20.399999999999999">
      <c r="B474" s="153"/>
      <c r="D474" s="147" t="s">
        <v>159</v>
      </c>
      <c r="E474" s="154" t="s">
        <v>1</v>
      </c>
      <c r="F474" s="155" t="s">
        <v>411</v>
      </c>
      <c r="H474" s="154" t="s">
        <v>1</v>
      </c>
      <c r="I474" s="156"/>
      <c r="L474" s="153"/>
      <c r="M474" s="157"/>
      <c r="T474" s="158"/>
      <c r="AT474" s="154" t="s">
        <v>159</v>
      </c>
      <c r="AU474" s="154" t="s">
        <v>86</v>
      </c>
      <c r="AV474" s="12" t="s">
        <v>84</v>
      </c>
      <c r="AW474" s="12" t="s">
        <v>31</v>
      </c>
      <c r="AX474" s="12" t="s">
        <v>76</v>
      </c>
      <c r="AY474" s="154" t="s">
        <v>147</v>
      </c>
    </row>
    <row r="475" spans="2:65" s="12" customFormat="1" ht="20.399999999999999">
      <c r="B475" s="153"/>
      <c r="D475" s="147" t="s">
        <v>159</v>
      </c>
      <c r="E475" s="154" t="s">
        <v>1</v>
      </c>
      <c r="F475" s="155" t="s">
        <v>412</v>
      </c>
      <c r="H475" s="154" t="s">
        <v>1</v>
      </c>
      <c r="I475" s="156"/>
      <c r="L475" s="153"/>
      <c r="M475" s="157"/>
      <c r="T475" s="158"/>
      <c r="AT475" s="154" t="s">
        <v>159</v>
      </c>
      <c r="AU475" s="154" t="s">
        <v>86</v>
      </c>
      <c r="AV475" s="12" t="s">
        <v>84</v>
      </c>
      <c r="AW475" s="12" t="s">
        <v>31</v>
      </c>
      <c r="AX475" s="12" t="s">
        <v>76</v>
      </c>
      <c r="AY475" s="154" t="s">
        <v>147</v>
      </c>
    </row>
    <row r="476" spans="2:65" s="13" customFormat="1" ht="10.199999999999999">
      <c r="B476" s="159"/>
      <c r="D476" s="147" t="s">
        <v>159</v>
      </c>
      <c r="E476" s="160" t="s">
        <v>1</v>
      </c>
      <c r="F476" s="161" t="s">
        <v>857</v>
      </c>
      <c r="H476" s="162">
        <v>0.216</v>
      </c>
      <c r="I476" s="163"/>
      <c r="L476" s="159"/>
      <c r="M476" s="164"/>
      <c r="T476" s="165"/>
      <c r="AT476" s="160" t="s">
        <v>159</v>
      </c>
      <c r="AU476" s="160" t="s">
        <v>86</v>
      </c>
      <c r="AV476" s="13" t="s">
        <v>86</v>
      </c>
      <c r="AW476" s="13" t="s">
        <v>31</v>
      </c>
      <c r="AX476" s="13" t="s">
        <v>76</v>
      </c>
      <c r="AY476" s="160" t="s">
        <v>147</v>
      </c>
    </row>
    <row r="477" spans="2:65" s="13" customFormat="1" ht="10.199999999999999">
      <c r="B477" s="159"/>
      <c r="D477" s="147" t="s">
        <v>159</v>
      </c>
      <c r="E477" s="160" t="s">
        <v>1</v>
      </c>
      <c r="F477" s="161" t="s">
        <v>484</v>
      </c>
      <c r="H477" s="162">
        <v>0.216</v>
      </c>
      <c r="I477" s="163"/>
      <c r="L477" s="159"/>
      <c r="M477" s="164"/>
      <c r="T477" s="165"/>
      <c r="AT477" s="160" t="s">
        <v>159</v>
      </c>
      <c r="AU477" s="160" t="s">
        <v>86</v>
      </c>
      <c r="AV477" s="13" t="s">
        <v>86</v>
      </c>
      <c r="AW477" s="13" t="s">
        <v>31</v>
      </c>
      <c r="AX477" s="13" t="s">
        <v>76</v>
      </c>
      <c r="AY477" s="160" t="s">
        <v>147</v>
      </c>
    </row>
    <row r="478" spans="2:65" s="13" customFormat="1" ht="10.199999999999999">
      <c r="B478" s="159"/>
      <c r="D478" s="147" t="s">
        <v>159</v>
      </c>
      <c r="E478" s="160" t="s">
        <v>1</v>
      </c>
      <c r="F478" s="161" t="s">
        <v>858</v>
      </c>
      <c r="H478" s="162">
        <v>0.73399999999999999</v>
      </c>
      <c r="I478" s="163"/>
      <c r="L478" s="159"/>
      <c r="M478" s="164"/>
      <c r="T478" s="165"/>
      <c r="AT478" s="160" t="s">
        <v>159</v>
      </c>
      <c r="AU478" s="160" t="s">
        <v>86</v>
      </c>
      <c r="AV478" s="13" t="s">
        <v>86</v>
      </c>
      <c r="AW478" s="13" t="s">
        <v>31</v>
      </c>
      <c r="AX478" s="13" t="s">
        <v>76</v>
      </c>
      <c r="AY478" s="160" t="s">
        <v>147</v>
      </c>
    </row>
    <row r="479" spans="2:65" s="13" customFormat="1" ht="10.199999999999999">
      <c r="B479" s="159"/>
      <c r="D479" s="147" t="s">
        <v>159</v>
      </c>
      <c r="E479" s="160" t="s">
        <v>1</v>
      </c>
      <c r="F479" s="161" t="s">
        <v>488</v>
      </c>
      <c r="H479" s="162">
        <v>0.34599999999999997</v>
      </c>
      <c r="I479" s="163"/>
      <c r="L479" s="159"/>
      <c r="M479" s="164"/>
      <c r="T479" s="165"/>
      <c r="AT479" s="160" t="s">
        <v>159</v>
      </c>
      <c r="AU479" s="160" t="s">
        <v>86</v>
      </c>
      <c r="AV479" s="13" t="s">
        <v>86</v>
      </c>
      <c r="AW479" s="13" t="s">
        <v>31</v>
      </c>
      <c r="AX479" s="13" t="s">
        <v>76</v>
      </c>
      <c r="AY479" s="160" t="s">
        <v>147</v>
      </c>
    </row>
    <row r="480" spans="2:65" s="13" customFormat="1" ht="10.199999999999999">
      <c r="B480" s="159"/>
      <c r="D480" s="147" t="s">
        <v>159</v>
      </c>
      <c r="E480" s="160" t="s">
        <v>1</v>
      </c>
      <c r="F480" s="161" t="s">
        <v>489</v>
      </c>
      <c r="H480" s="162">
        <v>0.998</v>
      </c>
      <c r="I480" s="163"/>
      <c r="L480" s="159"/>
      <c r="M480" s="164"/>
      <c r="T480" s="165"/>
      <c r="AT480" s="160" t="s">
        <v>159</v>
      </c>
      <c r="AU480" s="160" t="s">
        <v>86</v>
      </c>
      <c r="AV480" s="13" t="s">
        <v>86</v>
      </c>
      <c r="AW480" s="13" t="s">
        <v>31</v>
      </c>
      <c r="AX480" s="13" t="s">
        <v>76</v>
      </c>
      <c r="AY480" s="160" t="s">
        <v>147</v>
      </c>
    </row>
    <row r="481" spans="2:65" s="13" customFormat="1" ht="10.199999999999999">
      <c r="B481" s="159"/>
      <c r="D481" s="147" t="s">
        <v>159</v>
      </c>
      <c r="E481" s="160" t="s">
        <v>1</v>
      </c>
      <c r="F481" s="161" t="s">
        <v>859</v>
      </c>
      <c r="H481" s="162">
        <v>0.36699999999999999</v>
      </c>
      <c r="I481" s="163"/>
      <c r="L481" s="159"/>
      <c r="M481" s="164"/>
      <c r="T481" s="165"/>
      <c r="AT481" s="160" t="s">
        <v>159</v>
      </c>
      <c r="AU481" s="160" t="s">
        <v>86</v>
      </c>
      <c r="AV481" s="13" t="s">
        <v>86</v>
      </c>
      <c r="AW481" s="13" t="s">
        <v>31</v>
      </c>
      <c r="AX481" s="13" t="s">
        <v>76</v>
      </c>
      <c r="AY481" s="160" t="s">
        <v>147</v>
      </c>
    </row>
    <row r="482" spans="2:65" s="13" customFormat="1" ht="10.199999999999999">
      <c r="B482" s="159"/>
      <c r="D482" s="147" t="s">
        <v>159</v>
      </c>
      <c r="E482" s="160" t="s">
        <v>1</v>
      </c>
      <c r="F482" s="161" t="s">
        <v>860</v>
      </c>
      <c r="H482" s="162">
        <v>6.8000000000000005E-2</v>
      </c>
      <c r="I482" s="163"/>
      <c r="L482" s="159"/>
      <c r="M482" s="164"/>
      <c r="T482" s="165"/>
      <c r="AT482" s="160" t="s">
        <v>159</v>
      </c>
      <c r="AU482" s="160" t="s">
        <v>86</v>
      </c>
      <c r="AV482" s="13" t="s">
        <v>86</v>
      </c>
      <c r="AW482" s="13" t="s">
        <v>31</v>
      </c>
      <c r="AX482" s="13" t="s">
        <v>76</v>
      </c>
      <c r="AY482" s="160" t="s">
        <v>147</v>
      </c>
    </row>
    <row r="483" spans="2:65" s="14" customFormat="1" ht="10.199999999999999">
      <c r="B483" s="166"/>
      <c r="D483" s="147" t="s">
        <v>159</v>
      </c>
      <c r="E483" s="167" t="s">
        <v>1</v>
      </c>
      <c r="F483" s="168" t="s">
        <v>267</v>
      </c>
      <c r="H483" s="169">
        <v>2.9449999999999998</v>
      </c>
      <c r="I483" s="170"/>
      <c r="L483" s="166"/>
      <c r="M483" s="171"/>
      <c r="T483" s="172"/>
      <c r="AT483" s="167" t="s">
        <v>159</v>
      </c>
      <c r="AU483" s="167" t="s">
        <v>86</v>
      </c>
      <c r="AV483" s="14" t="s">
        <v>154</v>
      </c>
      <c r="AW483" s="14" t="s">
        <v>31</v>
      </c>
      <c r="AX483" s="14" t="s">
        <v>76</v>
      </c>
      <c r="AY483" s="167" t="s">
        <v>147</v>
      </c>
    </row>
    <row r="484" spans="2:65" s="13" customFormat="1" ht="10.199999999999999">
      <c r="B484" s="159"/>
      <c r="D484" s="147" t="s">
        <v>159</v>
      </c>
      <c r="E484" s="160" t="s">
        <v>1</v>
      </c>
      <c r="F484" s="161" t="s">
        <v>861</v>
      </c>
      <c r="H484" s="162">
        <v>3.24</v>
      </c>
      <c r="I484" s="163"/>
      <c r="L484" s="159"/>
      <c r="M484" s="164"/>
      <c r="T484" s="165"/>
      <c r="AT484" s="160" t="s">
        <v>159</v>
      </c>
      <c r="AU484" s="160" t="s">
        <v>86</v>
      </c>
      <c r="AV484" s="13" t="s">
        <v>86</v>
      </c>
      <c r="AW484" s="13" t="s">
        <v>31</v>
      </c>
      <c r="AX484" s="13" t="s">
        <v>84</v>
      </c>
      <c r="AY484" s="160" t="s">
        <v>147</v>
      </c>
    </row>
    <row r="485" spans="2:65" s="1" customFormat="1" ht="21.75" customHeight="1">
      <c r="B485" s="133"/>
      <c r="C485" s="173" t="s">
        <v>491</v>
      </c>
      <c r="D485" s="173" t="s">
        <v>424</v>
      </c>
      <c r="E485" s="174" t="s">
        <v>862</v>
      </c>
      <c r="F485" s="175" t="s">
        <v>863</v>
      </c>
      <c r="G485" s="176" t="s">
        <v>427</v>
      </c>
      <c r="H485" s="177">
        <v>0.214</v>
      </c>
      <c r="I485" s="178"/>
      <c r="J485" s="179">
        <f>ROUND(I485*H485,2)</f>
        <v>0</v>
      </c>
      <c r="K485" s="175" t="s">
        <v>153</v>
      </c>
      <c r="L485" s="180"/>
      <c r="M485" s="181" t="s">
        <v>1</v>
      </c>
      <c r="N485" s="182" t="s">
        <v>41</v>
      </c>
      <c r="P485" s="143">
        <f>O485*H485</f>
        <v>0</v>
      </c>
      <c r="Q485" s="143">
        <v>0.55000000000000004</v>
      </c>
      <c r="R485" s="143">
        <f>Q485*H485</f>
        <v>0.11770000000000001</v>
      </c>
      <c r="S485" s="143">
        <v>0</v>
      </c>
      <c r="T485" s="144">
        <f>S485*H485</f>
        <v>0</v>
      </c>
      <c r="AR485" s="145" t="s">
        <v>864</v>
      </c>
      <c r="AT485" s="145" t="s">
        <v>424</v>
      </c>
      <c r="AU485" s="145" t="s">
        <v>86</v>
      </c>
      <c r="AY485" s="17" t="s">
        <v>147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7" t="s">
        <v>84</v>
      </c>
      <c r="BK485" s="146">
        <f>ROUND(I485*H485,2)</f>
        <v>0</v>
      </c>
      <c r="BL485" s="17" t="s">
        <v>864</v>
      </c>
      <c r="BM485" s="145" t="s">
        <v>865</v>
      </c>
    </row>
    <row r="486" spans="2:65" s="1" customFormat="1" ht="10.199999999999999">
      <c r="B486" s="32"/>
      <c r="D486" s="147" t="s">
        <v>156</v>
      </c>
      <c r="F486" s="148" t="s">
        <v>863</v>
      </c>
      <c r="I486" s="149"/>
      <c r="L486" s="32"/>
      <c r="M486" s="150"/>
      <c r="T486" s="56"/>
      <c r="AT486" s="17" t="s">
        <v>156</v>
      </c>
      <c r="AU486" s="17" t="s">
        <v>86</v>
      </c>
    </row>
    <row r="487" spans="2:65" s="12" customFormat="1" ht="10.199999999999999">
      <c r="B487" s="153"/>
      <c r="D487" s="147" t="s">
        <v>159</v>
      </c>
      <c r="E487" s="154" t="s">
        <v>1</v>
      </c>
      <c r="F487" s="155" t="s">
        <v>358</v>
      </c>
      <c r="H487" s="154" t="s">
        <v>1</v>
      </c>
      <c r="I487" s="156"/>
      <c r="L487" s="153"/>
      <c r="M487" s="157"/>
      <c r="T487" s="158"/>
      <c r="AT487" s="154" t="s">
        <v>159</v>
      </c>
      <c r="AU487" s="154" t="s">
        <v>86</v>
      </c>
      <c r="AV487" s="12" t="s">
        <v>84</v>
      </c>
      <c r="AW487" s="12" t="s">
        <v>31</v>
      </c>
      <c r="AX487" s="12" t="s">
        <v>76</v>
      </c>
      <c r="AY487" s="154" t="s">
        <v>147</v>
      </c>
    </row>
    <row r="488" spans="2:65" s="12" customFormat="1" ht="10.199999999999999">
      <c r="B488" s="153"/>
      <c r="D488" s="147" t="s">
        <v>159</v>
      </c>
      <c r="E488" s="154" t="s">
        <v>1</v>
      </c>
      <c r="F488" s="155" t="s">
        <v>359</v>
      </c>
      <c r="H488" s="154" t="s">
        <v>1</v>
      </c>
      <c r="I488" s="156"/>
      <c r="L488" s="153"/>
      <c r="M488" s="157"/>
      <c r="T488" s="158"/>
      <c r="AT488" s="154" t="s">
        <v>159</v>
      </c>
      <c r="AU488" s="154" t="s">
        <v>86</v>
      </c>
      <c r="AV488" s="12" t="s">
        <v>84</v>
      </c>
      <c r="AW488" s="12" t="s">
        <v>31</v>
      </c>
      <c r="AX488" s="12" t="s">
        <v>76</v>
      </c>
      <c r="AY488" s="154" t="s">
        <v>147</v>
      </c>
    </row>
    <row r="489" spans="2:65" s="12" customFormat="1" ht="10.199999999999999">
      <c r="B489" s="153"/>
      <c r="D489" s="147" t="s">
        <v>159</v>
      </c>
      <c r="E489" s="154" t="s">
        <v>1</v>
      </c>
      <c r="F489" s="155" t="s">
        <v>376</v>
      </c>
      <c r="H489" s="154" t="s">
        <v>1</v>
      </c>
      <c r="I489" s="156"/>
      <c r="L489" s="153"/>
      <c r="M489" s="157"/>
      <c r="T489" s="158"/>
      <c r="AT489" s="154" t="s">
        <v>159</v>
      </c>
      <c r="AU489" s="154" t="s">
        <v>86</v>
      </c>
      <c r="AV489" s="12" t="s">
        <v>84</v>
      </c>
      <c r="AW489" s="12" t="s">
        <v>31</v>
      </c>
      <c r="AX489" s="12" t="s">
        <v>76</v>
      </c>
      <c r="AY489" s="154" t="s">
        <v>147</v>
      </c>
    </row>
    <row r="490" spans="2:65" s="13" customFormat="1" ht="10.199999999999999">
      <c r="B490" s="159"/>
      <c r="D490" s="147" t="s">
        <v>159</v>
      </c>
      <c r="E490" s="160" t="s">
        <v>1</v>
      </c>
      <c r="F490" s="161" t="s">
        <v>866</v>
      </c>
      <c r="H490" s="162">
        <v>0.214</v>
      </c>
      <c r="I490" s="163"/>
      <c r="L490" s="159"/>
      <c r="M490" s="164"/>
      <c r="T490" s="165"/>
      <c r="AT490" s="160" t="s">
        <v>159</v>
      </c>
      <c r="AU490" s="160" t="s">
        <v>86</v>
      </c>
      <c r="AV490" s="13" t="s">
        <v>86</v>
      </c>
      <c r="AW490" s="13" t="s">
        <v>31</v>
      </c>
      <c r="AX490" s="13" t="s">
        <v>84</v>
      </c>
      <c r="AY490" s="160" t="s">
        <v>147</v>
      </c>
    </row>
    <row r="491" spans="2:65" s="1" customFormat="1" ht="21.75" customHeight="1">
      <c r="B491" s="133"/>
      <c r="C491" s="173" t="s">
        <v>225</v>
      </c>
      <c r="D491" s="173" t="s">
        <v>424</v>
      </c>
      <c r="E491" s="174" t="s">
        <v>492</v>
      </c>
      <c r="F491" s="175" t="s">
        <v>493</v>
      </c>
      <c r="G491" s="176" t="s">
        <v>427</v>
      </c>
      <c r="H491" s="177">
        <v>1.0860000000000001</v>
      </c>
      <c r="I491" s="178"/>
      <c r="J491" s="179">
        <f>ROUND(I491*H491,2)</f>
        <v>0</v>
      </c>
      <c r="K491" s="175" t="s">
        <v>153</v>
      </c>
      <c r="L491" s="180"/>
      <c r="M491" s="181" t="s">
        <v>1</v>
      </c>
      <c r="N491" s="182" t="s">
        <v>41</v>
      </c>
      <c r="P491" s="143">
        <f>O491*H491</f>
        <v>0</v>
      </c>
      <c r="Q491" s="143">
        <v>0.55000000000000004</v>
      </c>
      <c r="R491" s="143">
        <f>Q491*H491</f>
        <v>0.59730000000000005</v>
      </c>
      <c r="S491" s="143">
        <v>0</v>
      </c>
      <c r="T491" s="144">
        <f>S491*H491</f>
        <v>0</v>
      </c>
      <c r="AR491" s="145" t="s">
        <v>192</v>
      </c>
      <c r="AT491" s="145" t="s">
        <v>424</v>
      </c>
      <c r="AU491" s="145" t="s">
        <v>86</v>
      </c>
      <c r="AY491" s="17" t="s">
        <v>147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7" t="s">
        <v>84</v>
      </c>
      <c r="BK491" s="146">
        <f>ROUND(I491*H491,2)</f>
        <v>0</v>
      </c>
      <c r="BL491" s="17" t="s">
        <v>154</v>
      </c>
      <c r="BM491" s="145" t="s">
        <v>867</v>
      </c>
    </row>
    <row r="492" spans="2:65" s="1" customFormat="1" ht="10.199999999999999">
      <c r="B492" s="32"/>
      <c r="D492" s="147" t="s">
        <v>156</v>
      </c>
      <c r="F492" s="148" t="s">
        <v>493</v>
      </c>
      <c r="I492" s="149"/>
      <c r="L492" s="32"/>
      <c r="M492" s="150"/>
      <c r="T492" s="56"/>
      <c r="AT492" s="17" t="s">
        <v>156</v>
      </c>
      <c r="AU492" s="17" t="s">
        <v>86</v>
      </c>
    </row>
    <row r="493" spans="2:65" s="12" customFormat="1" ht="20.399999999999999">
      <c r="B493" s="153"/>
      <c r="D493" s="147" t="s">
        <v>159</v>
      </c>
      <c r="E493" s="154" t="s">
        <v>1</v>
      </c>
      <c r="F493" s="155" t="s">
        <v>475</v>
      </c>
      <c r="H493" s="154" t="s">
        <v>1</v>
      </c>
      <c r="I493" s="156"/>
      <c r="L493" s="153"/>
      <c r="M493" s="157"/>
      <c r="T493" s="158"/>
      <c r="AT493" s="154" t="s">
        <v>159</v>
      </c>
      <c r="AU493" s="154" t="s">
        <v>86</v>
      </c>
      <c r="AV493" s="12" t="s">
        <v>84</v>
      </c>
      <c r="AW493" s="12" t="s">
        <v>31</v>
      </c>
      <c r="AX493" s="12" t="s">
        <v>76</v>
      </c>
      <c r="AY493" s="154" t="s">
        <v>147</v>
      </c>
    </row>
    <row r="494" spans="2:65" s="13" customFormat="1" ht="10.199999999999999">
      <c r="B494" s="159"/>
      <c r="D494" s="147" t="s">
        <v>159</v>
      </c>
      <c r="E494" s="160" t="s">
        <v>1</v>
      </c>
      <c r="F494" s="161" t="s">
        <v>495</v>
      </c>
      <c r="H494" s="162">
        <v>0.67300000000000004</v>
      </c>
      <c r="I494" s="163"/>
      <c r="L494" s="159"/>
      <c r="M494" s="164"/>
      <c r="T494" s="165"/>
      <c r="AT494" s="160" t="s">
        <v>159</v>
      </c>
      <c r="AU494" s="160" t="s">
        <v>86</v>
      </c>
      <c r="AV494" s="13" t="s">
        <v>86</v>
      </c>
      <c r="AW494" s="13" t="s">
        <v>31</v>
      </c>
      <c r="AX494" s="13" t="s">
        <v>76</v>
      </c>
      <c r="AY494" s="160" t="s">
        <v>147</v>
      </c>
    </row>
    <row r="495" spans="2:65" s="13" customFormat="1" ht="10.199999999999999">
      <c r="B495" s="159"/>
      <c r="D495" s="147" t="s">
        <v>159</v>
      </c>
      <c r="E495" s="160" t="s">
        <v>1</v>
      </c>
      <c r="F495" s="161" t="s">
        <v>496</v>
      </c>
      <c r="H495" s="162">
        <v>0.314</v>
      </c>
      <c r="I495" s="163"/>
      <c r="L495" s="159"/>
      <c r="M495" s="164"/>
      <c r="T495" s="165"/>
      <c r="AT495" s="160" t="s">
        <v>159</v>
      </c>
      <c r="AU495" s="160" t="s">
        <v>86</v>
      </c>
      <c r="AV495" s="13" t="s">
        <v>86</v>
      </c>
      <c r="AW495" s="13" t="s">
        <v>31</v>
      </c>
      <c r="AX495" s="13" t="s">
        <v>76</v>
      </c>
      <c r="AY495" s="160" t="s">
        <v>147</v>
      </c>
    </row>
    <row r="496" spans="2:65" s="14" customFormat="1" ht="10.199999999999999">
      <c r="B496" s="166"/>
      <c r="D496" s="147" t="s">
        <v>159</v>
      </c>
      <c r="E496" s="167" t="s">
        <v>1</v>
      </c>
      <c r="F496" s="168" t="s">
        <v>267</v>
      </c>
      <c r="H496" s="169">
        <v>0.98699999999999999</v>
      </c>
      <c r="I496" s="170"/>
      <c r="L496" s="166"/>
      <c r="M496" s="171"/>
      <c r="T496" s="172"/>
      <c r="AT496" s="167" t="s">
        <v>159</v>
      </c>
      <c r="AU496" s="167" t="s">
        <v>86</v>
      </c>
      <c r="AV496" s="14" t="s">
        <v>154</v>
      </c>
      <c r="AW496" s="14" t="s">
        <v>31</v>
      </c>
      <c r="AX496" s="14" t="s">
        <v>76</v>
      </c>
      <c r="AY496" s="167" t="s">
        <v>147</v>
      </c>
    </row>
    <row r="497" spans="2:65" s="13" customFormat="1" ht="10.199999999999999">
      <c r="B497" s="159"/>
      <c r="D497" s="147" t="s">
        <v>159</v>
      </c>
      <c r="E497" s="160" t="s">
        <v>1</v>
      </c>
      <c r="F497" s="161" t="s">
        <v>497</v>
      </c>
      <c r="H497" s="162">
        <v>1.0860000000000001</v>
      </c>
      <c r="I497" s="163"/>
      <c r="L497" s="159"/>
      <c r="M497" s="164"/>
      <c r="T497" s="165"/>
      <c r="AT497" s="160" t="s">
        <v>159</v>
      </c>
      <c r="AU497" s="160" t="s">
        <v>86</v>
      </c>
      <c r="AV497" s="13" t="s">
        <v>86</v>
      </c>
      <c r="AW497" s="13" t="s">
        <v>31</v>
      </c>
      <c r="AX497" s="13" t="s">
        <v>84</v>
      </c>
      <c r="AY497" s="160" t="s">
        <v>147</v>
      </c>
    </row>
    <row r="498" spans="2:65" s="1" customFormat="1" ht="21.75" customHeight="1">
      <c r="B498" s="133"/>
      <c r="C498" s="173" t="s">
        <v>506</v>
      </c>
      <c r="D498" s="173" t="s">
        <v>424</v>
      </c>
      <c r="E498" s="174" t="s">
        <v>498</v>
      </c>
      <c r="F498" s="175" t="s">
        <v>499</v>
      </c>
      <c r="G498" s="176" t="s">
        <v>427</v>
      </c>
      <c r="H498" s="177">
        <v>2.6389999999999998</v>
      </c>
      <c r="I498" s="178"/>
      <c r="J498" s="179">
        <f>ROUND(I498*H498,2)</f>
        <v>0</v>
      </c>
      <c r="K498" s="175" t="s">
        <v>153</v>
      </c>
      <c r="L498" s="180"/>
      <c r="M498" s="181" t="s">
        <v>1</v>
      </c>
      <c r="N498" s="182" t="s">
        <v>41</v>
      </c>
      <c r="P498" s="143">
        <f>O498*H498</f>
        <v>0</v>
      </c>
      <c r="Q498" s="143">
        <v>0.55000000000000004</v>
      </c>
      <c r="R498" s="143">
        <f>Q498*H498</f>
        <v>1.4514499999999999</v>
      </c>
      <c r="S498" s="143">
        <v>0</v>
      </c>
      <c r="T498" s="144">
        <f>S498*H498</f>
        <v>0</v>
      </c>
      <c r="AR498" s="145" t="s">
        <v>192</v>
      </c>
      <c r="AT498" s="145" t="s">
        <v>424</v>
      </c>
      <c r="AU498" s="145" t="s">
        <v>86</v>
      </c>
      <c r="AY498" s="17" t="s">
        <v>147</v>
      </c>
      <c r="BE498" s="146">
        <f>IF(N498="základní",J498,0)</f>
        <v>0</v>
      </c>
      <c r="BF498" s="146">
        <f>IF(N498="snížená",J498,0)</f>
        <v>0</v>
      </c>
      <c r="BG498" s="146">
        <f>IF(N498="zákl. přenesená",J498,0)</f>
        <v>0</v>
      </c>
      <c r="BH498" s="146">
        <f>IF(N498="sníž. přenesená",J498,0)</f>
        <v>0</v>
      </c>
      <c r="BI498" s="146">
        <f>IF(N498="nulová",J498,0)</f>
        <v>0</v>
      </c>
      <c r="BJ498" s="17" t="s">
        <v>84</v>
      </c>
      <c r="BK498" s="146">
        <f>ROUND(I498*H498,2)</f>
        <v>0</v>
      </c>
      <c r="BL498" s="17" t="s">
        <v>154</v>
      </c>
      <c r="BM498" s="145" t="s">
        <v>868</v>
      </c>
    </row>
    <row r="499" spans="2:65" s="1" customFormat="1" ht="10.199999999999999">
      <c r="B499" s="32"/>
      <c r="D499" s="147" t="s">
        <v>156</v>
      </c>
      <c r="F499" s="148" t="s">
        <v>499</v>
      </c>
      <c r="I499" s="149"/>
      <c r="L499" s="32"/>
      <c r="M499" s="150"/>
      <c r="T499" s="56"/>
      <c r="AT499" s="17" t="s">
        <v>156</v>
      </c>
      <c r="AU499" s="17" t="s">
        <v>86</v>
      </c>
    </row>
    <row r="500" spans="2:65" s="12" customFormat="1" ht="20.399999999999999">
      <c r="B500" s="153"/>
      <c r="D500" s="147" t="s">
        <v>159</v>
      </c>
      <c r="E500" s="154" t="s">
        <v>1</v>
      </c>
      <c r="F500" s="155" t="s">
        <v>475</v>
      </c>
      <c r="H500" s="154" t="s">
        <v>1</v>
      </c>
      <c r="I500" s="156"/>
      <c r="L500" s="153"/>
      <c r="M500" s="157"/>
      <c r="T500" s="158"/>
      <c r="AT500" s="154" t="s">
        <v>159</v>
      </c>
      <c r="AU500" s="154" t="s">
        <v>86</v>
      </c>
      <c r="AV500" s="12" t="s">
        <v>84</v>
      </c>
      <c r="AW500" s="12" t="s">
        <v>31</v>
      </c>
      <c r="AX500" s="12" t="s">
        <v>76</v>
      </c>
      <c r="AY500" s="154" t="s">
        <v>147</v>
      </c>
    </row>
    <row r="501" spans="2:65" s="12" customFormat="1" ht="10.199999999999999">
      <c r="B501" s="153"/>
      <c r="D501" s="147" t="s">
        <v>159</v>
      </c>
      <c r="E501" s="154" t="s">
        <v>1</v>
      </c>
      <c r="F501" s="155" t="s">
        <v>410</v>
      </c>
      <c r="H501" s="154" t="s">
        <v>1</v>
      </c>
      <c r="I501" s="156"/>
      <c r="L501" s="153"/>
      <c r="M501" s="157"/>
      <c r="T501" s="158"/>
      <c r="AT501" s="154" t="s">
        <v>159</v>
      </c>
      <c r="AU501" s="154" t="s">
        <v>86</v>
      </c>
      <c r="AV501" s="12" t="s">
        <v>84</v>
      </c>
      <c r="AW501" s="12" t="s">
        <v>31</v>
      </c>
      <c r="AX501" s="12" t="s">
        <v>76</v>
      </c>
      <c r="AY501" s="154" t="s">
        <v>147</v>
      </c>
    </row>
    <row r="502" spans="2:65" s="12" customFormat="1" ht="20.399999999999999">
      <c r="B502" s="153"/>
      <c r="D502" s="147" t="s">
        <v>159</v>
      </c>
      <c r="E502" s="154" t="s">
        <v>1</v>
      </c>
      <c r="F502" s="155" t="s">
        <v>411</v>
      </c>
      <c r="H502" s="154" t="s">
        <v>1</v>
      </c>
      <c r="I502" s="156"/>
      <c r="L502" s="153"/>
      <c r="M502" s="157"/>
      <c r="T502" s="158"/>
      <c r="AT502" s="154" t="s">
        <v>159</v>
      </c>
      <c r="AU502" s="154" t="s">
        <v>86</v>
      </c>
      <c r="AV502" s="12" t="s">
        <v>84</v>
      </c>
      <c r="AW502" s="12" t="s">
        <v>31</v>
      </c>
      <c r="AX502" s="12" t="s">
        <v>76</v>
      </c>
      <c r="AY502" s="154" t="s">
        <v>147</v>
      </c>
    </row>
    <row r="503" spans="2:65" s="12" customFormat="1" ht="20.399999999999999">
      <c r="B503" s="153"/>
      <c r="D503" s="147" t="s">
        <v>159</v>
      </c>
      <c r="E503" s="154" t="s">
        <v>1</v>
      </c>
      <c r="F503" s="155" t="s">
        <v>412</v>
      </c>
      <c r="H503" s="154" t="s">
        <v>1</v>
      </c>
      <c r="I503" s="156"/>
      <c r="L503" s="153"/>
      <c r="M503" s="157"/>
      <c r="T503" s="158"/>
      <c r="AT503" s="154" t="s">
        <v>159</v>
      </c>
      <c r="AU503" s="154" t="s">
        <v>86</v>
      </c>
      <c r="AV503" s="12" t="s">
        <v>84</v>
      </c>
      <c r="AW503" s="12" t="s">
        <v>31</v>
      </c>
      <c r="AX503" s="12" t="s">
        <v>76</v>
      </c>
      <c r="AY503" s="154" t="s">
        <v>147</v>
      </c>
    </row>
    <row r="504" spans="2:65" s="12" customFormat="1" ht="10.199999999999999">
      <c r="B504" s="153"/>
      <c r="D504" s="147" t="s">
        <v>159</v>
      </c>
      <c r="E504" s="154" t="s">
        <v>1</v>
      </c>
      <c r="F504" s="155" t="s">
        <v>413</v>
      </c>
      <c r="H504" s="154" t="s">
        <v>1</v>
      </c>
      <c r="I504" s="156"/>
      <c r="L504" s="153"/>
      <c r="M504" s="157"/>
      <c r="T504" s="158"/>
      <c r="AT504" s="154" t="s">
        <v>159</v>
      </c>
      <c r="AU504" s="154" t="s">
        <v>86</v>
      </c>
      <c r="AV504" s="12" t="s">
        <v>84</v>
      </c>
      <c r="AW504" s="12" t="s">
        <v>31</v>
      </c>
      <c r="AX504" s="12" t="s">
        <v>76</v>
      </c>
      <c r="AY504" s="154" t="s">
        <v>147</v>
      </c>
    </row>
    <row r="505" spans="2:65" s="13" customFormat="1" ht="10.199999999999999">
      <c r="B505" s="159"/>
      <c r="D505" s="147" t="s">
        <v>159</v>
      </c>
      <c r="E505" s="160" t="s">
        <v>1</v>
      </c>
      <c r="F505" s="161" t="s">
        <v>501</v>
      </c>
      <c r="H505" s="162">
        <v>0.16600000000000001</v>
      </c>
      <c r="I505" s="163"/>
      <c r="L505" s="159"/>
      <c r="M505" s="164"/>
      <c r="T505" s="165"/>
      <c r="AT505" s="160" t="s">
        <v>159</v>
      </c>
      <c r="AU505" s="160" t="s">
        <v>86</v>
      </c>
      <c r="AV505" s="13" t="s">
        <v>86</v>
      </c>
      <c r="AW505" s="13" t="s">
        <v>31</v>
      </c>
      <c r="AX505" s="13" t="s">
        <v>76</v>
      </c>
      <c r="AY505" s="160" t="s">
        <v>147</v>
      </c>
    </row>
    <row r="506" spans="2:65" s="13" customFormat="1" ht="10.199999999999999">
      <c r="B506" s="159"/>
      <c r="D506" s="147" t="s">
        <v>159</v>
      </c>
      <c r="E506" s="160" t="s">
        <v>1</v>
      </c>
      <c r="F506" s="161" t="s">
        <v>502</v>
      </c>
      <c r="H506" s="162">
        <v>0.126</v>
      </c>
      <c r="I506" s="163"/>
      <c r="L506" s="159"/>
      <c r="M506" s="164"/>
      <c r="T506" s="165"/>
      <c r="AT506" s="160" t="s">
        <v>159</v>
      </c>
      <c r="AU506" s="160" t="s">
        <v>86</v>
      </c>
      <c r="AV506" s="13" t="s">
        <v>86</v>
      </c>
      <c r="AW506" s="13" t="s">
        <v>31</v>
      </c>
      <c r="AX506" s="13" t="s">
        <v>76</v>
      </c>
      <c r="AY506" s="160" t="s">
        <v>147</v>
      </c>
    </row>
    <row r="507" spans="2:65" s="13" customFormat="1" ht="10.199999999999999">
      <c r="B507" s="159"/>
      <c r="D507" s="147" t="s">
        <v>159</v>
      </c>
      <c r="E507" s="160" t="s">
        <v>1</v>
      </c>
      <c r="F507" s="161" t="s">
        <v>503</v>
      </c>
      <c r="H507" s="162">
        <v>0.113</v>
      </c>
      <c r="I507" s="163"/>
      <c r="L507" s="159"/>
      <c r="M507" s="164"/>
      <c r="T507" s="165"/>
      <c r="AT507" s="160" t="s">
        <v>159</v>
      </c>
      <c r="AU507" s="160" t="s">
        <v>86</v>
      </c>
      <c r="AV507" s="13" t="s">
        <v>86</v>
      </c>
      <c r="AW507" s="13" t="s">
        <v>31</v>
      </c>
      <c r="AX507" s="13" t="s">
        <v>76</v>
      </c>
      <c r="AY507" s="160" t="s">
        <v>147</v>
      </c>
    </row>
    <row r="508" spans="2:65" s="13" customFormat="1" ht="10.199999999999999">
      <c r="B508" s="159"/>
      <c r="D508" s="147" t="s">
        <v>159</v>
      </c>
      <c r="E508" s="160" t="s">
        <v>1</v>
      </c>
      <c r="F508" s="161" t="s">
        <v>869</v>
      </c>
      <c r="H508" s="162">
        <v>0.41599999999999998</v>
      </c>
      <c r="I508" s="163"/>
      <c r="L508" s="159"/>
      <c r="M508" s="164"/>
      <c r="T508" s="165"/>
      <c r="AT508" s="160" t="s">
        <v>159</v>
      </c>
      <c r="AU508" s="160" t="s">
        <v>86</v>
      </c>
      <c r="AV508" s="13" t="s">
        <v>86</v>
      </c>
      <c r="AW508" s="13" t="s">
        <v>31</v>
      </c>
      <c r="AX508" s="13" t="s">
        <v>76</v>
      </c>
      <c r="AY508" s="160" t="s">
        <v>147</v>
      </c>
    </row>
    <row r="509" spans="2:65" s="13" customFormat="1" ht="10.199999999999999">
      <c r="B509" s="159"/>
      <c r="D509" s="147" t="s">
        <v>159</v>
      </c>
      <c r="E509" s="160" t="s">
        <v>1</v>
      </c>
      <c r="F509" s="161" t="s">
        <v>870</v>
      </c>
      <c r="H509" s="162">
        <v>0.66600000000000004</v>
      </c>
      <c r="I509" s="163"/>
      <c r="L509" s="159"/>
      <c r="M509" s="164"/>
      <c r="T509" s="165"/>
      <c r="AT509" s="160" t="s">
        <v>159</v>
      </c>
      <c r="AU509" s="160" t="s">
        <v>86</v>
      </c>
      <c r="AV509" s="13" t="s">
        <v>86</v>
      </c>
      <c r="AW509" s="13" t="s">
        <v>31</v>
      </c>
      <c r="AX509" s="13" t="s">
        <v>76</v>
      </c>
      <c r="AY509" s="160" t="s">
        <v>147</v>
      </c>
    </row>
    <row r="510" spans="2:65" s="13" customFormat="1" ht="10.199999999999999">
      <c r="B510" s="159"/>
      <c r="D510" s="147" t="s">
        <v>159</v>
      </c>
      <c r="E510" s="160" t="s">
        <v>1</v>
      </c>
      <c r="F510" s="161" t="s">
        <v>871</v>
      </c>
      <c r="H510" s="162">
        <v>0.499</v>
      </c>
      <c r="I510" s="163"/>
      <c r="L510" s="159"/>
      <c r="M510" s="164"/>
      <c r="T510" s="165"/>
      <c r="AT510" s="160" t="s">
        <v>159</v>
      </c>
      <c r="AU510" s="160" t="s">
        <v>86</v>
      </c>
      <c r="AV510" s="13" t="s">
        <v>86</v>
      </c>
      <c r="AW510" s="13" t="s">
        <v>31</v>
      </c>
      <c r="AX510" s="13" t="s">
        <v>76</v>
      </c>
      <c r="AY510" s="160" t="s">
        <v>147</v>
      </c>
    </row>
    <row r="511" spans="2:65" s="13" customFormat="1" ht="10.199999999999999">
      <c r="B511" s="159"/>
      <c r="D511" s="147" t="s">
        <v>159</v>
      </c>
      <c r="E511" s="160" t="s">
        <v>1</v>
      </c>
      <c r="F511" s="161" t="s">
        <v>872</v>
      </c>
      <c r="H511" s="162">
        <v>0.113</v>
      </c>
      <c r="I511" s="163"/>
      <c r="L511" s="159"/>
      <c r="M511" s="164"/>
      <c r="T511" s="165"/>
      <c r="AT511" s="160" t="s">
        <v>159</v>
      </c>
      <c r="AU511" s="160" t="s">
        <v>86</v>
      </c>
      <c r="AV511" s="13" t="s">
        <v>86</v>
      </c>
      <c r="AW511" s="13" t="s">
        <v>31</v>
      </c>
      <c r="AX511" s="13" t="s">
        <v>76</v>
      </c>
      <c r="AY511" s="160" t="s">
        <v>147</v>
      </c>
    </row>
    <row r="512" spans="2:65" s="13" customFormat="1" ht="10.199999999999999">
      <c r="B512" s="159"/>
      <c r="D512" s="147" t="s">
        <v>159</v>
      </c>
      <c r="E512" s="160" t="s">
        <v>1</v>
      </c>
      <c r="F512" s="161" t="s">
        <v>873</v>
      </c>
      <c r="H512" s="162">
        <v>0.3</v>
      </c>
      <c r="I512" s="163"/>
      <c r="L512" s="159"/>
      <c r="M512" s="164"/>
      <c r="T512" s="165"/>
      <c r="AT512" s="160" t="s">
        <v>159</v>
      </c>
      <c r="AU512" s="160" t="s">
        <v>86</v>
      </c>
      <c r="AV512" s="13" t="s">
        <v>86</v>
      </c>
      <c r="AW512" s="13" t="s">
        <v>31</v>
      </c>
      <c r="AX512" s="13" t="s">
        <v>76</v>
      </c>
      <c r="AY512" s="160" t="s">
        <v>147</v>
      </c>
    </row>
    <row r="513" spans="2:65" s="14" customFormat="1" ht="10.199999999999999">
      <c r="B513" s="166"/>
      <c r="D513" s="147" t="s">
        <v>159</v>
      </c>
      <c r="E513" s="167" t="s">
        <v>1</v>
      </c>
      <c r="F513" s="168" t="s">
        <v>267</v>
      </c>
      <c r="H513" s="169">
        <v>2.399</v>
      </c>
      <c r="I513" s="170"/>
      <c r="L513" s="166"/>
      <c r="M513" s="171"/>
      <c r="T513" s="172"/>
      <c r="AT513" s="167" t="s">
        <v>159</v>
      </c>
      <c r="AU513" s="167" t="s">
        <v>86</v>
      </c>
      <c r="AV513" s="14" t="s">
        <v>154</v>
      </c>
      <c r="AW513" s="14" t="s">
        <v>31</v>
      </c>
      <c r="AX513" s="14" t="s">
        <v>76</v>
      </c>
      <c r="AY513" s="167" t="s">
        <v>147</v>
      </c>
    </row>
    <row r="514" spans="2:65" s="13" customFormat="1" ht="10.199999999999999">
      <c r="B514" s="159"/>
      <c r="D514" s="147" t="s">
        <v>159</v>
      </c>
      <c r="E514" s="160" t="s">
        <v>1</v>
      </c>
      <c r="F514" s="161" t="s">
        <v>874</v>
      </c>
      <c r="H514" s="162">
        <v>2.6389999999999998</v>
      </c>
      <c r="I514" s="163"/>
      <c r="L514" s="159"/>
      <c r="M514" s="164"/>
      <c r="T514" s="165"/>
      <c r="AT514" s="160" t="s">
        <v>159</v>
      </c>
      <c r="AU514" s="160" t="s">
        <v>86</v>
      </c>
      <c r="AV514" s="13" t="s">
        <v>86</v>
      </c>
      <c r="AW514" s="13" t="s">
        <v>31</v>
      </c>
      <c r="AX514" s="13" t="s">
        <v>84</v>
      </c>
      <c r="AY514" s="160" t="s">
        <v>147</v>
      </c>
    </row>
    <row r="515" spans="2:65" s="1" customFormat="1" ht="21.75" customHeight="1">
      <c r="B515" s="133"/>
      <c r="C515" s="173" t="s">
        <v>513</v>
      </c>
      <c r="D515" s="173" t="s">
        <v>424</v>
      </c>
      <c r="E515" s="174" t="s">
        <v>875</v>
      </c>
      <c r="F515" s="175" t="s">
        <v>876</v>
      </c>
      <c r="G515" s="176" t="s">
        <v>427</v>
      </c>
      <c r="H515" s="177">
        <v>0.83199999999999996</v>
      </c>
      <c r="I515" s="178"/>
      <c r="J515" s="179">
        <f>ROUND(I515*H515,2)</f>
        <v>0</v>
      </c>
      <c r="K515" s="175" t="s">
        <v>153</v>
      </c>
      <c r="L515" s="180"/>
      <c r="M515" s="181" t="s">
        <v>1</v>
      </c>
      <c r="N515" s="182" t="s">
        <v>41</v>
      </c>
      <c r="P515" s="143">
        <f>O515*H515</f>
        <v>0</v>
      </c>
      <c r="Q515" s="143">
        <v>0.55000000000000004</v>
      </c>
      <c r="R515" s="143">
        <f>Q515*H515</f>
        <v>0.45760000000000001</v>
      </c>
      <c r="S515" s="143">
        <v>0</v>
      </c>
      <c r="T515" s="144">
        <f>S515*H515</f>
        <v>0</v>
      </c>
      <c r="AR515" s="145" t="s">
        <v>864</v>
      </c>
      <c r="AT515" s="145" t="s">
        <v>424</v>
      </c>
      <c r="AU515" s="145" t="s">
        <v>86</v>
      </c>
      <c r="AY515" s="17" t="s">
        <v>147</v>
      </c>
      <c r="BE515" s="146">
        <f>IF(N515="základní",J515,0)</f>
        <v>0</v>
      </c>
      <c r="BF515" s="146">
        <f>IF(N515="snížená",J515,0)</f>
        <v>0</v>
      </c>
      <c r="BG515" s="146">
        <f>IF(N515="zákl. přenesená",J515,0)</f>
        <v>0</v>
      </c>
      <c r="BH515" s="146">
        <f>IF(N515="sníž. přenesená",J515,0)</f>
        <v>0</v>
      </c>
      <c r="BI515" s="146">
        <f>IF(N515="nulová",J515,0)</f>
        <v>0</v>
      </c>
      <c r="BJ515" s="17" t="s">
        <v>84</v>
      </c>
      <c r="BK515" s="146">
        <f>ROUND(I515*H515,2)</f>
        <v>0</v>
      </c>
      <c r="BL515" s="17" t="s">
        <v>864</v>
      </c>
      <c r="BM515" s="145" t="s">
        <v>877</v>
      </c>
    </row>
    <row r="516" spans="2:65" s="1" customFormat="1" ht="10.199999999999999">
      <c r="B516" s="32"/>
      <c r="D516" s="147" t="s">
        <v>156</v>
      </c>
      <c r="F516" s="148" t="s">
        <v>876</v>
      </c>
      <c r="I516" s="149"/>
      <c r="L516" s="32"/>
      <c r="M516" s="150"/>
      <c r="T516" s="56"/>
      <c r="AT516" s="17" t="s">
        <v>156</v>
      </c>
      <c r="AU516" s="17" t="s">
        <v>86</v>
      </c>
    </row>
    <row r="517" spans="2:65" s="12" customFormat="1" ht="20.399999999999999">
      <c r="B517" s="153"/>
      <c r="D517" s="147" t="s">
        <v>159</v>
      </c>
      <c r="E517" s="154" t="s">
        <v>1</v>
      </c>
      <c r="F517" s="155" t="s">
        <v>475</v>
      </c>
      <c r="H517" s="154" t="s">
        <v>1</v>
      </c>
      <c r="I517" s="156"/>
      <c r="L517" s="153"/>
      <c r="M517" s="157"/>
      <c r="T517" s="158"/>
      <c r="AT517" s="154" t="s">
        <v>159</v>
      </c>
      <c r="AU517" s="154" t="s">
        <v>86</v>
      </c>
      <c r="AV517" s="12" t="s">
        <v>84</v>
      </c>
      <c r="AW517" s="12" t="s">
        <v>31</v>
      </c>
      <c r="AX517" s="12" t="s">
        <v>76</v>
      </c>
      <c r="AY517" s="154" t="s">
        <v>147</v>
      </c>
    </row>
    <row r="518" spans="2:65" s="12" customFormat="1" ht="10.199999999999999">
      <c r="B518" s="153"/>
      <c r="D518" s="147" t="s">
        <v>159</v>
      </c>
      <c r="E518" s="154" t="s">
        <v>1</v>
      </c>
      <c r="F518" s="155" t="s">
        <v>410</v>
      </c>
      <c r="H518" s="154" t="s">
        <v>1</v>
      </c>
      <c r="I518" s="156"/>
      <c r="L518" s="153"/>
      <c r="M518" s="157"/>
      <c r="T518" s="158"/>
      <c r="AT518" s="154" t="s">
        <v>159</v>
      </c>
      <c r="AU518" s="154" t="s">
        <v>86</v>
      </c>
      <c r="AV518" s="12" t="s">
        <v>84</v>
      </c>
      <c r="AW518" s="12" t="s">
        <v>31</v>
      </c>
      <c r="AX518" s="12" t="s">
        <v>76</v>
      </c>
      <c r="AY518" s="154" t="s">
        <v>147</v>
      </c>
    </row>
    <row r="519" spans="2:65" s="12" customFormat="1" ht="20.399999999999999">
      <c r="B519" s="153"/>
      <c r="D519" s="147" t="s">
        <v>159</v>
      </c>
      <c r="E519" s="154" t="s">
        <v>1</v>
      </c>
      <c r="F519" s="155" t="s">
        <v>411</v>
      </c>
      <c r="H519" s="154" t="s">
        <v>1</v>
      </c>
      <c r="I519" s="156"/>
      <c r="L519" s="153"/>
      <c r="M519" s="157"/>
      <c r="T519" s="158"/>
      <c r="AT519" s="154" t="s">
        <v>159</v>
      </c>
      <c r="AU519" s="154" t="s">
        <v>86</v>
      </c>
      <c r="AV519" s="12" t="s">
        <v>84</v>
      </c>
      <c r="AW519" s="12" t="s">
        <v>31</v>
      </c>
      <c r="AX519" s="12" t="s">
        <v>76</v>
      </c>
      <c r="AY519" s="154" t="s">
        <v>147</v>
      </c>
    </row>
    <row r="520" spans="2:65" s="12" customFormat="1" ht="20.399999999999999">
      <c r="B520" s="153"/>
      <c r="D520" s="147" t="s">
        <v>159</v>
      </c>
      <c r="E520" s="154" t="s">
        <v>1</v>
      </c>
      <c r="F520" s="155" t="s">
        <v>412</v>
      </c>
      <c r="H520" s="154" t="s">
        <v>1</v>
      </c>
      <c r="I520" s="156"/>
      <c r="L520" s="153"/>
      <c r="M520" s="157"/>
      <c r="T520" s="158"/>
      <c r="AT520" s="154" t="s">
        <v>159</v>
      </c>
      <c r="AU520" s="154" t="s">
        <v>86</v>
      </c>
      <c r="AV520" s="12" t="s">
        <v>84</v>
      </c>
      <c r="AW520" s="12" t="s">
        <v>31</v>
      </c>
      <c r="AX520" s="12" t="s">
        <v>76</v>
      </c>
      <c r="AY520" s="154" t="s">
        <v>147</v>
      </c>
    </row>
    <row r="521" spans="2:65" s="12" customFormat="1" ht="10.199999999999999">
      <c r="B521" s="153"/>
      <c r="D521" s="147" t="s">
        <v>159</v>
      </c>
      <c r="E521" s="154" t="s">
        <v>1</v>
      </c>
      <c r="F521" s="155" t="s">
        <v>413</v>
      </c>
      <c r="H521" s="154" t="s">
        <v>1</v>
      </c>
      <c r="I521" s="156"/>
      <c r="L521" s="153"/>
      <c r="M521" s="157"/>
      <c r="T521" s="158"/>
      <c r="AT521" s="154" t="s">
        <v>159</v>
      </c>
      <c r="AU521" s="154" t="s">
        <v>86</v>
      </c>
      <c r="AV521" s="12" t="s">
        <v>84</v>
      </c>
      <c r="AW521" s="12" t="s">
        <v>31</v>
      </c>
      <c r="AX521" s="12" t="s">
        <v>76</v>
      </c>
      <c r="AY521" s="154" t="s">
        <v>147</v>
      </c>
    </row>
    <row r="522" spans="2:65" s="13" customFormat="1" ht="10.199999999999999">
      <c r="B522" s="159"/>
      <c r="D522" s="147" t="s">
        <v>159</v>
      </c>
      <c r="E522" s="160" t="s">
        <v>1</v>
      </c>
      <c r="F522" s="161" t="s">
        <v>878</v>
      </c>
      <c r="H522" s="162">
        <v>0.83199999999999996</v>
      </c>
      <c r="I522" s="163"/>
      <c r="L522" s="159"/>
      <c r="M522" s="164"/>
      <c r="T522" s="165"/>
      <c r="AT522" s="160" t="s">
        <v>159</v>
      </c>
      <c r="AU522" s="160" t="s">
        <v>86</v>
      </c>
      <c r="AV522" s="13" t="s">
        <v>86</v>
      </c>
      <c r="AW522" s="13" t="s">
        <v>31</v>
      </c>
      <c r="AX522" s="13" t="s">
        <v>76</v>
      </c>
      <c r="AY522" s="160" t="s">
        <v>147</v>
      </c>
    </row>
    <row r="523" spans="2:65" s="14" customFormat="1" ht="10.199999999999999">
      <c r="B523" s="166"/>
      <c r="D523" s="147" t="s">
        <v>159</v>
      </c>
      <c r="E523" s="167" t="s">
        <v>1</v>
      </c>
      <c r="F523" s="168" t="s">
        <v>267</v>
      </c>
      <c r="H523" s="169">
        <v>0.83199999999999996</v>
      </c>
      <c r="I523" s="170"/>
      <c r="L523" s="166"/>
      <c r="M523" s="171"/>
      <c r="T523" s="172"/>
      <c r="AT523" s="167" t="s">
        <v>159</v>
      </c>
      <c r="AU523" s="167" t="s">
        <v>86</v>
      </c>
      <c r="AV523" s="14" t="s">
        <v>154</v>
      </c>
      <c r="AW523" s="14" t="s">
        <v>31</v>
      </c>
      <c r="AX523" s="14" t="s">
        <v>84</v>
      </c>
      <c r="AY523" s="167" t="s">
        <v>147</v>
      </c>
    </row>
    <row r="524" spans="2:65" s="1" customFormat="1" ht="16.5" customHeight="1">
      <c r="B524" s="133"/>
      <c r="C524" s="173" t="s">
        <v>524</v>
      </c>
      <c r="D524" s="173" t="s">
        <v>424</v>
      </c>
      <c r="E524" s="174" t="s">
        <v>507</v>
      </c>
      <c r="F524" s="175" t="s">
        <v>508</v>
      </c>
      <c r="G524" s="176" t="s">
        <v>427</v>
      </c>
      <c r="H524" s="177">
        <v>2.8260000000000001</v>
      </c>
      <c r="I524" s="178"/>
      <c r="J524" s="179">
        <f>ROUND(I524*H524,2)</f>
        <v>0</v>
      </c>
      <c r="K524" s="175" t="s">
        <v>153</v>
      </c>
      <c r="L524" s="180"/>
      <c r="M524" s="181" t="s">
        <v>1</v>
      </c>
      <c r="N524" s="182" t="s">
        <v>41</v>
      </c>
      <c r="P524" s="143">
        <f>O524*H524</f>
        <v>0</v>
      </c>
      <c r="Q524" s="143">
        <v>0.55000000000000004</v>
      </c>
      <c r="R524" s="143">
        <f>Q524*H524</f>
        <v>1.5543000000000002</v>
      </c>
      <c r="S524" s="143">
        <v>0</v>
      </c>
      <c r="T524" s="144">
        <f>S524*H524</f>
        <v>0</v>
      </c>
      <c r="AR524" s="145" t="s">
        <v>192</v>
      </c>
      <c r="AT524" s="145" t="s">
        <v>424</v>
      </c>
      <c r="AU524" s="145" t="s">
        <v>86</v>
      </c>
      <c r="AY524" s="17" t="s">
        <v>147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7" t="s">
        <v>84</v>
      </c>
      <c r="BK524" s="146">
        <f>ROUND(I524*H524,2)</f>
        <v>0</v>
      </c>
      <c r="BL524" s="17" t="s">
        <v>154</v>
      </c>
      <c r="BM524" s="145" t="s">
        <v>879</v>
      </c>
    </row>
    <row r="525" spans="2:65" s="1" customFormat="1" ht="10.199999999999999">
      <c r="B525" s="32"/>
      <c r="D525" s="147" t="s">
        <v>156</v>
      </c>
      <c r="F525" s="148" t="s">
        <v>508</v>
      </c>
      <c r="I525" s="149"/>
      <c r="L525" s="32"/>
      <c r="M525" s="150"/>
      <c r="T525" s="56"/>
      <c r="AT525" s="17" t="s">
        <v>156</v>
      </c>
      <c r="AU525" s="17" t="s">
        <v>86</v>
      </c>
    </row>
    <row r="526" spans="2:65" s="12" customFormat="1" ht="20.399999999999999">
      <c r="B526" s="153"/>
      <c r="D526" s="147" t="s">
        <v>159</v>
      </c>
      <c r="E526" s="154" t="s">
        <v>1</v>
      </c>
      <c r="F526" s="155" t="s">
        <v>475</v>
      </c>
      <c r="H526" s="154" t="s">
        <v>1</v>
      </c>
      <c r="I526" s="156"/>
      <c r="L526" s="153"/>
      <c r="M526" s="157"/>
      <c r="T526" s="158"/>
      <c r="AT526" s="154" t="s">
        <v>159</v>
      </c>
      <c r="AU526" s="154" t="s">
        <v>86</v>
      </c>
      <c r="AV526" s="12" t="s">
        <v>84</v>
      </c>
      <c r="AW526" s="12" t="s">
        <v>31</v>
      </c>
      <c r="AX526" s="12" t="s">
        <v>76</v>
      </c>
      <c r="AY526" s="154" t="s">
        <v>147</v>
      </c>
    </row>
    <row r="527" spans="2:65" s="13" customFormat="1" ht="10.199999999999999">
      <c r="B527" s="159"/>
      <c r="D527" s="147" t="s">
        <v>159</v>
      </c>
      <c r="E527" s="160" t="s">
        <v>1</v>
      </c>
      <c r="F527" s="161" t="s">
        <v>510</v>
      </c>
      <c r="H527" s="162">
        <v>2.3690000000000002</v>
      </c>
      <c r="I527" s="163"/>
      <c r="L527" s="159"/>
      <c r="M527" s="164"/>
      <c r="T527" s="165"/>
      <c r="AT527" s="160" t="s">
        <v>159</v>
      </c>
      <c r="AU527" s="160" t="s">
        <v>86</v>
      </c>
      <c r="AV527" s="13" t="s">
        <v>86</v>
      </c>
      <c r="AW527" s="13" t="s">
        <v>31</v>
      </c>
      <c r="AX527" s="13" t="s">
        <v>76</v>
      </c>
      <c r="AY527" s="160" t="s">
        <v>147</v>
      </c>
    </row>
    <row r="528" spans="2:65" s="13" customFormat="1" ht="10.199999999999999">
      <c r="B528" s="159"/>
      <c r="D528" s="147" t="s">
        <v>159</v>
      </c>
      <c r="E528" s="160" t="s">
        <v>1</v>
      </c>
      <c r="F528" s="161" t="s">
        <v>511</v>
      </c>
      <c r="H528" s="162">
        <v>0.2</v>
      </c>
      <c r="I528" s="163"/>
      <c r="L528" s="159"/>
      <c r="M528" s="164"/>
      <c r="T528" s="165"/>
      <c r="AT528" s="160" t="s">
        <v>159</v>
      </c>
      <c r="AU528" s="160" t="s">
        <v>86</v>
      </c>
      <c r="AV528" s="13" t="s">
        <v>86</v>
      </c>
      <c r="AW528" s="13" t="s">
        <v>31</v>
      </c>
      <c r="AX528" s="13" t="s">
        <v>76</v>
      </c>
      <c r="AY528" s="160" t="s">
        <v>147</v>
      </c>
    </row>
    <row r="529" spans="2:65" s="14" customFormat="1" ht="10.199999999999999">
      <c r="B529" s="166"/>
      <c r="D529" s="147" t="s">
        <v>159</v>
      </c>
      <c r="E529" s="167" t="s">
        <v>1</v>
      </c>
      <c r="F529" s="168" t="s">
        <v>172</v>
      </c>
      <c r="H529" s="169">
        <v>2.569</v>
      </c>
      <c r="I529" s="170"/>
      <c r="L529" s="166"/>
      <c r="M529" s="171"/>
      <c r="T529" s="172"/>
      <c r="AT529" s="167" t="s">
        <v>159</v>
      </c>
      <c r="AU529" s="167" t="s">
        <v>86</v>
      </c>
      <c r="AV529" s="14" t="s">
        <v>154</v>
      </c>
      <c r="AW529" s="14" t="s">
        <v>31</v>
      </c>
      <c r="AX529" s="14" t="s">
        <v>76</v>
      </c>
      <c r="AY529" s="167" t="s">
        <v>147</v>
      </c>
    </row>
    <row r="530" spans="2:65" s="13" customFormat="1" ht="10.199999999999999">
      <c r="B530" s="159"/>
      <c r="D530" s="147" t="s">
        <v>159</v>
      </c>
      <c r="E530" s="160" t="s">
        <v>1</v>
      </c>
      <c r="F530" s="161" t="s">
        <v>880</v>
      </c>
      <c r="H530" s="162">
        <v>2.8260000000000001</v>
      </c>
      <c r="I530" s="163"/>
      <c r="L530" s="159"/>
      <c r="M530" s="164"/>
      <c r="T530" s="165"/>
      <c r="AT530" s="160" t="s">
        <v>159</v>
      </c>
      <c r="AU530" s="160" t="s">
        <v>86</v>
      </c>
      <c r="AV530" s="13" t="s">
        <v>86</v>
      </c>
      <c r="AW530" s="13" t="s">
        <v>31</v>
      </c>
      <c r="AX530" s="13" t="s">
        <v>84</v>
      </c>
      <c r="AY530" s="160" t="s">
        <v>147</v>
      </c>
    </row>
    <row r="531" spans="2:65" s="1" customFormat="1" ht="44.25" customHeight="1">
      <c r="B531" s="133"/>
      <c r="C531" s="134" t="s">
        <v>531</v>
      </c>
      <c r="D531" s="134" t="s">
        <v>150</v>
      </c>
      <c r="E531" s="135" t="s">
        <v>514</v>
      </c>
      <c r="F531" s="136" t="s">
        <v>515</v>
      </c>
      <c r="G531" s="137" t="s">
        <v>92</v>
      </c>
      <c r="H531" s="138">
        <v>95</v>
      </c>
      <c r="I531" s="139"/>
      <c r="J531" s="140">
        <f>ROUND(I531*H531,2)</f>
        <v>0</v>
      </c>
      <c r="K531" s="136" t="s">
        <v>153</v>
      </c>
      <c r="L531" s="32"/>
      <c r="M531" s="141" t="s">
        <v>1</v>
      </c>
      <c r="N531" s="142" t="s">
        <v>41</v>
      </c>
      <c r="P531" s="143">
        <f>O531*H531</f>
        <v>0</v>
      </c>
      <c r="Q531" s="143">
        <v>0</v>
      </c>
      <c r="R531" s="143">
        <f>Q531*H531</f>
        <v>0</v>
      </c>
      <c r="S531" s="143">
        <v>0</v>
      </c>
      <c r="T531" s="144">
        <f>S531*H531</f>
        <v>0</v>
      </c>
      <c r="AR531" s="145" t="s">
        <v>154</v>
      </c>
      <c r="AT531" s="145" t="s">
        <v>150</v>
      </c>
      <c r="AU531" s="145" t="s">
        <v>86</v>
      </c>
      <c r="AY531" s="17" t="s">
        <v>147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7" t="s">
        <v>84</v>
      </c>
      <c r="BK531" s="146">
        <f>ROUND(I531*H531,2)</f>
        <v>0</v>
      </c>
      <c r="BL531" s="17" t="s">
        <v>154</v>
      </c>
      <c r="BM531" s="145" t="s">
        <v>881</v>
      </c>
    </row>
    <row r="532" spans="2:65" s="1" customFormat="1" ht="28.8">
      <c r="B532" s="32"/>
      <c r="D532" s="147" t="s">
        <v>156</v>
      </c>
      <c r="F532" s="148" t="s">
        <v>515</v>
      </c>
      <c r="I532" s="149"/>
      <c r="L532" s="32"/>
      <c r="M532" s="150"/>
      <c r="T532" s="56"/>
      <c r="AT532" s="17" t="s">
        <v>156</v>
      </c>
      <c r="AU532" s="17" t="s">
        <v>86</v>
      </c>
    </row>
    <row r="533" spans="2:65" s="1" customFormat="1" ht="10.199999999999999">
      <c r="B533" s="32"/>
      <c r="D533" s="151" t="s">
        <v>157</v>
      </c>
      <c r="F533" s="152" t="s">
        <v>517</v>
      </c>
      <c r="I533" s="149"/>
      <c r="L533" s="32"/>
      <c r="M533" s="150"/>
      <c r="T533" s="56"/>
      <c r="AT533" s="17" t="s">
        <v>157</v>
      </c>
      <c r="AU533" s="17" t="s">
        <v>86</v>
      </c>
    </row>
    <row r="534" spans="2:65" s="12" customFormat="1" ht="20.399999999999999">
      <c r="B534" s="153"/>
      <c r="D534" s="147" t="s">
        <v>159</v>
      </c>
      <c r="E534" s="154" t="s">
        <v>1</v>
      </c>
      <c r="F534" s="155" t="s">
        <v>518</v>
      </c>
      <c r="H534" s="154" t="s">
        <v>1</v>
      </c>
      <c r="I534" s="156"/>
      <c r="L534" s="153"/>
      <c r="M534" s="157"/>
      <c r="T534" s="158"/>
      <c r="AT534" s="154" t="s">
        <v>159</v>
      </c>
      <c r="AU534" s="154" t="s">
        <v>86</v>
      </c>
      <c r="AV534" s="12" t="s">
        <v>84</v>
      </c>
      <c r="AW534" s="12" t="s">
        <v>31</v>
      </c>
      <c r="AX534" s="12" t="s">
        <v>76</v>
      </c>
      <c r="AY534" s="154" t="s">
        <v>147</v>
      </c>
    </row>
    <row r="535" spans="2:65" s="12" customFormat="1" ht="20.399999999999999">
      <c r="B535" s="153"/>
      <c r="D535" s="147" t="s">
        <v>159</v>
      </c>
      <c r="E535" s="154" t="s">
        <v>1</v>
      </c>
      <c r="F535" s="155" t="s">
        <v>519</v>
      </c>
      <c r="H535" s="154" t="s">
        <v>1</v>
      </c>
      <c r="I535" s="156"/>
      <c r="L535" s="153"/>
      <c r="M535" s="157"/>
      <c r="T535" s="158"/>
      <c r="AT535" s="154" t="s">
        <v>159</v>
      </c>
      <c r="AU535" s="154" t="s">
        <v>86</v>
      </c>
      <c r="AV535" s="12" t="s">
        <v>84</v>
      </c>
      <c r="AW535" s="12" t="s">
        <v>31</v>
      </c>
      <c r="AX535" s="12" t="s">
        <v>76</v>
      </c>
      <c r="AY535" s="154" t="s">
        <v>147</v>
      </c>
    </row>
    <row r="536" spans="2:65" s="12" customFormat="1" ht="20.399999999999999">
      <c r="B536" s="153"/>
      <c r="D536" s="147" t="s">
        <v>159</v>
      </c>
      <c r="E536" s="154" t="s">
        <v>1</v>
      </c>
      <c r="F536" s="155" t="s">
        <v>520</v>
      </c>
      <c r="H536" s="154" t="s">
        <v>1</v>
      </c>
      <c r="I536" s="156"/>
      <c r="L536" s="153"/>
      <c r="M536" s="157"/>
      <c r="T536" s="158"/>
      <c r="AT536" s="154" t="s">
        <v>159</v>
      </c>
      <c r="AU536" s="154" t="s">
        <v>86</v>
      </c>
      <c r="AV536" s="12" t="s">
        <v>84</v>
      </c>
      <c r="AW536" s="12" t="s">
        <v>31</v>
      </c>
      <c r="AX536" s="12" t="s">
        <v>76</v>
      </c>
      <c r="AY536" s="154" t="s">
        <v>147</v>
      </c>
    </row>
    <row r="537" spans="2:65" s="12" customFormat="1" ht="10.199999999999999">
      <c r="B537" s="153"/>
      <c r="D537" s="147" t="s">
        <v>159</v>
      </c>
      <c r="E537" s="154" t="s">
        <v>1</v>
      </c>
      <c r="F537" s="155" t="s">
        <v>521</v>
      </c>
      <c r="H537" s="154" t="s">
        <v>1</v>
      </c>
      <c r="I537" s="156"/>
      <c r="L537" s="153"/>
      <c r="M537" s="157"/>
      <c r="T537" s="158"/>
      <c r="AT537" s="154" t="s">
        <v>159</v>
      </c>
      <c r="AU537" s="154" t="s">
        <v>86</v>
      </c>
      <c r="AV537" s="12" t="s">
        <v>84</v>
      </c>
      <c r="AW537" s="12" t="s">
        <v>31</v>
      </c>
      <c r="AX537" s="12" t="s">
        <v>76</v>
      </c>
      <c r="AY537" s="154" t="s">
        <v>147</v>
      </c>
    </row>
    <row r="538" spans="2:65" s="12" customFormat="1" ht="10.199999999999999">
      <c r="B538" s="153"/>
      <c r="D538" s="147" t="s">
        <v>159</v>
      </c>
      <c r="E538" s="154" t="s">
        <v>1</v>
      </c>
      <c r="F538" s="155" t="s">
        <v>522</v>
      </c>
      <c r="H538" s="154" t="s">
        <v>1</v>
      </c>
      <c r="I538" s="156"/>
      <c r="L538" s="153"/>
      <c r="M538" s="157"/>
      <c r="T538" s="158"/>
      <c r="AT538" s="154" t="s">
        <v>159</v>
      </c>
      <c r="AU538" s="154" t="s">
        <v>86</v>
      </c>
      <c r="AV538" s="12" t="s">
        <v>84</v>
      </c>
      <c r="AW538" s="12" t="s">
        <v>31</v>
      </c>
      <c r="AX538" s="12" t="s">
        <v>76</v>
      </c>
      <c r="AY538" s="154" t="s">
        <v>147</v>
      </c>
    </row>
    <row r="539" spans="2:65" s="13" customFormat="1" ht="10.199999999999999">
      <c r="B539" s="159"/>
      <c r="D539" s="147" t="s">
        <v>159</v>
      </c>
      <c r="E539" s="160" t="s">
        <v>1</v>
      </c>
      <c r="F539" s="161" t="s">
        <v>523</v>
      </c>
      <c r="H539" s="162">
        <v>95</v>
      </c>
      <c r="I539" s="163"/>
      <c r="L539" s="159"/>
      <c r="M539" s="164"/>
      <c r="T539" s="165"/>
      <c r="AT539" s="160" t="s">
        <v>159</v>
      </c>
      <c r="AU539" s="160" t="s">
        <v>86</v>
      </c>
      <c r="AV539" s="13" t="s">
        <v>86</v>
      </c>
      <c r="AW539" s="13" t="s">
        <v>31</v>
      </c>
      <c r="AX539" s="13" t="s">
        <v>76</v>
      </c>
      <c r="AY539" s="160" t="s">
        <v>147</v>
      </c>
    </row>
    <row r="540" spans="2:65" s="14" customFormat="1" ht="10.199999999999999">
      <c r="B540" s="166"/>
      <c r="D540" s="147" t="s">
        <v>159</v>
      </c>
      <c r="E540" s="167" t="s">
        <v>1</v>
      </c>
      <c r="F540" s="168" t="s">
        <v>267</v>
      </c>
      <c r="H540" s="169">
        <v>95</v>
      </c>
      <c r="I540" s="170"/>
      <c r="L540" s="166"/>
      <c r="M540" s="171"/>
      <c r="T540" s="172"/>
      <c r="AT540" s="167" t="s">
        <v>159</v>
      </c>
      <c r="AU540" s="167" t="s">
        <v>86</v>
      </c>
      <c r="AV540" s="14" t="s">
        <v>154</v>
      </c>
      <c r="AW540" s="14" t="s">
        <v>31</v>
      </c>
      <c r="AX540" s="14" t="s">
        <v>84</v>
      </c>
      <c r="AY540" s="167" t="s">
        <v>147</v>
      </c>
    </row>
    <row r="541" spans="2:65" s="1" customFormat="1" ht="16.5" customHeight="1">
      <c r="B541" s="133"/>
      <c r="C541" s="134" t="s">
        <v>535</v>
      </c>
      <c r="D541" s="134" t="s">
        <v>150</v>
      </c>
      <c r="E541" s="135" t="s">
        <v>525</v>
      </c>
      <c r="F541" s="136" t="s">
        <v>526</v>
      </c>
      <c r="G541" s="137" t="s">
        <v>168</v>
      </c>
      <c r="H541" s="138">
        <v>67.8</v>
      </c>
      <c r="I541" s="139"/>
      <c r="J541" s="140">
        <f>ROUND(I541*H541,2)</f>
        <v>0</v>
      </c>
      <c r="K541" s="136" t="s">
        <v>312</v>
      </c>
      <c r="L541" s="32"/>
      <c r="M541" s="141" t="s">
        <v>1</v>
      </c>
      <c r="N541" s="142" t="s">
        <v>41</v>
      </c>
      <c r="P541" s="143">
        <f>O541*H541</f>
        <v>0</v>
      </c>
      <c r="Q541" s="143">
        <v>0</v>
      </c>
      <c r="R541" s="143">
        <f>Q541*H541</f>
        <v>0</v>
      </c>
      <c r="S541" s="143">
        <v>0</v>
      </c>
      <c r="T541" s="144">
        <f>S541*H541</f>
        <v>0</v>
      </c>
      <c r="AR541" s="145" t="s">
        <v>154</v>
      </c>
      <c r="AT541" s="145" t="s">
        <v>150</v>
      </c>
      <c r="AU541" s="145" t="s">
        <v>86</v>
      </c>
      <c r="AY541" s="17" t="s">
        <v>147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7" t="s">
        <v>84</v>
      </c>
      <c r="BK541" s="146">
        <f>ROUND(I541*H541,2)</f>
        <v>0</v>
      </c>
      <c r="BL541" s="17" t="s">
        <v>154</v>
      </c>
      <c r="BM541" s="145" t="s">
        <v>882</v>
      </c>
    </row>
    <row r="542" spans="2:65" s="1" customFormat="1" ht="10.199999999999999">
      <c r="B542" s="32"/>
      <c r="D542" s="147" t="s">
        <v>156</v>
      </c>
      <c r="F542" s="148" t="s">
        <v>526</v>
      </c>
      <c r="I542" s="149"/>
      <c r="L542" s="32"/>
      <c r="M542" s="150"/>
      <c r="T542" s="56"/>
      <c r="AT542" s="17" t="s">
        <v>156</v>
      </c>
      <c r="AU542" s="17" t="s">
        <v>86</v>
      </c>
    </row>
    <row r="543" spans="2:65" s="12" customFormat="1" ht="10.199999999999999">
      <c r="B543" s="153"/>
      <c r="D543" s="147" t="s">
        <v>159</v>
      </c>
      <c r="E543" s="154" t="s">
        <v>1</v>
      </c>
      <c r="F543" s="155" t="s">
        <v>528</v>
      </c>
      <c r="H543" s="154" t="s">
        <v>1</v>
      </c>
      <c r="I543" s="156"/>
      <c r="L543" s="153"/>
      <c r="M543" s="157"/>
      <c r="T543" s="158"/>
      <c r="AT543" s="154" t="s">
        <v>159</v>
      </c>
      <c r="AU543" s="154" t="s">
        <v>86</v>
      </c>
      <c r="AV543" s="12" t="s">
        <v>84</v>
      </c>
      <c r="AW543" s="12" t="s">
        <v>31</v>
      </c>
      <c r="AX543" s="12" t="s">
        <v>76</v>
      </c>
      <c r="AY543" s="154" t="s">
        <v>147</v>
      </c>
    </row>
    <row r="544" spans="2:65" s="12" customFormat="1" ht="10.199999999999999">
      <c r="B544" s="153"/>
      <c r="D544" s="147" t="s">
        <v>159</v>
      </c>
      <c r="E544" s="154" t="s">
        <v>1</v>
      </c>
      <c r="F544" s="155" t="s">
        <v>529</v>
      </c>
      <c r="H544" s="154" t="s">
        <v>1</v>
      </c>
      <c r="I544" s="156"/>
      <c r="L544" s="153"/>
      <c r="M544" s="157"/>
      <c r="T544" s="158"/>
      <c r="AT544" s="154" t="s">
        <v>159</v>
      </c>
      <c r="AU544" s="154" t="s">
        <v>86</v>
      </c>
      <c r="AV544" s="12" t="s">
        <v>84</v>
      </c>
      <c r="AW544" s="12" t="s">
        <v>31</v>
      </c>
      <c r="AX544" s="12" t="s">
        <v>76</v>
      </c>
      <c r="AY544" s="154" t="s">
        <v>147</v>
      </c>
    </row>
    <row r="545" spans="2:65" s="12" customFormat="1" ht="20.399999999999999">
      <c r="B545" s="153"/>
      <c r="D545" s="147" t="s">
        <v>159</v>
      </c>
      <c r="E545" s="154" t="s">
        <v>1</v>
      </c>
      <c r="F545" s="155" t="s">
        <v>336</v>
      </c>
      <c r="H545" s="154" t="s">
        <v>1</v>
      </c>
      <c r="I545" s="156"/>
      <c r="L545" s="153"/>
      <c r="M545" s="157"/>
      <c r="T545" s="158"/>
      <c r="AT545" s="154" t="s">
        <v>159</v>
      </c>
      <c r="AU545" s="154" t="s">
        <v>86</v>
      </c>
      <c r="AV545" s="12" t="s">
        <v>84</v>
      </c>
      <c r="AW545" s="12" t="s">
        <v>31</v>
      </c>
      <c r="AX545" s="12" t="s">
        <v>76</v>
      </c>
      <c r="AY545" s="154" t="s">
        <v>147</v>
      </c>
    </row>
    <row r="546" spans="2:65" s="12" customFormat="1" ht="10.199999999999999">
      <c r="B546" s="153"/>
      <c r="D546" s="147" t="s">
        <v>159</v>
      </c>
      <c r="E546" s="154" t="s">
        <v>1</v>
      </c>
      <c r="F546" s="155" t="s">
        <v>337</v>
      </c>
      <c r="H546" s="154" t="s">
        <v>1</v>
      </c>
      <c r="I546" s="156"/>
      <c r="L546" s="153"/>
      <c r="M546" s="157"/>
      <c r="T546" s="158"/>
      <c r="AT546" s="154" t="s">
        <v>159</v>
      </c>
      <c r="AU546" s="154" t="s">
        <v>86</v>
      </c>
      <c r="AV546" s="12" t="s">
        <v>84</v>
      </c>
      <c r="AW546" s="12" t="s">
        <v>31</v>
      </c>
      <c r="AX546" s="12" t="s">
        <v>76</v>
      </c>
      <c r="AY546" s="154" t="s">
        <v>147</v>
      </c>
    </row>
    <row r="547" spans="2:65" s="13" customFormat="1" ht="30.6">
      <c r="B547" s="159"/>
      <c r="D547" s="147" t="s">
        <v>159</v>
      </c>
      <c r="E547" s="160" t="s">
        <v>1</v>
      </c>
      <c r="F547" s="161" t="s">
        <v>338</v>
      </c>
      <c r="H547" s="162">
        <v>33.9</v>
      </c>
      <c r="I547" s="163"/>
      <c r="L547" s="159"/>
      <c r="M547" s="164"/>
      <c r="T547" s="165"/>
      <c r="AT547" s="160" t="s">
        <v>159</v>
      </c>
      <c r="AU547" s="160" t="s">
        <v>86</v>
      </c>
      <c r="AV547" s="13" t="s">
        <v>86</v>
      </c>
      <c r="AW547" s="13" t="s">
        <v>31</v>
      </c>
      <c r="AX547" s="13" t="s">
        <v>76</v>
      </c>
      <c r="AY547" s="160" t="s">
        <v>147</v>
      </c>
    </row>
    <row r="548" spans="2:65" s="12" customFormat="1" ht="10.199999999999999">
      <c r="B548" s="153"/>
      <c r="D548" s="147" t="s">
        <v>159</v>
      </c>
      <c r="E548" s="154" t="s">
        <v>1</v>
      </c>
      <c r="F548" s="155" t="s">
        <v>339</v>
      </c>
      <c r="H548" s="154" t="s">
        <v>1</v>
      </c>
      <c r="I548" s="156"/>
      <c r="L548" s="153"/>
      <c r="M548" s="157"/>
      <c r="T548" s="158"/>
      <c r="AT548" s="154" t="s">
        <v>159</v>
      </c>
      <c r="AU548" s="154" t="s">
        <v>86</v>
      </c>
      <c r="AV548" s="12" t="s">
        <v>84</v>
      </c>
      <c r="AW548" s="12" t="s">
        <v>31</v>
      </c>
      <c r="AX548" s="12" t="s">
        <v>76</v>
      </c>
      <c r="AY548" s="154" t="s">
        <v>147</v>
      </c>
    </row>
    <row r="549" spans="2:65" s="12" customFormat="1" ht="10.199999999999999">
      <c r="B549" s="153"/>
      <c r="D549" s="147" t="s">
        <v>159</v>
      </c>
      <c r="E549" s="154" t="s">
        <v>1</v>
      </c>
      <c r="F549" s="155" t="s">
        <v>340</v>
      </c>
      <c r="H549" s="154" t="s">
        <v>1</v>
      </c>
      <c r="I549" s="156"/>
      <c r="L549" s="153"/>
      <c r="M549" s="157"/>
      <c r="T549" s="158"/>
      <c r="AT549" s="154" t="s">
        <v>159</v>
      </c>
      <c r="AU549" s="154" t="s">
        <v>86</v>
      </c>
      <c r="AV549" s="12" t="s">
        <v>84</v>
      </c>
      <c r="AW549" s="12" t="s">
        <v>31</v>
      </c>
      <c r="AX549" s="12" t="s">
        <v>76</v>
      </c>
      <c r="AY549" s="154" t="s">
        <v>147</v>
      </c>
    </row>
    <row r="550" spans="2:65" s="13" customFormat="1" ht="30.6">
      <c r="B550" s="159"/>
      <c r="D550" s="147" t="s">
        <v>159</v>
      </c>
      <c r="E550" s="160" t="s">
        <v>1</v>
      </c>
      <c r="F550" s="161" t="s">
        <v>341</v>
      </c>
      <c r="H550" s="162">
        <v>33.9</v>
      </c>
      <c r="I550" s="163"/>
      <c r="L550" s="159"/>
      <c r="M550" s="164"/>
      <c r="T550" s="165"/>
      <c r="AT550" s="160" t="s">
        <v>159</v>
      </c>
      <c r="AU550" s="160" t="s">
        <v>86</v>
      </c>
      <c r="AV550" s="13" t="s">
        <v>86</v>
      </c>
      <c r="AW550" s="13" t="s">
        <v>31</v>
      </c>
      <c r="AX550" s="13" t="s">
        <v>76</v>
      </c>
      <c r="AY550" s="160" t="s">
        <v>147</v>
      </c>
    </row>
    <row r="551" spans="2:65" s="14" customFormat="1" ht="10.199999999999999">
      <c r="B551" s="166"/>
      <c r="D551" s="147" t="s">
        <v>159</v>
      </c>
      <c r="E551" s="167" t="s">
        <v>1</v>
      </c>
      <c r="F551" s="168" t="s">
        <v>267</v>
      </c>
      <c r="H551" s="169">
        <v>67.8</v>
      </c>
      <c r="I551" s="170"/>
      <c r="L551" s="166"/>
      <c r="M551" s="171"/>
      <c r="T551" s="172"/>
      <c r="AT551" s="167" t="s">
        <v>159</v>
      </c>
      <c r="AU551" s="167" t="s">
        <v>86</v>
      </c>
      <c r="AV551" s="14" t="s">
        <v>154</v>
      </c>
      <c r="AW551" s="14" t="s">
        <v>31</v>
      </c>
      <c r="AX551" s="14" t="s">
        <v>84</v>
      </c>
      <c r="AY551" s="167" t="s">
        <v>147</v>
      </c>
    </row>
    <row r="552" spans="2:65" s="12" customFormat="1" ht="10.199999999999999">
      <c r="B552" s="153"/>
      <c r="D552" s="147" t="s">
        <v>159</v>
      </c>
      <c r="E552" s="154" t="s">
        <v>1</v>
      </c>
      <c r="F552" s="155" t="s">
        <v>820</v>
      </c>
      <c r="H552" s="154" t="s">
        <v>1</v>
      </c>
      <c r="I552" s="156"/>
      <c r="L552" s="153"/>
      <c r="M552" s="157"/>
      <c r="T552" s="158"/>
      <c r="AT552" s="154" t="s">
        <v>159</v>
      </c>
      <c r="AU552" s="154" t="s">
        <v>86</v>
      </c>
      <c r="AV552" s="12" t="s">
        <v>84</v>
      </c>
      <c r="AW552" s="12" t="s">
        <v>31</v>
      </c>
      <c r="AX552" s="12" t="s">
        <v>76</v>
      </c>
      <c r="AY552" s="154" t="s">
        <v>147</v>
      </c>
    </row>
    <row r="553" spans="2:65" s="1" customFormat="1" ht="16.5" customHeight="1">
      <c r="B553" s="133"/>
      <c r="C553" s="173" t="s">
        <v>542</v>
      </c>
      <c r="D553" s="173" t="s">
        <v>424</v>
      </c>
      <c r="E553" s="174" t="s">
        <v>532</v>
      </c>
      <c r="F553" s="175" t="s">
        <v>533</v>
      </c>
      <c r="G553" s="176" t="s">
        <v>168</v>
      </c>
      <c r="H553" s="177">
        <v>67.8</v>
      </c>
      <c r="I553" s="178"/>
      <c r="J553" s="179">
        <f>ROUND(I553*H553,2)</f>
        <v>0</v>
      </c>
      <c r="K553" s="175" t="s">
        <v>153</v>
      </c>
      <c r="L553" s="180"/>
      <c r="M553" s="181" t="s">
        <v>1</v>
      </c>
      <c r="N553" s="182" t="s">
        <v>41</v>
      </c>
      <c r="P553" s="143">
        <f>O553*H553</f>
        <v>0</v>
      </c>
      <c r="Q553" s="143">
        <v>4.0000000000000003E-5</v>
      </c>
      <c r="R553" s="143">
        <f>Q553*H553</f>
        <v>2.712E-3</v>
      </c>
      <c r="S553" s="143">
        <v>0</v>
      </c>
      <c r="T553" s="144">
        <f>S553*H553</f>
        <v>0</v>
      </c>
      <c r="AR553" s="145" t="s">
        <v>192</v>
      </c>
      <c r="AT553" s="145" t="s">
        <v>424</v>
      </c>
      <c r="AU553" s="145" t="s">
        <v>86</v>
      </c>
      <c r="AY553" s="17" t="s">
        <v>147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7" t="s">
        <v>84</v>
      </c>
      <c r="BK553" s="146">
        <f>ROUND(I553*H553,2)</f>
        <v>0</v>
      </c>
      <c r="BL553" s="17" t="s">
        <v>154</v>
      </c>
      <c r="BM553" s="145" t="s">
        <v>883</v>
      </c>
    </row>
    <row r="554" spans="2:65" s="1" customFormat="1" ht="10.199999999999999">
      <c r="B554" s="32"/>
      <c r="D554" s="147" t="s">
        <v>156</v>
      </c>
      <c r="F554" s="148" t="s">
        <v>533</v>
      </c>
      <c r="I554" s="149"/>
      <c r="L554" s="32"/>
      <c r="M554" s="150"/>
      <c r="T554" s="56"/>
      <c r="AT554" s="17" t="s">
        <v>156</v>
      </c>
      <c r="AU554" s="17" t="s">
        <v>86</v>
      </c>
    </row>
    <row r="555" spans="2:65" s="12" customFormat="1" ht="10.199999999999999">
      <c r="B555" s="153"/>
      <c r="D555" s="147" t="s">
        <v>159</v>
      </c>
      <c r="E555" s="154" t="s">
        <v>1</v>
      </c>
      <c r="F555" s="155" t="s">
        <v>528</v>
      </c>
      <c r="H555" s="154" t="s">
        <v>1</v>
      </c>
      <c r="I555" s="156"/>
      <c r="L555" s="153"/>
      <c r="M555" s="157"/>
      <c r="T555" s="158"/>
      <c r="AT555" s="154" t="s">
        <v>159</v>
      </c>
      <c r="AU555" s="154" t="s">
        <v>86</v>
      </c>
      <c r="AV555" s="12" t="s">
        <v>84</v>
      </c>
      <c r="AW555" s="12" t="s">
        <v>31</v>
      </c>
      <c r="AX555" s="12" t="s">
        <v>76</v>
      </c>
      <c r="AY555" s="154" t="s">
        <v>147</v>
      </c>
    </row>
    <row r="556" spans="2:65" s="12" customFormat="1" ht="10.199999999999999">
      <c r="B556" s="153"/>
      <c r="D556" s="147" t="s">
        <v>159</v>
      </c>
      <c r="E556" s="154" t="s">
        <v>1</v>
      </c>
      <c r="F556" s="155" t="s">
        <v>529</v>
      </c>
      <c r="H556" s="154" t="s">
        <v>1</v>
      </c>
      <c r="I556" s="156"/>
      <c r="L556" s="153"/>
      <c r="M556" s="157"/>
      <c r="T556" s="158"/>
      <c r="AT556" s="154" t="s">
        <v>159</v>
      </c>
      <c r="AU556" s="154" t="s">
        <v>86</v>
      </c>
      <c r="AV556" s="12" t="s">
        <v>84</v>
      </c>
      <c r="AW556" s="12" t="s">
        <v>31</v>
      </c>
      <c r="AX556" s="12" t="s">
        <v>76</v>
      </c>
      <c r="AY556" s="154" t="s">
        <v>147</v>
      </c>
    </row>
    <row r="557" spans="2:65" s="12" customFormat="1" ht="20.399999999999999">
      <c r="B557" s="153"/>
      <c r="D557" s="147" t="s">
        <v>159</v>
      </c>
      <c r="E557" s="154" t="s">
        <v>1</v>
      </c>
      <c r="F557" s="155" t="s">
        <v>336</v>
      </c>
      <c r="H557" s="154" t="s">
        <v>1</v>
      </c>
      <c r="I557" s="156"/>
      <c r="L557" s="153"/>
      <c r="M557" s="157"/>
      <c r="T557" s="158"/>
      <c r="AT557" s="154" t="s">
        <v>159</v>
      </c>
      <c r="AU557" s="154" t="s">
        <v>86</v>
      </c>
      <c r="AV557" s="12" t="s">
        <v>84</v>
      </c>
      <c r="AW557" s="12" t="s">
        <v>31</v>
      </c>
      <c r="AX557" s="12" t="s">
        <v>76</v>
      </c>
      <c r="AY557" s="154" t="s">
        <v>147</v>
      </c>
    </row>
    <row r="558" spans="2:65" s="12" customFormat="1" ht="10.199999999999999">
      <c r="B558" s="153"/>
      <c r="D558" s="147" t="s">
        <v>159</v>
      </c>
      <c r="E558" s="154" t="s">
        <v>1</v>
      </c>
      <c r="F558" s="155" t="s">
        <v>337</v>
      </c>
      <c r="H558" s="154" t="s">
        <v>1</v>
      </c>
      <c r="I558" s="156"/>
      <c r="L558" s="153"/>
      <c r="M558" s="157"/>
      <c r="T558" s="158"/>
      <c r="AT558" s="154" t="s">
        <v>159</v>
      </c>
      <c r="AU558" s="154" t="s">
        <v>86</v>
      </c>
      <c r="AV558" s="12" t="s">
        <v>84</v>
      </c>
      <c r="AW558" s="12" t="s">
        <v>31</v>
      </c>
      <c r="AX558" s="12" t="s">
        <v>76</v>
      </c>
      <c r="AY558" s="154" t="s">
        <v>147</v>
      </c>
    </row>
    <row r="559" spans="2:65" s="13" customFormat="1" ht="30.6">
      <c r="B559" s="159"/>
      <c r="D559" s="147" t="s">
        <v>159</v>
      </c>
      <c r="E559" s="160" t="s">
        <v>1</v>
      </c>
      <c r="F559" s="161" t="s">
        <v>338</v>
      </c>
      <c r="H559" s="162">
        <v>33.9</v>
      </c>
      <c r="I559" s="163"/>
      <c r="L559" s="159"/>
      <c r="M559" s="164"/>
      <c r="T559" s="165"/>
      <c r="AT559" s="160" t="s">
        <v>159</v>
      </c>
      <c r="AU559" s="160" t="s">
        <v>86</v>
      </c>
      <c r="AV559" s="13" t="s">
        <v>86</v>
      </c>
      <c r="AW559" s="13" t="s">
        <v>31</v>
      </c>
      <c r="AX559" s="13" t="s">
        <v>76</v>
      </c>
      <c r="AY559" s="160" t="s">
        <v>147</v>
      </c>
    </row>
    <row r="560" spans="2:65" s="12" customFormat="1" ht="10.199999999999999">
      <c r="B560" s="153"/>
      <c r="D560" s="147" t="s">
        <v>159</v>
      </c>
      <c r="E560" s="154" t="s">
        <v>1</v>
      </c>
      <c r="F560" s="155" t="s">
        <v>339</v>
      </c>
      <c r="H560" s="154" t="s">
        <v>1</v>
      </c>
      <c r="I560" s="156"/>
      <c r="L560" s="153"/>
      <c r="M560" s="157"/>
      <c r="T560" s="158"/>
      <c r="AT560" s="154" t="s">
        <v>159</v>
      </c>
      <c r="AU560" s="154" t="s">
        <v>86</v>
      </c>
      <c r="AV560" s="12" t="s">
        <v>84</v>
      </c>
      <c r="AW560" s="12" t="s">
        <v>31</v>
      </c>
      <c r="AX560" s="12" t="s">
        <v>76</v>
      </c>
      <c r="AY560" s="154" t="s">
        <v>147</v>
      </c>
    </row>
    <row r="561" spans="2:65" s="12" customFormat="1" ht="10.199999999999999">
      <c r="B561" s="153"/>
      <c r="D561" s="147" t="s">
        <v>159</v>
      </c>
      <c r="E561" s="154" t="s">
        <v>1</v>
      </c>
      <c r="F561" s="155" t="s">
        <v>340</v>
      </c>
      <c r="H561" s="154" t="s">
        <v>1</v>
      </c>
      <c r="I561" s="156"/>
      <c r="L561" s="153"/>
      <c r="M561" s="157"/>
      <c r="T561" s="158"/>
      <c r="AT561" s="154" t="s">
        <v>159</v>
      </c>
      <c r="AU561" s="154" t="s">
        <v>86</v>
      </c>
      <c r="AV561" s="12" t="s">
        <v>84</v>
      </c>
      <c r="AW561" s="12" t="s">
        <v>31</v>
      </c>
      <c r="AX561" s="12" t="s">
        <v>76</v>
      </c>
      <c r="AY561" s="154" t="s">
        <v>147</v>
      </c>
    </row>
    <row r="562" spans="2:65" s="13" customFormat="1" ht="30.6">
      <c r="B562" s="159"/>
      <c r="D562" s="147" t="s">
        <v>159</v>
      </c>
      <c r="E562" s="160" t="s">
        <v>1</v>
      </c>
      <c r="F562" s="161" t="s">
        <v>341</v>
      </c>
      <c r="H562" s="162">
        <v>33.9</v>
      </c>
      <c r="I562" s="163"/>
      <c r="L562" s="159"/>
      <c r="M562" s="164"/>
      <c r="T562" s="165"/>
      <c r="AT562" s="160" t="s">
        <v>159</v>
      </c>
      <c r="AU562" s="160" t="s">
        <v>86</v>
      </c>
      <c r="AV562" s="13" t="s">
        <v>86</v>
      </c>
      <c r="AW562" s="13" t="s">
        <v>31</v>
      </c>
      <c r="AX562" s="13" t="s">
        <v>76</v>
      </c>
      <c r="AY562" s="160" t="s">
        <v>147</v>
      </c>
    </row>
    <row r="563" spans="2:65" s="14" customFormat="1" ht="10.199999999999999">
      <c r="B563" s="166"/>
      <c r="D563" s="147" t="s">
        <v>159</v>
      </c>
      <c r="E563" s="167" t="s">
        <v>1</v>
      </c>
      <c r="F563" s="168" t="s">
        <v>267</v>
      </c>
      <c r="H563" s="169">
        <v>67.8</v>
      </c>
      <c r="I563" s="170"/>
      <c r="L563" s="166"/>
      <c r="M563" s="171"/>
      <c r="T563" s="172"/>
      <c r="AT563" s="167" t="s">
        <v>159</v>
      </c>
      <c r="AU563" s="167" t="s">
        <v>86</v>
      </c>
      <c r="AV563" s="14" t="s">
        <v>154</v>
      </c>
      <c r="AW563" s="14" t="s">
        <v>31</v>
      </c>
      <c r="AX563" s="14" t="s">
        <v>84</v>
      </c>
      <c r="AY563" s="167" t="s">
        <v>147</v>
      </c>
    </row>
    <row r="564" spans="2:65" s="12" customFormat="1" ht="10.199999999999999">
      <c r="B564" s="153"/>
      <c r="D564" s="147" t="s">
        <v>159</v>
      </c>
      <c r="E564" s="154" t="s">
        <v>1</v>
      </c>
      <c r="F564" s="155" t="s">
        <v>820</v>
      </c>
      <c r="H564" s="154" t="s">
        <v>1</v>
      </c>
      <c r="I564" s="156"/>
      <c r="L564" s="153"/>
      <c r="M564" s="157"/>
      <c r="T564" s="158"/>
      <c r="AT564" s="154" t="s">
        <v>159</v>
      </c>
      <c r="AU564" s="154" t="s">
        <v>86</v>
      </c>
      <c r="AV564" s="12" t="s">
        <v>84</v>
      </c>
      <c r="AW564" s="12" t="s">
        <v>31</v>
      </c>
      <c r="AX564" s="12" t="s">
        <v>76</v>
      </c>
      <c r="AY564" s="154" t="s">
        <v>147</v>
      </c>
    </row>
    <row r="565" spans="2:65" s="1" customFormat="1" ht="49.05" customHeight="1">
      <c r="B565" s="133"/>
      <c r="C565" s="134" t="s">
        <v>549</v>
      </c>
      <c r="D565" s="134" t="s">
        <v>150</v>
      </c>
      <c r="E565" s="135" t="s">
        <v>536</v>
      </c>
      <c r="F565" s="136" t="s">
        <v>537</v>
      </c>
      <c r="G565" s="137" t="s">
        <v>230</v>
      </c>
      <c r="H565" s="138">
        <v>2.778</v>
      </c>
      <c r="I565" s="139"/>
      <c r="J565" s="140">
        <f>ROUND(I565*H565,2)</f>
        <v>0</v>
      </c>
      <c r="K565" s="136" t="s">
        <v>153</v>
      </c>
      <c r="L565" s="32"/>
      <c r="M565" s="141" t="s">
        <v>1</v>
      </c>
      <c r="N565" s="142" t="s">
        <v>41</v>
      </c>
      <c r="P565" s="143">
        <f>O565*H565</f>
        <v>0</v>
      </c>
      <c r="Q565" s="143">
        <v>0</v>
      </c>
      <c r="R565" s="143">
        <f>Q565*H565</f>
        <v>0</v>
      </c>
      <c r="S565" s="143">
        <v>0</v>
      </c>
      <c r="T565" s="144">
        <f>S565*H565</f>
        <v>0</v>
      </c>
      <c r="AR565" s="145" t="s">
        <v>154</v>
      </c>
      <c r="AT565" s="145" t="s">
        <v>150</v>
      </c>
      <c r="AU565" s="145" t="s">
        <v>86</v>
      </c>
      <c r="AY565" s="17" t="s">
        <v>147</v>
      </c>
      <c r="BE565" s="146">
        <f>IF(N565="základní",J565,0)</f>
        <v>0</v>
      </c>
      <c r="BF565" s="146">
        <f>IF(N565="snížená",J565,0)</f>
        <v>0</v>
      </c>
      <c r="BG565" s="146">
        <f>IF(N565="zákl. přenesená",J565,0)</f>
        <v>0</v>
      </c>
      <c r="BH565" s="146">
        <f>IF(N565="sníž. přenesená",J565,0)</f>
        <v>0</v>
      </c>
      <c r="BI565" s="146">
        <f>IF(N565="nulová",J565,0)</f>
        <v>0</v>
      </c>
      <c r="BJ565" s="17" t="s">
        <v>84</v>
      </c>
      <c r="BK565" s="146">
        <f>ROUND(I565*H565,2)</f>
        <v>0</v>
      </c>
      <c r="BL565" s="17" t="s">
        <v>154</v>
      </c>
      <c r="BM565" s="145" t="s">
        <v>884</v>
      </c>
    </row>
    <row r="566" spans="2:65" s="1" customFormat="1" ht="28.8">
      <c r="B566" s="32"/>
      <c r="D566" s="147" t="s">
        <v>156</v>
      </c>
      <c r="F566" s="148" t="s">
        <v>537</v>
      </c>
      <c r="I566" s="149"/>
      <c r="L566" s="32"/>
      <c r="M566" s="150"/>
      <c r="T566" s="56"/>
      <c r="AT566" s="17" t="s">
        <v>156</v>
      </c>
      <c r="AU566" s="17" t="s">
        <v>86</v>
      </c>
    </row>
    <row r="567" spans="2:65" s="1" customFormat="1" ht="10.199999999999999">
      <c r="B567" s="32"/>
      <c r="D567" s="151" t="s">
        <v>157</v>
      </c>
      <c r="F567" s="152" t="s">
        <v>539</v>
      </c>
      <c r="I567" s="149"/>
      <c r="L567" s="32"/>
      <c r="M567" s="150"/>
      <c r="T567" s="56"/>
      <c r="AT567" s="17" t="s">
        <v>157</v>
      </c>
      <c r="AU567" s="17" t="s">
        <v>86</v>
      </c>
    </row>
    <row r="568" spans="2:65" s="11" customFormat="1" ht="22.8" customHeight="1">
      <c r="B568" s="121"/>
      <c r="D568" s="122" t="s">
        <v>75</v>
      </c>
      <c r="E568" s="131" t="s">
        <v>540</v>
      </c>
      <c r="F568" s="131" t="s">
        <v>541</v>
      </c>
      <c r="I568" s="124"/>
      <c r="J568" s="132">
        <f>BK568</f>
        <v>0</v>
      </c>
      <c r="L568" s="121"/>
      <c r="M568" s="126"/>
      <c r="P568" s="127">
        <f>SUM(P569:P642)</f>
        <v>0</v>
      </c>
      <c r="R568" s="127">
        <f>SUM(R569:R642)</f>
        <v>5.812635900000001</v>
      </c>
      <c r="T568" s="128">
        <f>SUM(T569:T642)</f>
        <v>11.342056000000001</v>
      </c>
      <c r="AR568" s="122" t="s">
        <v>86</v>
      </c>
      <c r="AT568" s="129" t="s">
        <v>75</v>
      </c>
      <c r="AU568" s="129" t="s">
        <v>84</v>
      </c>
      <c r="AY568" s="122" t="s">
        <v>147</v>
      </c>
      <c r="BK568" s="130">
        <f>SUM(BK569:BK642)</f>
        <v>0</v>
      </c>
    </row>
    <row r="569" spans="2:65" s="1" customFormat="1" ht="24.15" customHeight="1">
      <c r="B569" s="133"/>
      <c r="C569" s="134" t="s">
        <v>554</v>
      </c>
      <c r="D569" s="134" t="s">
        <v>150</v>
      </c>
      <c r="E569" s="135" t="s">
        <v>543</v>
      </c>
      <c r="F569" s="136" t="s">
        <v>544</v>
      </c>
      <c r="G569" s="137" t="s">
        <v>97</v>
      </c>
      <c r="H569" s="138">
        <v>153.02000000000001</v>
      </c>
      <c r="I569" s="139"/>
      <c r="J569" s="140">
        <f>ROUND(I569*H569,2)</f>
        <v>0</v>
      </c>
      <c r="K569" s="136" t="s">
        <v>153</v>
      </c>
      <c r="L569" s="32"/>
      <c r="M569" s="141" t="s">
        <v>1</v>
      </c>
      <c r="N569" s="142" t="s">
        <v>41</v>
      </c>
      <c r="P569" s="143">
        <f>O569*H569</f>
        <v>0</v>
      </c>
      <c r="Q569" s="143">
        <v>0</v>
      </c>
      <c r="R569" s="143">
        <f>Q569*H569</f>
        <v>0</v>
      </c>
      <c r="S569" s="143">
        <v>6.6400000000000001E-2</v>
      </c>
      <c r="T569" s="144">
        <f>S569*H569</f>
        <v>10.160528000000001</v>
      </c>
      <c r="AR569" s="145" t="s">
        <v>251</v>
      </c>
      <c r="AT569" s="145" t="s">
        <v>150</v>
      </c>
      <c r="AU569" s="145" t="s">
        <v>86</v>
      </c>
      <c r="AY569" s="17" t="s">
        <v>147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7" t="s">
        <v>84</v>
      </c>
      <c r="BK569" s="146">
        <f>ROUND(I569*H569,2)</f>
        <v>0</v>
      </c>
      <c r="BL569" s="17" t="s">
        <v>251</v>
      </c>
      <c r="BM569" s="145" t="s">
        <v>885</v>
      </c>
    </row>
    <row r="570" spans="2:65" s="1" customFormat="1" ht="19.2">
      <c r="B570" s="32"/>
      <c r="D570" s="147" t="s">
        <v>156</v>
      </c>
      <c r="F570" s="148" t="s">
        <v>544</v>
      </c>
      <c r="I570" s="149"/>
      <c r="L570" s="32"/>
      <c r="M570" s="150"/>
      <c r="T570" s="56"/>
      <c r="AT570" s="17" t="s">
        <v>156</v>
      </c>
      <c r="AU570" s="17" t="s">
        <v>86</v>
      </c>
    </row>
    <row r="571" spans="2:65" s="1" customFormat="1" ht="10.199999999999999">
      <c r="B571" s="32"/>
      <c r="D571" s="151" t="s">
        <v>157</v>
      </c>
      <c r="F571" s="152" t="s">
        <v>546</v>
      </c>
      <c r="I571" s="149"/>
      <c r="L571" s="32"/>
      <c r="M571" s="150"/>
      <c r="T571" s="56"/>
      <c r="AT571" s="17" t="s">
        <v>157</v>
      </c>
      <c r="AU571" s="17" t="s">
        <v>86</v>
      </c>
    </row>
    <row r="572" spans="2:65" s="12" customFormat="1" ht="10.199999999999999">
      <c r="B572" s="153"/>
      <c r="D572" s="147" t="s">
        <v>159</v>
      </c>
      <c r="E572" s="154" t="s">
        <v>1</v>
      </c>
      <c r="F572" s="155" t="s">
        <v>273</v>
      </c>
      <c r="H572" s="154" t="s">
        <v>1</v>
      </c>
      <c r="I572" s="156"/>
      <c r="L572" s="153"/>
      <c r="M572" s="157"/>
      <c r="T572" s="158"/>
      <c r="AT572" s="154" t="s">
        <v>159</v>
      </c>
      <c r="AU572" s="154" t="s">
        <v>86</v>
      </c>
      <c r="AV572" s="12" t="s">
        <v>84</v>
      </c>
      <c r="AW572" s="12" t="s">
        <v>31</v>
      </c>
      <c r="AX572" s="12" t="s">
        <v>76</v>
      </c>
      <c r="AY572" s="154" t="s">
        <v>147</v>
      </c>
    </row>
    <row r="573" spans="2:65" s="12" customFormat="1" ht="20.399999999999999">
      <c r="B573" s="153"/>
      <c r="D573" s="147" t="s">
        <v>159</v>
      </c>
      <c r="E573" s="154" t="s">
        <v>1</v>
      </c>
      <c r="F573" s="155" t="s">
        <v>547</v>
      </c>
      <c r="H573" s="154" t="s">
        <v>1</v>
      </c>
      <c r="I573" s="156"/>
      <c r="L573" s="153"/>
      <c r="M573" s="157"/>
      <c r="T573" s="158"/>
      <c r="AT573" s="154" t="s">
        <v>159</v>
      </c>
      <c r="AU573" s="154" t="s">
        <v>86</v>
      </c>
      <c r="AV573" s="12" t="s">
        <v>84</v>
      </c>
      <c r="AW573" s="12" t="s">
        <v>31</v>
      </c>
      <c r="AX573" s="12" t="s">
        <v>76</v>
      </c>
      <c r="AY573" s="154" t="s">
        <v>147</v>
      </c>
    </row>
    <row r="574" spans="2:65" s="12" customFormat="1" ht="20.399999999999999">
      <c r="B574" s="153"/>
      <c r="D574" s="147" t="s">
        <v>159</v>
      </c>
      <c r="E574" s="154" t="s">
        <v>1</v>
      </c>
      <c r="F574" s="155" t="s">
        <v>548</v>
      </c>
      <c r="H574" s="154" t="s">
        <v>1</v>
      </c>
      <c r="I574" s="156"/>
      <c r="L574" s="153"/>
      <c r="M574" s="157"/>
      <c r="T574" s="158"/>
      <c r="AT574" s="154" t="s">
        <v>159</v>
      </c>
      <c r="AU574" s="154" t="s">
        <v>86</v>
      </c>
      <c r="AV574" s="12" t="s">
        <v>84</v>
      </c>
      <c r="AW574" s="12" t="s">
        <v>31</v>
      </c>
      <c r="AX574" s="12" t="s">
        <v>76</v>
      </c>
      <c r="AY574" s="154" t="s">
        <v>147</v>
      </c>
    </row>
    <row r="575" spans="2:65" s="13" customFormat="1" ht="10.199999999999999">
      <c r="B575" s="159"/>
      <c r="D575" s="147" t="s">
        <v>159</v>
      </c>
      <c r="E575" s="160" t="s">
        <v>1</v>
      </c>
      <c r="F575" s="161" t="s">
        <v>95</v>
      </c>
      <c r="H575" s="162">
        <v>153.02000000000001</v>
      </c>
      <c r="I575" s="163"/>
      <c r="L575" s="159"/>
      <c r="M575" s="164"/>
      <c r="T575" s="165"/>
      <c r="AT575" s="160" t="s">
        <v>159</v>
      </c>
      <c r="AU575" s="160" t="s">
        <v>86</v>
      </c>
      <c r="AV575" s="13" t="s">
        <v>86</v>
      </c>
      <c r="AW575" s="13" t="s">
        <v>31</v>
      </c>
      <c r="AX575" s="13" t="s">
        <v>84</v>
      </c>
      <c r="AY575" s="160" t="s">
        <v>147</v>
      </c>
    </row>
    <row r="576" spans="2:65" s="1" customFormat="1" ht="24.15" customHeight="1">
      <c r="B576" s="133"/>
      <c r="C576" s="134" t="s">
        <v>560</v>
      </c>
      <c r="D576" s="134" t="s">
        <v>150</v>
      </c>
      <c r="E576" s="135" t="s">
        <v>550</v>
      </c>
      <c r="F576" s="136" t="s">
        <v>551</v>
      </c>
      <c r="G576" s="137" t="s">
        <v>97</v>
      </c>
      <c r="H576" s="138">
        <v>153.02000000000001</v>
      </c>
      <c r="I576" s="139"/>
      <c r="J576" s="140">
        <f>ROUND(I576*H576,2)</f>
        <v>0</v>
      </c>
      <c r="K576" s="136" t="s">
        <v>153</v>
      </c>
      <c r="L576" s="32"/>
      <c r="M576" s="141" t="s">
        <v>1</v>
      </c>
      <c r="N576" s="142" t="s">
        <v>41</v>
      </c>
      <c r="P576" s="143">
        <f>O576*H576</f>
        <v>0</v>
      </c>
      <c r="Q576" s="143">
        <v>0</v>
      </c>
      <c r="R576" s="143">
        <f>Q576*H576</f>
        <v>0</v>
      </c>
      <c r="S576" s="143">
        <v>0</v>
      </c>
      <c r="T576" s="144">
        <f>S576*H576</f>
        <v>0</v>
      </c>
      <c r="AR576" s="145" t="s">
        <v>251</v>
      </c>
      <c r="AT576" s="145" t="s">
        <v>150</v>
      </c>
      <c r="AU576" s="145" t="s">
        <v>86</v>
      </c>
      <c r="AY576" s="17" t="s">
        <v>147</v>
      </c>
      <c r="BE576" s="146">
        <f>IF(N576="základní",J576,0)</f>
        <v>0</v>
      </c>
      <c r="BF576" s="146">
        <f>IF(N576="snížená",J576,0)</f>
        <v>0</v>
      </c>
      <c r="BG576" s="146">
        <f>IF(N576="zákl. přenesená",J576,0)</f>
        <v>0</v>
      </c>
      <c r="BH576" s="146">
        <f>IF(N576="sníž. přenesená",J576,0)</f>
        <v>0</v>
      </c>
      <c r="BI576" s="146">
        <f>IF(N576="nulová",J576,0)</f>
        <v>0</v>
      </c>
      <c r="BJ576" s="17" t="s">
        <v>84</v>
      </c>
      <c r="BK576" s="146">
        <f>ROUND(I576*H576,2)</f>
        <v>0</v>
      </c>
      <c r="BL576" s="17" t="s">
        <v>251</v>
      </c>
      <c r="BM576" s="145" t="s">
        <v>886</v>
      </c>
    </row>
    <row r="577" spans="2:65" s="1" customFormat="1" ht="19.2">
      <c r="B577" s="32"/>
      <c r="D577" s="147" t="s">
        <v>156</v>
      </c>
      <c r="F577" s="148" t="s">
        <v>551</v>
      </c>
      <c r="I577" s="149"/>
      <c r="L577" s="32"/>
      <c r="M577" s="150"/>
      <c r="T577" s="56"/>
      <c r="AT577" s="17" t="s">
        <v>156</v>
      </c>
      <c r="AU577" s="17" t="s">
        <v>86</v>
      </c>
    </row>
    <row r="578" spans="2:65" s="1" customFormat="1" ht="10.199999999999999">
      <c r="B578" s="32"/>
      <c r="D578" s="151" t="s">
        <v>157</v>
      </c>
      <c r="F578" s="152" t="s">
        <v>553</v>
      </c>
      <c r="I578" s="149"/>
      <c r="L578" s="32"/>
      <c r="M578" s="150"/>
      <c r="T578" s="56"/>
      <c r="AT578" s="17" t="s">
        <v>157</v>
      </c>
      <c r="AU578" s="17" t="s">
        <v>86</v>
      </c>
    </row>
    <row r="579" spans="2:65" s="12" customFormat="1" ht="10.199999999999999">
      <c r="B579" s="153"/>
      <c r="D579" s="147" t="s">
        <v>159</v>
      </c>
      <c r="E579" s="154" t="s">
        <v>1</v>
      </c>
      <c r="F579" s="155" t="s">
        <v>273</v>
      </c>
      <c r="H579" s="154" t="s">
        <v>1</v>
      </c>
      <c r="I579" s="156"/>
      <c r="L579" s="153"/>
      <c r="M579" s="157"/>
      <c r="T579" s="158"/>
      <c r="AT579" s="154" t="s">
        <v>159</v>
      </c>
      <c r="AU579" s="154" t="s">
        <v>86</v>
      </c>
      <c r="AV579" s="12" t="s">
        <v>84</v>
      </c>
      <c r="AW579" s="12" t="s">
        <v>31</v>
      </c>
      <c r="AX579" s="12" t="s">
        <v>76</v>
      </c>
      <c r="AY579" s="154" t="s">
        <v>147</v>
      </c>
    </row>
    <row r="580" spans="2:65" s="12" customFormat="1" ht="20.399999999999999">
      <c r="B580" s="153"/>
      <c r="D580" s="147" t="s">
        <v>159</v>
      </c>
      <c r="E580" s="154" t="s">
        <v>1</v>
      </c>
      <c r="F580" s="155" t="s">
        <v>547</v>
      </c>
      <c r="H580" s="154" t="s">
        <v>1</v>
      </c>
      <c r="I580" s="156"/>
      <c r="L580" s="153"/>
      <c r="M580" s="157"/>
      <c r="T580" s="158"/>
      <c r="AT580" s="154" t="s">
        <v>159</v>
      </c>
      <c r="AU580" s="154" t="s">
        <v>86</v>
      </c>
      <c r="AV580" s="12" t="s">
        <v>84</v>
      </c>
      <c r="AW580" s="12" t="s">
        <v>31</v>
      </c>
      <c r="AX580" s="12" t="s">
        <v>76</v>
      </c>
      <c r="AY580" s="154" t="s">
        <v>147</v>
      </c>
    </row>
    <row r="581" spans="2:65" s="12" customFormat="1" ht="20.399999999999999">
      <c r="B581" s="153"/>
      <c r="D581" s="147" t="s">
        <v>159</v>
      </c>
      <c r="E581" s="154" t="s">
        <v>1</v>
      </c>
      <c r="F581" s="155" t="s">
        <v>548</v>
      </c>
      <c r="H581" s="154" t="s">
        <v>1</v>
      </c>
      <c r="I581" s="156"/>
      <c r="L581" s="153"/>
      <c r="M581" s="157"/>
      <c r="T581" s="158"/>
      <c r="AT581" s="154" t="s">
        <v>159</v>
      </c>
      <c r="AU581" s="154" t="s">
        <v>86</v>
      </c>
      <c r="AV581" s="12" t="s">
        <v>84</v>
      </c>
      <c r="AW581" s="12" t="s">
        <v>31</v>
      </c>
      <c r="AX581" s="12" t="s">
        <v>76</v>
      </c>
      <c r="AY581" s="154" t="s">
        <v>147</v>
      </c>
    </row>
    <row r="582" spans="2:65" s="13" customFormat="1" ht="10.199999999999999">
      <c r="B582" s="159"/>
      <c r="D582" s="147" t="s">
        <v>159</v>
      </c>
      <c r="E582" s="160" t="s">
        <v>1</v>
      </c>
      <c r="F582" s="161" t="s">
        <v>95</v>
      </c>
      <c r="H582" s="162">
        <v>153.02000000000001</v>
      </c>
      <c r="I582" s="163"/>
      <c r="L582" s="159"/>
      <c r="M582" s="164"/>
      <c r="T582" s="165"/>
      <c r="AT582" s="160" t="s">
        <v>159</v>
      </c>
      <c r="AU582" s="160" t="s">
        <v>86</v>
      </c>
      <c r="AV582" s="13" t="s">
        <v>86</v>
      </c>
      <c r="AW582" s="13" t="s">
        <v>31</v>
      </c>
      <c r="AX582" s="13" t="s">
        <v>84</v>
      </c>
      <c r="AY582" s="160" t="s">
        <v>147</v>
      </c>
    </row>
    <row r="583" spans="2:65" s="1" customFormat="1" ht="33" customHeight="1">
      <c r="B583" s="133"/>
      <c r="C583" s="134" t="s">
        <v>564</v>
      </c>
      <c r="D583" s="134" t="s">
        <v>150</v>
      </c>
      <c r="E583" s="135" t="s">
        <v>555</v>
      </c>
      <c r="F583" s="136" t="s">
        <v>556</v>
      </c>
      <c r="G583" s="137" t="s">
        <v>92</v>
      </c>
      <c r="H583" s="138">
        <v>65.349999999999994</v>
      </c>
      <c r="I583" s="139"/>
      <c r="J583" s="140">
        <f>ROUND(I583*H583,2)</f>
        <v>0</v>
      </c>
      <c r="K583" s="136" t="s">
        <v>153</v>
      </c>
      <c r="L583" s="32"/>
      <c r="M583" s="141" t="s">
        <v>1</v>
      </c>
      <c r="N583" s="142" t="s">
        <v>41</v>
      </c>
      <c r="P583" s="143">
        <f>O583*H583</f>
        <v>0</v>
      </c>
      <c r="Q583" s="143">
        <v>0</v>
      </c>
      <c r="R583" s="143">
        <f>Q583*H583</f>
        <v>0</v>
      </c>
      <c r="S583" s="143">
        <v>1.8079999999999999E-2</v>
      </c>
      <c r="T583" s="144">
        <f>S583*H583</f>
        <v>1.1815279999999999</v>
      </c>
      <c r="AR583" s="145" t="s">
        <v>251</v>
      </c>
      <c r="AT583" s="145" t="s">
        <v>150</v>
      </c>
      <c r="AU583" s="145" t="s">
        <v>86</v>
      </c>
      <c r="AY583" s="17" t="s">
        <v>147</v>
      </c>
      <c r="BE583" s="146">
        <f>IF(N583="základní",J583,0)</f>
        <v>0</v>
      </c>
      <c r="BF583" s="146">
        <f>IF(N583="snížená",J583,0)</f>
        <v>0</v>
      </c>
      <c r="BG583" s="146">
        <f>IF(N583="zákl. přenesená",J583,0)</f>
        <v>0</v>
      </c>
      <c r="BH583" s="146">
        <f>IF(N583="sníž. přenesená",J583,0)</f>
        <v>0</v>
      </c>
      <c r="BI583" s="146">
        <f>IF(N583="nulová",J583,0)</f>
        <v>0</v>
      </c>
      <c r="BJ583" s="17" t="s">
        <v>84</v>
      </c>
      <c r="BK583" s="146">
        <f>ROUND(I583*H583,2)</f>
        <v>0</v>
      </c>
      <c r="BL583" s="17" t="s">
        <v>251</v>
      </c>
      <c r="BM583" s="145" t="s">
        <v>887</v>
      </c>
    </row>
    <row r="584" spans="2:65" s="1" customFormat="1" ht="19.2">
      <c r="B584" s="32"/>
      <c r="D584" s="147" t="s">
        <v>156</v>
      </c>
      <c r="F584" s="148" t="s">
        <v>556</v>
      </c>
      <c r="I584" s="149"/>
      <c r="L584" s="32"/>
      <c r="M584" s="150"/>
      <c r="T584" s="56"/>
      <c r="AT584" s="17" t="s">
        <v>156</v>
      </c>
      <c r="AU584" s="17" t="s">
        <v>86</v>
      </c>
    </row>
    <row r="585" spans="2:65" s="1" customFormat="1" ht="10.199999999999999">
      <c r="B585" s="32"/>
      <c r="D585" s="151" t="s">
        <v>157</v>
      </c>
      <c r="F585" s="152" t="s">
        <v>558</v>
      </c>
      <c r="I585" s="149"/>
      <c r="L585" s="32"/>
      <c r="M585" s="150"/>
      <c r="T585" s="56"/>
      <c r="AT585" s="17" t="s">
        <v>157</v>
      </c>
      <c r="AU585" s="17" t="s">
        <v>86</v>
      </c>
    </row>
    <row r="586" spans="2:65" s="13" customFormat="1" ht="10.199999999999999">
      <c r="B586" s="159"/>
      <c r="D586" s="147" t="s">
        <v>159</v>
      </c>
      <c r="E586" s="160" t="s">
        <v>1</v>
      </c>
      <c r="F586" s="161" t="s">
        <v>106</v>
      </c>
      <c r="H586" s="162">
        <v>65.349999999999994</v>
      </c>
      <c r="I586" s="163"/>
      <c r="L586" s="159"/>
      <c r="M586" s="164"/>
      <c r="T586" s="165"/>
      <c r="AT586" s="160" t="s">
        <v>159</v>
      </c>
      <c r="AU586" s="160" t="s">
        <v>86</v>
      </c>
      <c r="AV586" s="13" t="s">
        <v>86</v>
      </c>
      <c r="AW586" s="13" t="s">
        <v>31</v>
      </c>
      <c r="AX586" s="13" t="s">
        <v>84</v>
      </c>
      <c r="AY586" s="160" t="s">
        <v>147</v>
      </c>
    </row>
    <row r="587" spans="2:65" s="1" customFormat="1" ht="24.15" customHeight="1">
      <c r="B587" s="133"/>
      <c r="C587" s="134" t="s">
        <v>570</v>
      </c>
      <c r="D587" s="134" t="s">
        <v>150</v>
      </c>
      <c r="E587" s="135" t="s">
        <v>561</v>
      </c>
      <c r="F587" s="136" t="s">
        <v>551</v>
      </c>
      <c r="G587" s="137" t="s">
        <v>92</v>
      </c>
      <c r="H587" s="138">
        <v>65.349999999999994</v>
      </c>
      <c r="I587" s="139"/>
      <c r="J587" s="140">
        <f>ROUND(I587*H587,2)</f>
        <v>0</v>
      </c>
      <c r="K587" s="136" t="s">
        <v>153</v>
      </c>
      <c r="L587" s="32"/>
      <c r="M587" s="141" t="s">
        <v>1</v>
      </c>
      <c r="N587" s="142" t="s">
        <v>41</v>
      </c>
      <c r="P587" s="143">
        <f>O587*H587</f>
        <v>0</v>
      </c>
      <c r="Q587" s="143">
        <v>0</v>
      </c>
      <c r="R587" s="143">
        <f>Q587*H587</f>
        <v>0</v>
      </c>
      <c r="S587" s="143">
        <v>0</v>
      </c>
      <c r="T587" s="144">
        <f>S587*H587</f>
        <v>0</v>
      </c>
      <c r="AR587" s="145" t="s">
        <v>251</v>
      </c>
      <c r="AT587" s="145" t="s">
        <v>150</v>
      </c>
      <c r="AU587" s="145" t="s">
        <v>86</v>
      </c>
      <c r="AY587" s="17" t="s">
        <v>147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7" t="s">
        <v>84</v>
      </c>
      <c r="BK587" s="146">
        <f>ROUND(I587*H587,2)</f>
        <v>0</v>
      </c>
      <c r="BL587" s="17" t="s">
        <v>251</v>
      </c>
      <c r="BM587" s="145" t="s">
        <v>888</v>
      </c>
    </row>
    <row r="588" spans="2:65" s="1" customFormat="1" ht="19.2">
      <c r="B588" s="32"/>
      <c r="D588" s="147" t="s">
        <v>156</v>
      </c>
      <c r="F588" s="148" t="s">
        <v>551</v>
      </c>
      <c r="I588" s="149"/>
      <c r="L588" s="32"/>
      <c r="M588" s="150"/>
      <c r="T588" s="56"/>
      <c r="AT588" s="17" t="s">
        <v>156</v>
      </c>
      <c r="AU588" s="17" t="s">
        <v>86</v>
      </c>
    </row>
    <row r="589" spans="2:65" s="1" customFormat="1" ht="10.199999999999999">
      <c r="B589" s="32"/>
      <c r="D589" s="151" t="s">
        <v>157</v>
      </c>
      <c r="F589" s="152" t="s">
        <v>563</v>
      </c>
      <c r="I589" s="149"/>
      <c r="L589" s="32"/>
      <c r="M589" s="150"/>
      <c r="T589" s="56"/>
      <c r="AT589" s="17" t="s">
        <v>157</v>
      </c>
      <c r="AU589" s="17" t="s">
        <v>86</v>
      </c>
    </row>
    <row r="590" spans="2:65" s="13" customFormat="1" ht="10.199999999999999">
      <c r="B590" s="159"/>
      <c r="D590" s="147" t="s">
        <v>159</v>
      </c>
      <c r="E590" s="160" t="s">
        <v>1</v>
      </c>
      <c r="F590" s="161" t="s">
        <v>106</v>
      </c>
      <c r="H590" s="162">
        <v>65.349999999999994</v>
      </c>
      <c r="I590" s="163"/>
      <c r="L590" s="159"/>
      <c r="M590" s="164"/>
      <c r="T590" s="165"/>
      <c r="AT590" s="160" t="s">
        <v>159</v>
      </c>
      <c r="AU590" s="160" t="s">
        <v>86</v>
      </c>
      <c r="AV590" s="13" t="s">
        <v>86</v>
      </c>
      <c r="AW590" s="13" t="s">
        <v>31</v>
      </c>
      <c r="AX590" s="13" t="s">
        <v>84</v>
      </c>
      <c r="AY590" s="160" t="s">
        <v>147</v>
      </c>
    </row>
    <row r="591" spans="2:65" s="1" customFormat="1" ht="44.25" customHeight="1">
      <c r="B591" s="133"/>
      <c r="C591" s="134" t="s">
        <v>575</v>
      </c>
      <c r="D591" s="134" t="s">
        <v>150</v>
      </c>
      <c r="E591" s="135" t="s">
        <v>565</v>
      </c>
      <c r="F591" s="136" t="s">
        <v>566</v>
      </c>
      <c r="G591" s="137" t="s">
        <v>97</v>
      </c>
      <c r="H591" s="138">
        <v>153.02000000000001</v>
      </c>
      <c r="I591" s="139"/>
      <c r="J591" s="140">
        <f>ROUND(I591*H591,2)</f>
        <v>0</v>
      </c>
      <c r="K591" s="136" t="s">
        <v>153</v>
      </c>
      <c r="L591" s="32"/>
      <c r="M591" s="141" t="s">
        <v>1</v>
      </c>
      <c r="N591" s="142" t="s">
        <v>41</v>
      </c>
      <c r="P591" s="143">
        <f>O591*H591</f>
        <v>0</v>
      </c>
      <c r="Q591" s="143">
        <v>1.3999999999999999E-4</v>
      </c>
      <c r="R591" s="143">
        <f>Q591*H591</f>
        <v>2.1422799999999999E-2</v>
      </c>
      <c r="S591" s="143">
        <v>0</v>
      </c>
      <c r="T591" s="144">
        <f>S591*H591</f>
        <v>0</v>
      </c>
      <c r="AR591" s="145" t="s">
        <v>251</v>
      </c>
      <c r="AT591" s="145" t="s">
        <v>150</v>
      </c>
      <c r="AU591" s="145" t="s">
        <v>86</v>
      </c>
      <c r="AY591" s="17" t="s">
        <v>147</v>
      </c>
      <c r="BE591" s="146">
        <f>IF(N591="základní",J591,0)</f>
        <v>0</v>
      </c>
      <c r="BF591" s="146">
        <f>IF(N591="snížená",J591,0)</f>
        <v>0</v>
      </c>
      <c r="BG591" s="146">
        <f>IF(N591="zákl. přenesená",J591,0)</f>
        <v>0</v>
      </c>
      <c r="BH591" s="146">
        <f>IF(N591="sníž. přenesená",J591,0)</f>
        <v>0</v>
      </c>
      <c r="BI591" s="146">
        <f>IF(N591="nulová",J591,0)</f>
        <v>0</v>
      </c>
      <c r="BJ591" s="17" t="s">
        <v>84</v>
      </c>
      <c r="BK591" s="146">
        <f>ROUND(I591*H591,2)</f>
        <v>0</v>
      </c>
      <c r="BL591" s="17" t="s">
        <v>251</v>
      </c>
      <c r="BM591" s="145" t="s">
        <v>889</v>
      </c>
    </row>
    <row r="592" spans="2:65" s="1" customFormat="1" ht="28.8">
      <c r="B592" s="32"/>
      <c r="D592" s="147" t="s">
        <v>156</v>
      </c>
      <c r="F592" s="148" t="s">
        <v>566</v>
      </c>
      <c r="I592" s="149"/>
      <c r="L592" s="32"/>
      <c r="M592" s="150"/>
      <c r="T592" s="56"/>
      <c r="AT592" s="17" t="s">
        <v>156</v>
      </c>
      <c r="AU592" s="17" t="s">
        <v>86</v>
      </c>
    </row>
    <row r="593" spans="2:65" s="1" customFormat="1" ht="10.199999999999999">
      <c r="B593" s="32"/>
      <c r="D593" s="151" t="s">
        <v>157</v>
      </c>
      <c r="F593" s="152" t="s">
        <v>568</v>
      </c>
      <c r="I593" s="149"/>
      <c r="L593" s="32"/>
      <c r="M593" s="150"/>
      <c r="T593" s="56"/>
      <c r="AT593" s="17" t="s">
        <v>157</v>
      </c>
      <c r="AU593" s="17" t="s">
        <v>86</v>
      </c>
    </row>
    <row r="594" spans="2:65" s="12" customFormat="1" ht="10.199999999999999">
      <c r="B594" s="153"/>
      <c r="D594" s="147" t="s">
        <v>159</v>
      </c>
      <c r="E594" s="154" t="s">
        <v>1</v>
      </c>
      <c r="F594" s="155" t="s">
        <v>569</v>
      </c>
      <c r="H594" s="154" t="s">
        <v>1</v>
      </c>
      <c r="I594" s="156"/>
      <c r="L594" s="153"/>
      <c r="M594" s="157"/>
      <c r="T594" s="158"/>
      <c r="AT594" s="154" t="s">
        <v>159</v>
      </c>
      <c r="AU594" s="154" t="s">
        <v>86</v>
      </c>
      <c r="AV594" s="12" t="s">
        <v>84</v>
      </c>
      <c r="AW594" s="12" t="s">
        <v>31</v>
      </c>
      <c r="AX594" s="12" t="s">
        <v>76</v>
      </c>
      <c r="AY594" s="154" t="s">
        <v>147</v>
      </c>
    </row>
    <row r="595" spans="2:65" s="13" customFormat="1" ht="10.199999999999999">
      <c r="B595" s="159"/>
      <c r="D595" s="147" t="s">
        <v>159</v>
      </c>
      <c r="E595" s="160" t="s">
        <v>1</v>
      </c>
      <c r="F595" s="161" t="s">
        <v>95</v>
      </c>
      <c r="H595" s="162">
        <v>153.02000000000001</v>
      </c>
      <c r="I595" s="163"/>
      <c r="L595" s="159"/>
      <c r="M595" s="164"/>
      <c r="T595" s="165"/>
      <c r="AT595" s="160" t="s">
        <v>159</v>
      </c>
      <c r="AU595" s="160" t="s">
        <v>86</v>
      </c>
      <c r="AV595" s="13" t="s">
        <v>86</v>
      </c>
      <c r="AW595" s="13" t="s">
        <v>31</v>
      </c>
      <c r="AX595" s="13" t="s">
        <v>84</v>
      </c>
      <c r="AY595" s="160" t="s">
        <v>147</v>
      </c>
    </row>
    <row r="596" spans="2:65" s="1" customFormat="1" ht="21.75" customHeight="1">
      <c r="B596" s="133"/>
      <c r="C596" s="173" t="s">
        <v>580</v>
      </c>
      <c r="D596" s="173" t="s">
        <v>424</v>
      </c>
      <c r="E596" s="174" t="s">
        <v>571</v>
      </c>
      <c r="F596" s="175" t="s">
        <v>572</v>
      </c>
      <c r="G596" s="176" t="s">
        <v>168</v>
      </c>
      <c r="H596" s="177">
        <v>3060.4</v>
      </c>
      <c r="I596" s="178"/>
      <c r="J596" s="179">
        <f>ROUND(I596*H596,2)</f>
        <v>0</v>
      </c>
      <c r="K596" s="175" t="s">
        <v>153</v>
      </c>
      <c r="L596" s="180"/>
      <c r="M596" s="181" t="s">
        <v>1</v>
      </c>
      <c r="N596" s="182" t="s">
        <v>41</v>
      </c>
      <c r="P596" s="143">
        <f>O596*H596</f>
        <v>0</v>
      </c>
      <c r="Q596" s="143">
        <v>1.32E-3</v>
      </c>
      <c r="R596" s="143">
        <f>Q596*H596</f>
        <v>4.0397280000000002</v>
      </c>
      <c r="S596" s="143">
        <v>0</v>
      </c>
      <c r="T596" s="144">
        <f>S596*H596</f>
        <v>0</v>
      </c>
      <c r="AR596" s="145" t="s">
        <v>364</v>
      </c>
      <c r="AT596" s="145" t="s">
        <v>424</v>
      </c>
      <c r="AU596" s="145" t="s">
        <v>86</v>
      </c>
      <c r="AY596" s="17" t="s">
        <v>147</v>
      </c>
      <c r="BE596" s="146">
        <f>IF(N596="základní",J596,0)</f>
        <v>0</v>
      </c>
      <c r="BF596" s="146">
        <f>IF(N596="snížená",J596,0)</f>
        <v>0</v>
      </c>
      <c r="BG596" s="146">
        <f>IF(N596="zákl. přenesená",J596,0)</f>
        <v>0</v>
      </c>
      <c r="BH596" s="146">
        <f>IF(N596="sníž. přenesená",J596,0)</f>
        <v>0</v>
      </c>
      <c r="BI596" s="146">
        <f>IF(N596="nulová",J596,0)</f>
        <v>0</v>
      </c>
      <c r="BJ596" s="17" t="s">
        <v>84</v>
      </c>
      <c r="BK596" s="146">
        <f>ROUND(I596*H596,2)</f>
        <v>0</v>
      </c>
      <c r="BL596" s="17" t="s">
        <v>251</v>
      </c>
      <c r="BM596" s="145" t="s">
        <v>890</v>
      </c>
    </row>
    <row r="597" spans="2:65" s="1" customFormat="1" ht="10.199999999999999">
      <c r="B597" s="32"/>
      <c r="D597" s="147" t="s">
        <v>156</v>
      </c>
      <c r="F597" s="148" t="s">
        <v>572</v>
      </c>
      <c r="I597" s="149"/>
      <c r="L597" s="32"/>
      <c r="M597" s="150"/>
      <c r="T597" s="56"/>
      <c r="AT597" s="17" t="s">
        <v>156</v>
      </c>
      <c r="AU597" s="17" t="s">
        <v>86</v>
      </c>
    </row>
    <row r="598" spans="2:65" s="13" customFormat="1" ht="10.199999999999999">
      <c r="B598" s="159"/>
      <c r="D598" s="147" t="s">
        <v>159</v>
      </c>
      <c r="E598" s="160" t="s">
        <v>1</v>
      </c>
      <c r="F598" s="161" t="s">
        <v>574</v>
      </c>
      <c r="H598" s="162">
        <v>3060.4</v>
      </c>
      <c r="I598" s="163"/>
      <c r="L598" s="159"/>
      <c r="M598" s="164"/>
      <c r="T598" s="165"/>
      <c r="AT598" s="160" t="s">
        <v>159</v>
      </c>
      <c r="AU598" s="160" t="s">
        <v>86</v>
      </c>
      <c r="AV598" s="13" t="s">
        <v>86</v>
      </c>
      <c r="AW598" s="13" t="s">
        <v>31</v>
      </c>
      <c r="AX598" s="13" t="s">
        <v>84</v>
      </c>
      <c r="AY598" s="160" t="s">
        <v>147</v>
      </c>
    </row>
    <row r="599" spans="2:65" s="1" customFormat="1" ht="37.799999999999997" customHeight="1">
      <c r="B599" s="133"/>
      <c r="C599" s="134" t="s">
        <v>583</v>
      </c>
      <c r="D599" s="134" t="s">
        <v>150</v>
      </c>
      <c r="E599" s="135" t="s">
        <v>576</v>
      </c>
      <c r="F599" s="136" t="s">
        <v>577</v>
      </c>
      <c r="G599" s="137" t="s">
        <v>92</v>
      </c>
      <c r="H599" s="138">
        <v>65.349999999999994</v>
      </c>
      <c r="I599" s="139"/>
      <c r="J599" s="140">
        <f>ROUND(I599*H599,2)</f>
        <v>0</v>
      </c>
      <c r="K599" s="136" t="s">
        <v>153</v>
      </c>
      <c r="L599" s="32"/>
      <c r="M599" s="141" t="s">
        <v>1</v>
      </c>
      <c r="N599" s="142" t="s">
        <v>41</v>
      </c>
      <c r="P599" s="143">
        <f>O599*H599</f>
        <v>0</v>
      </c>
      <c r="Q599" s="143">
        <v>6.9999999999999994E-5</v>
      </c>
      <c r="R599" s="143">
        <f>Q599*H599</f>
        <v>4.5744999999999996E-3</v>
      </c>
      <c r="S599" s="143">
        <v>0</v>
      </c>
      <c r="T599" s="144">
        <f>S599*H599</f>
        <v>0</v>
      </c>
      <c r="AR599" s="145" t="s">
        <v>251</v>
      </c>
      <c r="AT599" s="145" t="s">
        <v>150</v>
      </c>
      <c r="AU599" s="145" t="s">
        <v>86</v>
      </c>
      <c r="AY599" s="17" t="s">
        <v>147</v>
      </c>
      <c r="BE599" s="146">
        <f>IF(N599="základní",J599,0)</f>
        <v>0</v>
      </c>
      <c r="BF599" s="146">
        <f>IF(N599="snížená",J599,0)</f>
        <v>0</v>
      </c>
      <c r="BG599" s="146">
        <f>IF(N599="zákl. přenesená",J599,0)</f>
        <v>0</v>
      </c>
      <c r="BH599" s="146">
        <f>IF(N599="sníž. přenesená",J599,0)</f>
        <v>0</v>
      </c>
      <c r="BI599" s="146">
        <f>IF(N599="nulová",J599,0)</f>
        <v>0</v>
      </c>
      <c r="BJ599" s="17" t="s">
        <v>84</v>
      </c>
      <c r="BK599" s="146">
        <f>ROUND(I599*H599,2)</f>
        <v>0</v>
      </c>
      <c r="BL599" s="17" t="s">
        <v>251</v>
      </c>
      <c r="BM599" s="145" t="s">
        <v>891</v>
      </c>
    </row>
    <row r="600" spans="2:65" s="1" customFormat="1" ht="28.8">
      <c r="B600" s="32"/>
      <c r="D600" s="147" t="s">
        <v>156</v>
      </c>
      <c r="F600" s="148" t="s">
        <v>577</v>
      </c>
      <c r="I600" s="149"/>
      <c r="L600" s="32"/>
      <c r="M600" s="150"/>
      <c r="T600" s="56"/>
      <c r="AT600" s="17" t="s">
        <v>156</v>
      </c>
      <c r="AU600" s="17" t="s">
        <v>86</v>
      </c>
    </row>
    <row r="601" spans="2:65" s="1" customFormat="1" ht="10.199999999999999">
      <c r="B601" s="32"/>
      <c r="D601" s="151" t="s">
        <v>157</v>
      </c>
      <c r="F601" s="152" t="s">
        <v>579</v>
      </c>
      <c r="I601" s="149"/>
      <c r="L601" s="32"/>
      <c r="M601" s="150"/>
      <c r="T601" s="56"/>
      <c r="AT601" s="17" t="s">
        <v>157</v>
      </c>
      <c r="AU601" s="17" t="s">
        <v>86</v>
      </c>
    </row>
    <row r="602" spans="2:65" s="13" customFormat="1" ht="10.199999999999999">
      <c r="B602" s="159"/>
      <c r="D602" s="147" t="s">
        <v>159</v>
      </c>
      <c r="E602" s="160" t="s">
        <v>1</v>
      </c>
      <c r="F602" s="161" t="s">
        <v>106</v>
      </c>
      <c r="H602" s="162">
        <v>65.349999999999994</v>
      </c>
      <c r="I602" s="163"/>
      <c r="L602" s="159"/>
      <c r="M602" s="164"/>
      <c r="T602" s="165"/>
      <c r="AT602" s="160" t="s">
        <v>159</v>
      </c>
      <c r="AU602" s="160" t="s">
        <v>86</v>
      </c>
      <c r="AV602" s="13" t="s">
        <v>86</v>
      </c>
      <c r="AW602" s="13" t="s">
        <v>31</v>
      </c>
      <c r="AX602" s="13" t="s">
        <v>84</v>
      </c>
      <c r="AY602" s="160" t="s">
        <v>147</v>
      </c>
    </row>
    <row r="603" spans="2:65" s="1" customFormat="1" ht="21.75" customHeight="1">
      <c r="B603" s="133"/>
      <c r="C603" s="173" t="s">
        <v>589</v>
      </c>
      <c r="D603" s="173" t="s">
        <v>424</v>
      </c>
      <c r="E603" s="174" t="s">
        <v>571</v>
      </c>
      <c r="F603" s="175" t="s">
        <v>572</v>
      </c>
      <c r="G603" s="176" t="s">
        <v>168</v>
      </c>
      <c r="H603" s="177">
        <v>686.17499999999995</v>
      </c>
      <c r="I603" s="178"/>
      <c r="J603" s="179">
        <f>ROUND(I603*H603,2)</f>
        <v>0</v>
      </c>
      <c r="K603" s="175" t="s">
        <v>153</v>
      </c>
      <c r="L603" s="180"/>
      <c r="M603" s="181" t="s">
        <v>1</v>
      </c>
      <c r="N603" s="182" t="s">
        <v>41</v>
      </c>
      <c r="P603" s="143">
        <f>O603*H603</f>
        <v>0</v>
      </c>
      <c r="Q603" s="143">
        <v>1.32E-3</v>
      </c>
      <c r="R603" s="143">
        <f>Q603*H603</f>
        <v>0.90575099999999997</v>
      </c>
      <c r="S603" s="143">
        <v>0</v>
      </c>
      <c r="T603" s="144">
        <f>S603*H603</f>
        <v>0</v>
      </c>
      <c r="AR603" s="145" t="s">
        <v>364</v>
      </c>
      <c r="AT603" s="145" t="s">
        <v>424</v>
      </c>
      <c r="AU603" s="145" t="s">
        <v>86</v>
      </c>
      <c r="AY603" s="17" t="s">
        <v>147</v>
      </c>
      <c r="BE603" s="146">
        <f>IF(N603="základní",J603,0)</f>
        <v>0</v>
      </c>
      <c r="BF603" s="146">
        <f>IF(N603="snížená",J603,0)</f>
        <v>0</v>
      </c>
      <c r="BG603" s="146">
        <f>IF(N603="zákl. přenesená",J603,0)</f>
        <v>0</v>
      </c>
      <c r="BH603" s="146">
        <f>IF(N603="sníž. přenesená",J603,0)</f>
        <v>0</v>
      </c>
      <c r="BI603" s="146">
        <f>IF(N603="nulová",J603,0)</f>
        <v>0</v>
      </c>
      <c r="BJ603" s="17" t="s">
        <v>84</v>
      </c>
      <c r="BK603" s="146">
        <f>ROUND(I603*H603,2)</f>
        <v>0</v>
      </c>
      <c r="BL603" s="17" t="s">
        <v>251</v>
      </c>
      <c r="BM603" s="145" t="s">
        <v>892</v>
      </c>
    </row>
    <row r="604" spans="2:65" s="1" customFormat="1" ht="10.199999999999999">
      <c r="B604" s="32"/>
      <c r="D604" s="147" t="s">
        <v>156</v>
      </c>
      <c r="F604" s="148" t="s">
        <v>572</v>
      </c>
      <c r="I604" s="149"/>
      <c r="L604" s="32"/>
      <c r="M604" s="150"/>
      <c r="T604" s="56"/>
      <c r="AT604" s="17" t="s">
        <v>156</v>
      </c>
      <c r="AU604" s="17" t="s">
        <v>86</v>
      </c>
    </row>
    <row r="605" spans="2:65" s="13" customFormat="1" ht="10.199999999999999">
      <c r="B605" s="159"/>
      <c r="D605" s="147" t="s">
        <v>159</v>
      </c>
      <c r="E605" s="160" t="s">
        <v>1</v>
      </c>
      <c r="F605" s="161" t="s">
        <v>582</v>
      </c>
      <c r="H605" s="162">
        <v>686.17499999999995</v>
      </c>
      <c r="I605" s="163"/>
      <c r="L605" s="159"/>
      <c r="M605" s="164"/>
      <c r="T605" s="165"/>
      <c r="AT605" s="160" t="s">
        <v>159</v>
      </c>
      <c r="AU605" s="160" t="s">
        <v>86</v>
      </c>
      <c r="AV605" s="13" t="s">
        <v>86</v>
      </c>
      <c r="AW605" s="13" t="s">
        <v>31</v>
      </c>
      <c r="AX605" s="13" t="s">
        <v>84</v>
      </c>
      <c r="AY605" s="160" t="s">
        <v>147</v>
      </c>
    </row>
    <row r="606" spans="2:65" s="1" customFormat="1" ht="24.15" customHeight="1">
      <c r="B606" s="133"/>
      <c r="C606" s="134" t="s">
        <v>592</v>
      </c>
      <c r="D606" s="134" t="s">
        <v>150</v>
      </c>
      <c r="E606" s="135" t="s">
        <v>593</v>
      </c>
      <c r="F606" s="136" t="s">
        <v>594</v>
      </c>
      <c r="G606" s="137" t="s">
        <v>92</v>
      </c>
      <c r="H606" s="138">
        <v>12.9</v>
      </c>
      <c r="I606" s="139"/>
      <c r="J606" s="140">
        <f>ROUND(I606*H606,2)</f>
        <v>0</v>
      </c>
      <c r="K606" s="136" t="s">
        <v>153</v>
      </c>
      <c r="L606" s="32"/>
      <c r="M606" s="141" t="s">
        <v>1</v>
      </c>
      <c r="N606" s="142" t="s">
        <v>41</v>
      </c>
      <c r="P606" s="143">
        <f>O606*H606</f>
        <v>0</v>
      </c>
      <c r="Q606" s="143">
        <v>0</v>
      </c>
      <c r="R606" s="143">
        <f>Q606*H606</f>
        <v>0</v>
      </c>
      <c r="S606" s="143">
        <v>0</v>
      </c>
      <c r="T606" s="144">
        <f>S606*H606</f>
        <v>0</v>
      </c>
      <c r="AR606" s="145" t="s">
        <v>251</v>
      </c>
      <c r="AT606" s="145" t="s">
        <v>150</v>
      </c>
      <c r="AU606" s="145" t="s">
        <v>86</v>
      </c>
      <c r="AY606" s="17" t="s">
        <v>147</v>
      </c>
      <c r="BE606" s="146">
        <f>IF(N606="základní",J606,0)</f>
        <v>0</v>
      </c>
      <c r="BF606" s="146">
        <f>IF(N606="snížená",J606,0)</f>
        <v>0</v>
      </c>
      <c r="BG606" s="146">
        <f>IF(N606="zákl. přenesená",J606,0)</f>
        <v>0</v>
      </c>
      <c r="BH606" s="146">
        <f>IF(N606="sníž. přenesená",J606,0)</f>
        <v>0</v>
      </c>
      <c r="BI606" s="146">
        <f>IF(N606="nulová",J606,0)</f>
        <v>0</v>
      </c>
      <c r="BJ606" s="17" t="s">
        <v>84</v>
      </c>
      <c r="BK606" s="146">
        <f>ROUND(I606*H606,2)</f>
        <v>0</v>
      </c>
      <c r="BL606" s="17" t="s">
        <v>251</v>
      </c>
      <c r="BM606" s="145" t="s">
        <v>893</v>
      </c>
    </row>
    <row r="607" spans="2:65" s="1" customFormat="1" ht="19.2">
      <c r="B607" s="32"/>
      <c r="D607" s="147" t="s">
        <v>156</v>
      </c>
      <c r="F607" s="148" t="s">
        <v>594</v>
      </c>
      <c r="I607" s="149"/>
      <c r="L607" s="32"/>
      <c r="M607" s="150"/>
      <c r="T607" s="56"/>
      <c r="AT607" s="17" t="s">
        <v>156</v>
      </c>
      <c r="AU607" s="17" t="s">
        <v>86</v>
      </c>
    </row>
    <row r="608" spans="2:65" s="1" customFormat="1" ht="10.199999999999999">
      <c r="B608" s="32"/>
      <c r="D608" s="151" t="s">
        <v>157</v>
      </c>
      <c r="F608" s="152" t="s">
        <v>596</v>
      </c>
      <c r="I608" s="149"/>
      <c r="L608" s="32"/>
      <c r="M608" s="150"/>
      <c r="T608" s="56"/>
      <c r="AT608" s="17" t="s">
        <v>157</v>
      </c>
      <c r="AU608" s="17" t="s">
        <v>86</v>
      </c>
    </row>
    <row r="609" spans="2:65" s="12" customFormat="1" ht="10.199999999999999">
      <c r="B609" s="153"/>
      <c r="D609" s="147" t="s">
        <v>159</v>
      </c>
      <c r="E609" s="154" t="s">
        <v>1</v>
      </c>
      <c r="F609" s="155" t="s">
        <v>273</v>
      </c>
      <c r="H609" s="154" t="s">
        <v>1</v>
      </c>
      <c r="I609" s="156"/>
      <c r="L609" s="153"/>
      <c r="M609" s="157"/>
      <c r="T609" s="158"/>
      <c r="AT609" s="154" t="s">
        <v>159</v>
      </c>
      <c r="AU609" s="154" t="s">
        <v>86</v>
      </c>
      <c r="AV609" s="12" t="s">
        <v>84</v>
      </c>
      <c r="AW609" s="12" t="s">
        <v>31</v>
      </c>
      <c r="AX609" s="12" t="s">
        <v>76</v>
      </c>
      <c r="AY609" s="154" t="s">
        <v>147</v>
      </c>
    </row>
    <row r="610" spans="2:65" s="13" customFormat="1" ht="10.199999999999999">
      <c r="B610" s="159"/>
      <c r="D610" s="147" t="s">
        <v>159</v>
      </c>
      <c r="E610" s="160" t="s">
        <v>1</v>
      </c>
      <c r="F610" s="161" t="s">
        <v>274</v>
      </c>
      <c r="H610" s="162">
        <v>12.9</v>
      </c>
      <c r="I610" s="163"/>
      <c r="L610" s="159"/>
      <c r="M610" s="164"/>
      <c r="T610" s="165"/>
      <c r="AT610" s="160" t="s">
        <v>159</v>
      </c>
      <c r="AU610" s="160" t="s">
        <v>86</v>
      </c>
      <c r="AV610" s="13" t="s">
        <v>86</v>
      </c>
      <c r="AW610" s="13" t="s">
        <v>31</v>
      </c>
      <c r="AX610" s="13" t="s">
        <v>76</v>
      </c>
      <c r="AY610" s="160" t="s">
        <v>147</v>
      </c>
    </row>
    <row r="611" spans="2:65" s="14" customFormat="1" ht="10.199999999999999">
      <c r="B611" s="166"/>
      <c r="D611" s="147" t="s">
        <v>159</v>
      </c>
      <c r="E611" s="167" t="s">
        <v>1</v>
      </c>
      <c r="F611" s="168" t="s">
        <v>267</v>
      </c>
      <c r="H611" s="169">
        <v>12.9</v>
      </c>
      <c r="I611" s="170"/>
      <c r="L611" s="166"/>
      <c r="M611" s="171"/>
      <c r="T611" s="172"/>
      <c r="AT611" s="167" t="s">
        <v>159</v>
      </c>
      <c r="AU611" s="167" t="s">
        <v>86</v>
      </c>
      <c r="AV611" s="14" t="s">
        <v>154</v>
      </c>
      <c r="AW611" s="14" t="s">
        <v>31</v>
      </c>
      <c r="AX611" s="14" t="s">
        <v>84</v>
      </c>
      <c r="AY611" s="167" t="s">
        <v>147</v>
      </c>
    </row>
    <row r="612" spans="2:65" s="1" customFormat="1" ht="37.799999999999997" customHeight="1">
      <c r="B612" s="133"/>
      <c r="C612" s="134" t="s">
        <v>597</v>
      </c>
      <c r="D612" s="134" t="s">
        <v>150</v>
      </c>
      <c r="E612" s="135" t="s">
        <v>598</v>
      </c>
      <c r="F612" s="136" t="s">
        <v>599</v>
      </c>
      <c r="G612" s="137" t="s">
        <v>168</v>
      </c>
      <c r="H612" s="138">
        <v>1</v>
      </c>
      <c r="I612" s="139"/>
      <c r="J612" s="140">
        <f>ROUND(I612*H612,2)</f>
        <v>0</v>
      </c>
      <c r="K612" s="136" t="s">
        <v>153</v>
      </c>
      <c r="L612" s="32"/>
      <c r="M612" s="141" t="s">
        <v>1</v>
      </c>
      <c r="N612" s="142" t="s">
        <v>41</v>
      </c>
      <c r="P612" s="143">
        <f>O612*H612</f>
        <v>0</v>
      </c>
      <c r="Q612" s="143">
        <v>0</v>
      </c>
      <c r="R612" s="143">
        <f>Q612*H612</f>
        <v>0</v>
      </c>
      <c r="S612" s="143">
        <v>0</v>
      </c>
      <c r="T612" s="144">
        <f>S612*H612</f>
        <v>0</v>
      </c>
      <c r="AR612" s="145" t="s">
        <v>251</v>
      </c>
      <c r="AT612" s="145" t="s">
        <v>150</v>
      </c>
      <c r="AU612" s="145" t="s">
        <v>86</v>
      </c>
      <c r="AY612" s="17" t="s">
        <v>147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7" t="s">
        <v>84</v>
      </c>
      <c r="BK612" s="146">
        <f>ROUND(I612*H612,2)</f>
        <v>0</v>
      </c>
      <c r="BL612" s="17" t="s">
        <v>251</v>
      </c>
      <c r="BM612" s="145" t="s">
        <v>894</v>
      </c>
    </row>
    <row r="613" spans="2:65" s="1" customFormat="1" ht="28.8">
      <c r="B613" s="32"/>
      <c r="D613" s="147" t="s">
        <v>156</v>
      </c>
      <c r="F613" s="148" t="s">
        <v>599</v>
      </c>
      <c r="I613" s="149"/>
      <c r="L613" s="32"/>
      <c r="M613" s="150"/>
      <c r="T613" s="56"/>
      <c r="AT613" s="17" t="s">
        <v>156</v>
      </c>
      <c r="AU613" s="17" t="s">
        <v>86</v>
      </c>
    </row>
    <row r="614" spans="2:65" s="1" customFormat="1" ht="10.199999999999999">
      <c r="B614" s="32"/>
      <c r="D614" s="151" t="s">
        <v>157</v>
      </c>
      <c r="F614" s="152" t="s">
        <v>601</v>
      </c>
      <c r="I614" s="149"/>
      <c r="L614" s="32"/>
      <c r="M614" s="150"/>
      <c r="T614" s="56"/>
      <c r="AT614" s="17" t="s">
        <v>157</v>
      </c>
      <c r="AU614" s="17" t="s">
        <v>86</v>
      </c>
    </row>
    <row r="615" spans="2:65" s="12" customFormat="1" ht="10.199999999999999">
      <c r="B615" s="153"/>
      <c r="D615" s="147" t="s">
        <v>159</v>
      </c>
      <c r="E615" s="154" t="s">
        <v>1</v>
      </c>
      <c r="F615" s="155" t="s">
        <v>569</v>
      </c>
      <c r="H615" s="154" t="s">
        <v>1</v>
      </c>
      <c r="I615" s="156"/>
      <c r="L615" s="153"/>
      <c r="M615" s="157"/>
      <c r="T615" s="158"/>
      <c r="AT615" s="154" t="s">
        <v>159</v>
      </c>
      <c r="AU615" s="154" t="s">
        <v>86</v>
      </c>
      <c r="AV615" s="12" t="s">
        <v>84</v>
      </c>
      <c r="AW615" s="12" t="s">
        <v>31</v>
      </c>
      <c r="AX615" s="12" t="s">
        <v>76</v>
      </c>
      <c r="AY615" s="154" t="s">
        <v>147</v>
      </c>
    </row>
    <row r="616" spans="2:65" s="12" customFormat="1" ht="10.199999999999999">
      <c r="B616" s="153"/>
      <c r="D616" s="147" t="s">
        <v>159</v>
      </c>
      <c r="E616" s="154" t="s">
        <v>1</v>
      </c>
      <c r="F616" s="155" t="s">
        <v>602</v>
      </c>
      <c r="H616" s="154" t="s">
        <v>1</v>
      </c>
      <c r="I616" s="156"/>
      <c r="L616" s="153"/>
      <c r="M616" s="157"/>
      <c r="T616" s="158"/>
      <c r="AT616" s="154" t="s">
        <v>159</v>
      </c>
      <c r="AU616" s="154" t="s">
        <v>86</v>
      </c>
      <c r="AV616" s="12" t="s">
        <v>84</v>
      </c>
      <c r="AW616" s="12" t="s">
        <v>31</v>
      </c>
      <c r="AX616" s="12" t="s">
        <v>76</v>
      </c>
      <c r="AY616" s="154" t="s">
        <v>147</v>
      </c>
    </row>
    <row r="617" spans="2:65" s="13" customFormat="1" ht="10.199999999999999">
      <c r="B617" s="159"/>
      <c r="D617" s="147" t="s">
        <v>159</v>
      </c>
      <c r="E617" s="160" t="s">
        <v>1</v>
      </c>
      <c r="F617" s="161" t="s">
        <v>84</v>
      </c>
      <c r="H617" s="162">
        <v>1</v>
      </c>
      <c r="I617" s="163"/>
      <c r="L617" s="159"/>
      <c r="M617" s="164"/>
      <c r="T617" s="165"/>
      <c r="AT617" s="160" t="s">
        <v>159</v>
      </c>
      <c r="AU617" s="160" t="s">
        <v>86</v>
      </c>
      <c r="AV617" s="13" t="s">
        <v>86</v>
      </c>
      <c r="AW617" s="13" t="s">
        <v>31</v>
      </c>
      <c r="AX617" s="13" t="s">
        <v>84</v>
      </c>
      <c r="AY617" s="160" t="s">
        <v>147</v>
      </c>
    </row>
    <row r="618" spans="2:65" s="1" customFormat="1" ht="33" customHeight="1">
      <c r="B618" s="133"/>
      <c r="C618" s="134" t="s">
        <v>603</v>
      </c>
      <c r="D618" s="134" t="s">
        <v>150</v>
      </c>
      <c r="E618" s="135" t="s">
        <v>604</v>
      </c>
      <c r="F618" s="136" t="s">
        <v>605</v>
      </c>
      <c r="G618" s="137" t="s">
        <v>97</v>
      </c>
      <c r="H618" s="138">
        <v>153.02000000000001</v>
      </c>
      <c r="I618" s="139"/>
      <c r="J618" s="140">
        <f>ROUND(I618*H618,2)</f>
        <v>0</v>
      </c>
      <c r="K618" s="136" t="s">
        <v>153</v>
      </c>
      <c r="L618" s="32"/>
      <c r="M618" s="141" t="s">
        <v>1</v>
      </c>
      <c r="N618" s="142" t="s">
        <v>41</v>
      </c>
      <c r="P618" s="143">
        <f>O618*H618</f>
        <v>0</v>
      </c>
      <c r="Q618" s="143">
        <v>0</v>
      </c>
      <c r="R618" s="143">
        <f>Q618*H618</f>
        <v>0</v>
      </c>
      <c r="S618" s="143">
        <v>0</v>
      </c>
      <c r="T618" s="144">
        <f>S618*H618</f>
        <v>0</v>
      </c>
      <c r="AR618" s="145" t="s">
        <v>251</v>
      </c>
      <c r="AT618" s="145" t="s">
        <v>150</v>
      </c>
      <c r="AU618" s="145" t="s">
        <v>86</v>
      </c>
      <c r="AY618" s="17" t="s">
        <v>147</v>
      </c>
      <c r="BE618" s="146">
        <f>IF(N618="základní",J618,0)</f>
        <v>0</v>
      </c>
      <c r="BF618" s="146">
        <f>IF(N618="snížená",J618,0)</f>
        <v>0</v>
      </c>
      <c r="BG618" s="146">
        <f>IF(N618="zákl. přenesená",J618,0)</f>
        <v>0</v>
      </c>
      <c r="BH618" s="146">
        <f>IF(N618="sníž. přenesená",J618,0)</f>
        <v>0</v>
      </c>
      <c r="BI618" s="146">
        <f>IF(N618="nulová",J618,0)</f>
        <v>0</v>
      </c>
      <c r="BJ618" s="17" t="s">
        <v>84</v>
      </c>
      <c r="BK618" s="146">
        <f>ROUND(I618*H618,2)</f>
        <v>0</v>
      </c>
      <c r="BL618" s="17" t="s">
        <v>251</v>
      </c>
      <c r="BM618" s="145" t="s">
        <v>895</v>
      </c>
    </row>
    <row r="619" spans="2:65" s="1" customFormat="1" ht="19.2">
      <c r="B619" s="32"/>
      <c r="D619" s="147" t="s">
        <v>156</v>
      </c>
      <c r="F619" s="148" t="s">
        <v>605</v>
      </c>
      <c r="I619" s="149"/>
      <c r="L619" s="32"/>
      <c r="M619" s="150"/>
      <c r="T619" s="56"/>
      <c r="AT619" s="17" t="s">
        <v>156</v>
      </c>
      <c r="AU619" s="17" t="s">
        <v>86</v>
      </c>
    </row>
    <row r="620" spans="2:65" s="1" customFormat="1" ht="10.199999999999999">
      <c r="B620" s="32"/>
      <c r="D620" s="151" t="s">
        <v>157</v>
      </c>
      <c r="F620" s="152" t="s">
        <v>607</v>
      </c>
      <c r="I620" s="149"/>
      <c r="L620" s="32"/>
      <c r="M620" s="150"/>
      <c r="T620" s="56"/>
      <c r="AT620" s="17" t="s">
        <v>157</v>
      </c>
      <c r="AU620" s="17" t="s">
        <v>86</v>
      </c>
    </row>
    <row r="621" spans="2:65" s="12" customFormat="1" ht="10.199999999999999">
      <c r="B621" s="153"/>
      <c r="D621" s="147" t="s">
        <v>159</v>
      </c>
      <c r="E621" s="154" t="s">
        <v>1</v>
      </c>
      <c r="F621" s="155" t="s">
        <v>569</v>
      </c>
      <c r="H621" s="154" t="s">
        <v>1</v>
      </c>
      <c r="I621" s="156"/>
      <c r="L621" s="153"/>
      <c r="M621" s="157"/>
      <c r="T621" s="158"/>
      <c r="AT621" s="154" t="s">
        <v>159</v>
      </c>
      <c r="AU621" s="154" t="s">
        <v>86</v>
      </c>
      <c r="AV621" s="12" t="s">
        <v>84</v>
      </c>
      <c r="AW621" s="12" t="s">
        <v>31</v>
      </c>
      <c r="AX621" s="12" t="s">
        <v>76</v>
      </c>
      <c r="AY621" s="154" t="s">
        <v>147</v>
      </c>
    </row>
    <row r="622" spans="2:65" s="13" customFormat="1" ht="10.199999999999999">
      <c r="B622" s="159"/>
      <c r="D622" s="147" t="s">
        <v>159</v>
      </c>
      <c r="E622" s="160" t="s">
        <v>1</v>
      </c>
      <c r="F622" s="161" t="s">
        <v>95</v>
      </c>
      <c r="H622" s="162">
        <v>153.02000000000001</v>
      </c>
      <c r="I622" s="163"/>
      <c r="L622" s="159"/>
      <c r="M622" s="164"/>
      <c r="T622" s="165"/>
      <c r="AT622" s="160" t="s">
        <v>159</v>
      </c>
      <c r="AU622" s="160" t="s">
        <v>86</v>
      </c>
      <c r="AV622" s="13" t="s">
        <v>86</v>
      </c>
      <c r="AW622" s="13" t="s">
        <v>31</v>
      </c>
      <c r="AX622" s="13" t="s">
        <v>84</v>
      </c>
      <c r="AY622" s="160" t="s">
        <v>147</v>
      </c>
    </row>
    <row r="623" spans="2:65" s="1" customFormat="1" ht="16.5" customHeight="1">
      <c r="B623" s="133"/>
      <c r="C623" s="134" t="s">
        <v>608</v>
      </c>
      <c r="D623" s="134" t="s">
        <v>150</v>
      </c>
      <c r="E623" s="135" t="s">
        <v>609</v>
      </c>
      <c r="F623" s="136" t="s">
        <v>610</v>
      </c>
      <c r="G623" s="137" t="s">
        <v>97</v>
      </c>
      <c r="H623" s="138">
        <v>153.02000000000001</v>
      </c>
      <c r="I623" s="139"/>
      <c r="J623" s="140">
        <f>ROUND(I623*H623,2)</f>
        <v>0</v>
      </c>
      <c r="K623" s="136" t="s">
        <v>153</v>
      </c>
      <c r="L623" s="32"/>
      <c r="M623" s="141" t="s">
        <v>1</v>
      </c>
      <c r="N623" s="142" t="s">
        <v>41</v>
      </c>
      <c r="P623" s="143">
        <f>O623*H623</f>
        <v>0</v>
      </c>
      <c r="Q623" s="143">
        <v>0</v>
      </c>
      <c r="R623" s="143">
        <f>Q623*H623</f>
        <v>0</v>
      </c>
      <c r="S623" s="143">
        <v>0</v>
      </c>
      <c r="T623" s="144">
        <f>S623*H623</f>
        <v>0</v>
      </c>
      <c r="AR623" s="145" t="s">
        <v>251</v>
      </c>
      <c r="AT623" s="145" t="s">
        <v>150</v>
      </c>
      <c r="AU623" s="145" t="s">
        <v>86</v>
      </c>
      <c r="AY623" s="17" t="s">
        <v>147</v>
      </c>
      <c r="BE623" s="146">
        <f>IF(N623="základní",J623,0)</f>
        <v>0</v>
      </c>
      <c r="BF623" s="146">
        <f>IF(N623="snížená",J623,0)</f>
        <v>0</v>
      </c>
      <c r="BG623" s="146">
        <f>IF(N623="zákl. přenesená",J623,0)</f>
        <v>0</v>
      </c>
      <c r="BH623" s="146">
        <f>IF(N623="sníž. přenesená",J623,0)</f>
        <v>0</v>
      </c>
      <c r="BI623" s="146">
        <f>IF(N623="nulová",J623,0)</f>
        <v>0</v>
      </c>
      <c r="BJ623" s="17" t="s">
        <v>84</v>
      </c>
      <c r="BK623" s="146">
        <f>ROUND(I623*H623,2)</f>
        <v>0</v>
      </c>
      <c r="BL623" s="17" t="s">
        <v>251</v>
      </c>
      <c r="BM623" s="145" t="s">
        <v>896</v>
      </c>
    </row>
    <row r="624" spans="2:65" s="1" customFormat="1" ht="10.199999999999999">
      <c r="B624" s="32"/>
      <c r="D624" s="147" t="s">
        <v>156</v>
      </c>
      <c r="F624" s="148" t="s">
        <v>610</v>
      </c>
      <c r="I624" s="149"/>
      <c r="L624" s="32"/>
      <c r="M624" s="150"/>
      <c r="T624" s="56"/>
      <c r="AT624" s="17" t="s">
        <v>156</v>
      </c>
      <c r="AU624" s="17" t="s">
        <v>86</v>
      </c>
    </row>
    <row r="625" spans="2:65" s="1" customFormat="1" ht="10.199999999999999">
      <c r="B625" s="32"/>
      <c r="D625" s="151" t="s">
        <v>157</v>
      </c>
      <c r="F625" s="152" t="s">
        <v>612</v>
      </c>
      <c r="I625" s="149"/>
      <c r="L625" s="32"/>
      <c r="M625" s="150"/>
      <c r="T625" s="56"/>
      <c r="AT625" s="17" t="s">
        <v>157</v>
      </c>
      <c r="AU625" s="17" t="s">
        <v>86</v>
      </c>
    </row>
    <row r="626" spans="2:65" s="12" customFormat="1" ht="10.199999999999999">
      <c r="B626" s="153"/>
      <c r="D626" s="147" t="s">
        <v>159</v>
      </c>
      <c r="E626" s="154" t="s">
        <v>1</v>
      </c>
      <c r="F626" s="155" t="s">
        <v>569</v>
      </c>
      <c r="H626" s="154" t="s">
        <v>1</v>
      </c>
      <c r="I626" s="156"/>
      <c r="L626" s="153"/>
      <c r="M626" s="157"/>
      <c r="T626" s="158"/>
      <c r="AT626" s="154" t="s">
        <v>159</v>
      </c>
      <c r="AU626" s="154" t="s">
        <v>86</v>
      </c>
      <c r="AV626" s="12" t="s">
        <v>84</v>
      </c>
      <c r="AW626" s="12" t="s">
        <v>31</v>
      </c>
      <c r="AX626" s="12" t="s">
        <v>76</v>
      </c>
      <c r="AY626" s="154" t="s">
        <v>147</v>
      </c>
    </row>
    <row r="627" spans="2:65" s="13" customFormat="1" ht="10.199999999999999">
      <c r="B627" s="159"/>
      <c r="D627" s="147" t="s">
        <v>159</v>
      </c>
      <c r="E627" s="160" t="s">
        <v>1</v>
      </c>
      <c r="F627" s="161" t="s">
        <v>95</v>
      </c>
      <c r="H627" s="162">
        <v>153.02000000000001</v>
      </c>
      <c r="I627" s="163"/>
      <c r="L627" s="159"/>
      <c r="M627" s="164"/>
      <c r="T627" s="165"/>
      <c r="AT627" s="160" t="s">
        <v>159</v>
      </c>
      <c r="AU627" s="160" t="s">
        <v>86</v>
      </c>
      <c r="AV627" s="13" t="s">
        <v>86</v>
      </c>
      <c r="AW627" s="13" t="s">
        <v>31</v>
      </c>
      <c r="AX627" s="13" t="s">
        <v>84</v>
      </c>
      <c r="AY627" s="160" t="s">
        <v>147</v>
      </c>
    </row>
    <row r="628" spans="2:65" s="1" customFormat="1" ht="49.05" customHeight="1">
      <c r="B628" s="133"/>
      <c r="C628" s="173" t="s">
        <v>613</v>
      </c>
      <c r="D628" s="173" t="s">
        <v>424</v>
      </c>
      <c r="E628" s="174" t="s">
        <v>614</v>
      </c>
      <c r="F628" s="175" t="s">
        <v>615</v>
      </c>
      <c r="G628" s="176" t="s">
        <v>97</v>
      </c>
      <c r="H628" s="177">
        <v>178.268</v>
      </c>
      <c r="I628" s="178"/>
      <c r="J628" s="179">
        <f>ROUND(I628*H628,2)</f>
        <v>0</v>
      </c>
      <c r="K628" s="175" t="s">
        <v>153</v>
      </c>
      <c r="L628" s="180"/>
      <c r="M628" s="181" t="s">
        <v>1</v>
      </c>
      <c r="N628" s="182" t="s">
        <v>41</v>
      </c>
      <c r="P628" s="143">
        <f>O628*H628</f>
        <v>0</v>
      </c>
      <c r="Q628" s="143">
        <v>4.7000000000000002E-3</v>
      </c>
      <c r="R628" s="143">
        <f>Q628*H628</f>
        <v>0.83785960000000004</v>
      </c>
      <c r="S628" s="143">
        <v>0</v>
      </c>
      <c r="T628" s="144">
        <f>S628*H628</f>
        <v>0</v>
      </c>
      <c r="AR628" s="145" t="s">
        <v>364</v>
      </c>
      <c r="AT628" s="145" t="s">
        <v>424</v>
      </c>
      <c r="AU628" s="145" t="s">
        <v>86</v>
      </c>
      <c r="AY628" s="17" t="s">
        <v>147</v>
      </c>
      <c r="BE628" s="146">
        <f>IF(N628="základní",J628,0)</f>
        <v>0</v>
      </c>
      <c r="BF628" s="146">
        <f>IF(N628="snížená",J628,0)</f>
        <v>0</v>
      </c>
      <c r="BG628" s="146">
        <f>IF(N628="zákl. přenesená",J628,0)</f>
        <v>0</v>
      </c>
      <c r="BH628" s="146">
        <f>IF(N628="sníž. přenesená",J628,0)</f>
        <v>0</v>
      </c>
      <c r="BI628" s="146">
        <f>IF(N628="nulová",J628,0)</f>
        <v>0</v>
      </c>
      <c r="BJ628" s="17" t="s">
        <v>84</v>
      </c>
      <c r="BK628" s="146">
        <f>ROUND(I628*H628,2)</f>
        <v>0</v>
      </c>
      <c r="BL628" s="17" t="s">
        <v>251</v>
      </c>
      <c r="BM628" s="145" t="s">
        <v>897</v>
      </c>
    </row>
    <row r="629" spans="2:65" s="1" customFormat="1" ht="38.4">
      <c r="B629" s="32"/>
      <c r="D629" s="147" t="s">
        <v>156</v>
      </c>
      <c r="F629" s="148" t="s">
        <v>615</v>
      </c>
      <c r="I629" s="149"/>
      <c r="L629" s="32"/>
      <c r="M629" s="150"/>
      <c r="T629" s="56"/>
      <c r="AT629" s="17" t="s">
        <v>156</v>
      </c>
      <c r="AU629" s="17" t="s">
        <v>86</v>
      </c>
    </row>
    <row r="630" spans="2:65" s="13" customFormat="1" ht="10.199999999999999">
      <c r="B630" s="159"/>
      <c r="D630" s="147" t="s">
        <v>159</v>
      </c>
      <c r="E630" s="160" t="s">
        <v>1</v>
      </c>
      <c r="F630" s="161" t="s">
        <v>95</v>
      </c>
      <c r="H630" s="162">
        <v>153.02000000000001</v>
      </c>
      <c r="I630" s="163"/>
      <c r="L630" s="159"/>
      <c r="M630" s="164"/>
      <c r="T630" s="165"/>
      <c r="AT630" s="160" t="s">
        <v>159</v>
      </c>
      <c r="AU630" s="160" t="s">
        <v>86</v>
      </c>
      <c r="AV630" s="13" t="s">
        <v>86</v>
      </c>
      <c r="AW630" s="13" t="s">
        <v>31</v>
      </c>
      <c r="AX630" s="13" t="s">
        <v>76</v>
      </c>
      <c r="AY630" s="160" t="s">
        <v>147</v>
      </c>
    </row>
    <row r="631" spans="2:65" s="13" customFormat="1" ht="10.199999999999999">
      <c r="B631" s="159"/>
      <c r="D631" s="147" t="s">
        <v>159</v>
      </c>
      <c r="E631" s="160" t="s">
        <v>1</v>
      </c>
      <c r="F631" s="161" t="s">
        <v>898</v>
      </c>
      <c r="H631" s="162">
        <v>178.268</v>
      </c>
      <c r="I631" s="163"/>
      <c r="L631" s="159"/>
      <c r="M631" s="164"/>
      <c r="T631" s="165"/>
      <c r="AT631" s="160" t="s">
        <v>159</v>
      </c>
      <c r="AU631" s="160" t="s">
        <v>86</v>
      </c>
      <c r="AV631" s="13" t="s">
        <v>86</v>
      </c>
      <c r="AW631" s="13" t="s">
        <v>31</v>
      </c>
      <c r="AX631" s="13" t="s">
        <v>84</v>
      </c>
      <c r="AY631" s="160" t="s">
        <v>147</v>
      </c>
    </row>
    <row r="632" spans="2:65" s="1" customFormat="1" ht="16.5" customHeight="1">
      <c r="B632" s="133"/>
      <c r="C632" s="134" t="s">
        <v>618</v>
      </c>
      <c r="D632" s="134" t="s">
        <v>150</v>
      </c>
      <c r="E632" s="135" t="s">
        <v>619</v>
      </c>
      <c r="F632" s="136" t="s">
        <v>620</v>
      </c>
      <c r="G632" s="137" t="s">
        <v>168</v>
      </c>
      <c r="H632" s="138">
        <v>15</v>
      </c>
      <c r="I632" s="139"/>
      <c r="J632" s="140">
        <f>ROUND(I632*H632,2)</f>
        <v>0</v>
      </c>
      <c r="K632" s="136" t="s">
        <v>312</v>
      </c>
      <c r="L632" s="32"/>
      <c r="M632" s="141" t="s">
        <v>1</v>
      </c>
      <c r="N632" s="142" t="s">
        <v>41</v>
      </c>
      <c r="P632" s="143">
        <f>O632*H632</f>
        <v>0</v>
      </c>
      <c r="Q632" s="143">
        <v>0</v>
      </c>
      <c r="R632" s="143">
        <f>Q632*H632</f>
        <v>0</v>
      </c>
      <c r="S632" s="143">
        <v>0</v>
      </c>
      <c r="T632" s="144">
        <f>S632*H632</f>
        <v>0</v>
      </c>
      <c r="AR632" s="145" t="s">
        <v>251</v>
      </c>
      <c r="AT632" s="145" t="s">
        <v>150</v>
      </c>
      <c r="AU632" s="145" t="s">
        <v>86</v>
      </c>
      <c r="AY632" s="17" t="s">
        <v>147</v>
      </c>
      <c r="BE632" s="146">
        <f>IF(N632="základní",J632,0)</f>
        <v>0</v>
      </c>
      <c r="BF632" s="146">
        <f>IF(N632="snížená",J632,0)</f>
        <v>0</v>
      </c>
      <c r="BG632" s="146">
        <f>IF(N632="zákl. přenesená",J632,0)</f>
        <v>0</v>
      </c>
      <c r="BH632" s="146">
        <f>IF(N632="sníž. přenesená",J632,0)</f>
        <v>0</v>
      </c>
      <c r="BI632" s="146">
        <f>IF(N632="nulová",J632,0)</f>
        <v>0</v>
      </c>
      <c r="BJ632" s="17" t="s">
        <v>84</v>
      </c>
      <c r="BK632" s="146">
        <f>ROUND(I632*H632,2)</f>
        <v>0</v>
      </c>
      <c r="BL632" s="17" t="s">
        <v>251</v>
      </c>
      <c r="BM632" s="145" t="s">
        <v>899</v>
      </c>
    </row>
    <row r="633" spans="2:65" s="1" customFormat="1" ht="10.199999999999999">
      <c r="B633" s="32"/>
      <c r="D633" s="147" t="s">
        <v>156</v>
      </c>
      <c r="F633" s="148" t="s">
        <v>620</v>
      </c>
      <c r="I633" s="149"/>
      <c r="L633" s="32"/>
      <c r="M633" s="150"/>
      <c r="T633" s="56"/>
      <c r="AT633" s="17" t="s">
        <v>156</v>
      </c>
      <c r="AU633" s="17" t="s">
        <v>86</v>
      </c>
    </row>
    <row r="634" spans="2:65" s="12" customFormat="1" ht="10.199999999999999">
      <c r="B634" s="153"/>
      <c r="D634" s="147" t="s">
        <v>159</v>
      </c>
      <c r="E634" s="154" t="s">
        <v>1</v>
      </c>
      <c r="F634" s="155" t="s">
        <v>273</v>
      </c>
      <c r="H634" s="154" t="s">
        <v>1</v>
      </c>
      <c r="I634" s="156"/>
      <c r="L634" s="153"/>
      <c r="M634" s="157"/>
      <c r="T634" s="158"/>
      <c r="AT634" s="154" t="s">
        <v>159</v>
      </c>
      <c r="AU634" s="154" t="s">
        <v>86</v>
      </c>
      <c r="AV634" s="12" t="s">
        <v>84</v>
      </c>
      <c r="AW634" s="12" t="s">
        <v>31</v>
      </c>
      <c r="AX634" s="12" t="s">
        <v>76</v>
      </c>
      <c r="AY634" s="154" t="s">
        <v>147</v>
      </c>
    </row>
    <row r="635" spans="2:65" s="12" customFormat="1" ht="10.199999999999999">
      <c r="B635" s="153"/>
      <c r="D635" s="147" t="s">
        <v>159</v>
      </c>
      <c r="E635" s="154" t="s">
        <v>1</v>
      </c>
      <c r="F635" s="155" t="s">
        <v>622</v>
      </c>
      <c r="H635" s="154" t="s">
        <v>1</v>
      </c>
      <c r="I635" s="156"/>
      <c r="L635" s="153"/>
      <c r="M635" s="157"/>
      <c r="T635" s="158"/>
      <c r="AT635" s="154" t="s">
        <v>159</v>
      </c>
      <c r="AU635" s="154" t="s">
        <v>86</v>
      </c>
      <c r="AV635" s="12" t="s">
        <v>84</v>
      </c>
      <c r="AW635" s="12" t="s">
        <v>31</v>
      </c>
      <c r="AX635" s="12" t="s">
        <v>76</v>
      </c>
      <c r="AY635" s="154" t="s">
        <v>147</v>
      </c>
    </row>
    <row r="636" spans="2:65" s="13" customFormat="1" ht="10.199999999999999">
      <c r="B636" s="159"/>
      <c r="D636" s="147" t="s">
        <v>159</v>
      </c>
      <c r="E636" s="160" t="s">
        <v>1</v>
      </c>
      <c r="F636" s="161" t="s">
        <v>244</v>
      </c>
      <c r="H636" s="162">
        <v>15</v>
      </c>
      <c r="I636" s="163"/>
      <c r="L636" s="159"/>
      <c r="M636" s="164"/>
      <c r="T636" s="165"/>
      <c r="AT636" s="160" t="s">
        <v>159</v>
      </c>
      <c r="AU636" s="160" t="s">
        <v>86</v>
      </c>
      <c r="AV636" s="13" t="s">
        <v>86</v>
      </c>
      <c r="AW636" s="13" t="s">
        <v>31</v>
      </c>
      <c r="AX636" s="13" t="s">
        <v>76</v>
      </c>
      <c r="AY636" s="160" t="s">
        <v>147</v>
      </c>
    </row>
    <row r="637" spans="2:65" s="14" customFormat="1" ht="10.199999999999999">
      <c r="B637" s="166"/>
      <c r="D637" s="147" t="s">
        <v>159</v>
      </c>
      <c r="E637" s="167" t="s">
        <v>1</v>
      </c>
      <c r="F637" s="168" t="s">
        <v>267</v>
      </c>
      <c r="H637" s="169">
        <v>15</v>
      </c>
      <c r="I637" s="170"/>
      <c r="L637" s="166"/>
      <c r="M637" s="171"/>
      <c r="T637" s="172"/>
      <c r="AT637" s="167" t="s">
        <v>159</v>
      </c>
      <c r="AU637" s="167" t="s">
        <v>86</v>
      </c>
      <c r="AV637" s="14" t="s">
        <v>154</v>
      </c>
      <c r="AW637" s="14" t="s">
        <v>31</v>
      </c>
      <c r="AX637" s="14" t="s">
        <v>84</v>
      </c>
      <c r="AY637" s="167" t="s">
        <v>147</v>
      </c>
    </row>
    <row r="638" spans="2:65" s="1" customFormat="1" ht="16.5" customHeight="1">
      <c r="B638" s="133"/>
      <c r="C638" s="173" t="s">
        <v>623</v>
      </c>
      <c r="D638" s="173" t="s">
        <v>424</v>
      </c>
      <c r="E638" s="174" t="s">
        <v>624</v>
      </c>
      <c r="F638" s="175" t="s">
        <v>625</v>
      </c>
      <c r="G638" s="176" t="s">
        <v>168</v>
      </c>
      <c r="H638" s="177">
        <v>15</v>
      </c>
      <c r="I638" s="178"/>
      <c r="J638" s="179">
        <f>ROUND(I638*H638,2)</f>
        <v>0</v>
      </c>
      <c r="K638" s="175" t="s">
        <v>312</v>
      </c>
      <c r="L638" s="180"/>
      <c r="M638" s="181" t="s">
        <v>1</v>
      </c>
      <c r="N638" s="182" t="s">
        <v>41</v>
      </c>
      <c r="P638" s="143">
        <f>O638*H638</f>
        <v>0</v>
      </c>
      <c r="Q638" s="143">
        <v>2.2000000000000001E-4</v>
      </c>
      <c r="R638" s="143">
        <f>Q638*H638</f>
        <v>3.3E-3</v>
      </c>
      <c r="S638" s="143">
        <v>0</v>
      </c>
      <c r="T638" s="144">
        <f>S638*H638</f>
        <v>0</v>
      </c>
      <c r="AR638" s="145" t="s">
        <v>364</v>
      </c>
      <c r="AT638" s="145" t="s">
        <v>424</v>
      </c>
      <c r="AU638" s="145" t="s">
        <v>86</v>
      </c>
      <c r="AY638" s="17" t="s">
        <v>147</v>
      </c>
      <c r="BE638" s="146">
        <f>IF(N638="základní",J638,0)</f>
        <v>0</v>
      </c>
      <c r="BF638" s="146">
        <f>IF(N638="snížená",J638,0)</f>
        <v>0</v>
      </c>
      <c r="BG638" s="146">
        <f>IF(N638="zákl. přenesená",J638,0)</f>
        <v>0</v>
      </c>
      <c r="BH638" s="146">
        <f>IF(N638="sníž. přenesená",J638,0)</f>
        <v>0</v>
      </c>
      <c r="BI638" s="146">
        <f>IF(N638="nulová",J638,0)</f>
        <v>0</v>
      </c>
      <c r="BJ638" s="17" t="s">
        <v>84</v>
      </c>
      <c r="BK638" s="146">
        <f>ROUND(I638*H638,2)</f>
        <v>0</v>
      </c>
      <c r="BL638" s="17" t="s">
        <v>251</v>
      </c>
      <c r="BM638" s="145" t="s">
        <v>900</v>
      </c>
    </row>
    <row r="639" spans="2:65" s="1" customFormat="1" ht="10.199999999999999">
      <c r="B639" s="32"/>
      <c r="D639" s="147" t="s">
        <v>156</v>
      </c>
      <c r="F639" s="148" t="s">
        <v>625</v>
      </c>
      <c r="I639" s="149"/>
      <c r="L639" s="32"/>
      <c r="M639" s="150"/>
      <c r="T639" s="56"/>
      <c r="AT639" s="17" t="s">
        <v>156</v>
      </c>
      <c r="AU639" s="17" t="s">
        <v>86</v>
      </c>
    </row>
    <row r="640" spans="2:65" s="1" customFormat="1" ht="49.05" customHeight="1">
      <c r="B640" s="133"/>
      <c r="C640" s="134" t="s">
        <v>627</v>
      </c>
      <c r="D640" s="134" t="s">
        <v>150</v>
      </c>
      <c r="E640" s="135" t="s">
        <v>628</v>
      </c>
      <c r="F640" s="136" t="s">
        <v>629</v>
      </c>
      <c r="G640" s="137" t="s">
        <v>230</v>
      </c>
      <c r="H640" s="138">
        <v>16.971</v>
      </c>
      <c r="I640" s="139"/>
      <c r="J640" s="140">
        <f>ROUND(I640*H640,2)</f>
        <v>0</v>
      </c>
      <c r="K640" s="136" t="s">
        <v>153</v>
      </c>
      <c r="L640" s="32"/>
      <c r="M640" s="141" t="s">
        <v>1</v>
      </c>
      <c r="N640" s="142" t="s">
        <v>41</v>
      </c>
      <c r="P640" s="143">
        <f>O640*H640</f>
        <v>0</v>
      </c>
      <c r="Q640" s="143">
        <v>0</v>
      </c>
      <c r="R640" s="143">
        <f>Q640*H640</f>
        <v>0</v>
      </c>
      <c r="S640" s="143">
        <v>0</v>
      </c>
      <c r="T640" s="144">
        <f>S640*H640</f>
        <v>0</v>
      </c>
      <c r="AR640" s="145" t="s">
        <v>251</v>
      </c>
      <c r="AT640" s="145" t="s">
        <v>150</v>
      </c>
      <c r="AU640" s="145" t="s">
        <v>86</v>
      </c>
      <c r="AY640" s="17" t="s">
        <v>147</v>
      </c>
      <c r="BE640" s="146">
        <f>IF(N640="základní",J640,0)</f>
        <v>0</v>
      </c>
      <c r="BF640" s="146">
        <f>IF(N640="snížená",J640,0)</f>
        <v>0</v>
      </c>
      <c r="BG640" s="146">
        <f>IF(N640="zákl. přenesená",J640,0)</f>
        <v>0</v>
      </c>
      <c r="BH640" s="146">
        <f>IF(N640="sníž. přenesená",J640,0)</f>
        <v>0</v>
      </c>
      <c r="BI640" s="146">
        <f>IF(N640="nulová",J640,0)</f>
        <v>0</v>
      </c>
      <c r="BJ640" s="17" t="s">
        <v>84</v>
      </c>
      <c r="BK640" s="146">
        <f>ROUND(I640*H640,2)</f>
        <v>0</v>
      </c>
      <c r="BL640" s="17" t="s">
        <v>251</v>
      </c>
      <c r="BM640" s="145" t="s">
        <v>901</v>
      </c>
    </row>
    <row r="641" spans="2:65" s="1" customFormat="1" ht="28.8">
      <c r="B641" s="32"/>
      <c r="D641" s="147" t="s">
        <v>156</v>
      </c>
      <c r="F641" s="148" t="s">
        <v>629</v>
      </c>
      <c r="I641" s="149"/>
      <c r="L641" s="32"/>
      <c r="M641" s="150"/>
      <c r="T641" s="56"/>
      <c r="AT641" s="17" t="s">
        <v>156</v>
      </c>
      <c r="AU641" s="17" t="s">
        <v>86</v>
      </c>
    </row>
    <row r="642" spans="2:65" s="1" customFormat="1" ht="10.199999999999999">
      <c r="B642" s="32"/>
      <c r="D642" s="151" t="s">
        <v>157</v>
      </c>
      <c r="F642" s="152" t="s">
        <v>631</v>
      </c>
      <c r="I642" s="149"/>
      <c r="L642" s="32"/>
      <c r="M642" s="150"/>
      <c r="T642" s="56"/>
      <c r="AT642" s="17" t="s">
        <v>157</v>
      </c>
      <c r="AU642" s="17" t="s">
        <v>86</v>
      </c>
    </row>
    <row r="643" spans="2:65" s="11" customFormat="1" ht="22.8" customHeight="1">
      <c r="B643" s="121"/>
      <c r="D643" s="122" t="s">
        <v>75</v>
      </c>
      <c r="E643" s="131" t="s">
        <v>632</v>
      </c>
      <c r="F643" s="131" t="s">
        <v>633</v>
      </c>
      <c r="I643" s="124"/>
      <c r="J643" s="132">
        <f>BK643</f>
        <v>0</v>
      </c>
      <c r="L643" s="121"/>
      <c r="M643" s="126"/>
      <c r="P643" s="127">
        <f>SUM(P644:P855)</f>
        <v>0</v>
      </c>
      <c r="R643" s="127">
        <f>SUM(R644:R855)</f>
        <v>0.13752310000000001</v>
      </c>
      <c r="T643" s="128">
        <f>SUM(T644:T855)</f>
        <v>0</v>
      </c>
      <c r="AR643" s="122" t="s">
        <v>86</v>
      </c>
      <c r="AT643" s="129" t="s">
        <v>75</v>
      </c>
      <c r="AU643" s="129" t="s">
        <v>84</v>
      </c>
      <c r="AY643" s="122" t="s">
        <v>147</v>
      </c>
      <c r="BK643" s="130">
        <f>SUM(BK644:BK855)</f>
        <v>0</v>
      </c>
    </row>
    <row r="644" spans="2:65" s="1" customFormat="1" ht="24.15" customHeight="1">
      <c r="B644" s="133"/>
      <c r="C644" s="134" t="s">
        <v>634</v>
      </c>
      <c r="D644" s="134" t="s">
        <v>150</v>
      </c>
      <c r="E644" s="135" t="s">
        <v>635</v>
      </c>
      <c r="F644" s="136" t="s">
        <v>636</v>
      </c>
      <c r="G644" s="137" t="s">
        <v>97</v>
      </c>
      <c r="H644" s="138">
        <v>776.10500000000002</v>
      </c>
      <c r="I644" s="139"/>
      <c r="J644" s="140">
        <f>ROUND(I644*H644,2)</f>
        <v>0</v>
      </c>
      <c r="K644" s="136" t="s">
        <v>153</v>
      </c>
      <c r="L644" s="32"/>
      <c r="M644" s="141" t="s">
        <v>1</v>
      </c>
      <c r="N644" s="142" t="s">
        <v>41</v>
      </c>
      <c r="P644" s="143">
        <f>O644*H644</f>
        <v>0</v>
      </c>
      <c r="Q644" s="143">
        <v>0</v>
      </c>
      <c r="R644" s="143">
        <f>Q644*H644</f>
        <v>0</v>
      </c>
      <c r="S644" s="143">
        <v>0</v>
      </c>
      <c r="T644" s="144">
        <f>S644*H644</f>
        <v>0</v>
      </c>
      <c r="AR644" s="145" t="s">
        <v>251</v>
      </c>
      <c r="AT644" s="145" t="s">
        <v>150</v>
      </c>
      <c r="AU644" s="145" t="s">
        <v>86</v>
      </c>
      <c r="AY644" s="17" t="s">
        <v>147</v>
      </c>
      <c r="BE644" s="146">
        <f>IF(N644="základní",J644,0)</f>
        <v>0</v>
      </c>
      <c r="BF644" s="146">
        <f>IF(N644="snížená",J644,0)</f>
        <v>0</v>
      </c>
      <c r="BG644" s="146">
        <f>IF(N644="zákl. přenesená",J644,0)</f>
        <v>0</v>
      </c>
      <c r="BH644" s="146">
        <f>IF(N644="sníž. přenesená",J644,0)</f>
        <v>0</v>
      </c>
      <c r="BI644" s="146">
        <f>IF(N644="nulová",J644,0)</f>
        <v>0</v>
      </c>
      <c r="BJ644" s="17" t="s">
        <v>84</v>
      </c>
      <c r="BK644" s="146">
        <f>ROUND(I644*H644,2)</f>
        <v>0</v>
      </c>
      <c r="BL644" s="17" t="s">
        <v>251</v>
      </c>
      <c r="BM644" s="145" t="s">
        <v>902</v>
      </c>
    </row>
    <row r="645" spans="2:65" s="1" customFormat="1" ht="19.2">
      <c r="B645" s="32"/>
      <c r="D645" s="147" t="s">
        <v>156</v>
      </c>
      <c r="F645" s="148" t="s">
        <v>636</v>
      </c>
      <c r="I645" s="149"/>
      <c r="L645" s="32"/>
      <c r="M645" s="150"/>
      <c r="T645" s="56"/>
      <c r="AT645" s="17" t="s">
        <v>156</v>
      </c>
      <c r="AU645" s="17" t="s">
        <v>86</v>
      </c>
    </row>
    <row r="646" spans="2:65" s="1" customFormat="1" ht="10.199999999999999">
      <c r="B646" s="32"/>
      <c r="D646" s="151" t="s">
        <v>157</v>
      </c>
      <c r="F646" s="152" t="s">
        <v>638</v>
      </c>
      <c r="I646" s="149"/>
      <c r="L646" s="32"/>
      <c r="M646" s="150"/>
      <c r="T646" s="56"/>
      <c r="AT646" s="17" t="s">
        <v>157</v>
      </c>
      <c r="AU646" s="17" t="s">
        <v>86</v>
      </c>
    </row>
    <row r="647" spans="2:65" s="12" customFormat="1" ht="10.199999999999999">
      <c r="B647" s="153"/>
      <c r="D647" s="147" t="s">
        <v>159</v>
      </c>
      <c r="E647" s="154" t="s">
        <v>1</v>
      </c>
      <c r="F647" s="155" t="s">
        <v>273</v>
      </c>
      <c r="H647" s="154" t="s">
        <v>1</v>
      </c>
      <c r="I647" s="156"/>
      <c r="L647" s="153"/>
      <c r="M647" s="157"/>
      <c r="T647" s="158"/>
      <c r="AT647" s="154" t="s">
        <v>159</v>
      </c>
      <c r="AU647" s="154" t="s">
        <v>86</v>
      </c>
      <c r="AV647" s="12" t="s">
        <v>84</v>
      </c>
      <c r="AW647" s="12" t="s">
        <v>31</v>
      </c>
      <c r="AX647" s="12" t="s">
        <v>76</v>
      </c>
      <c r="AY647" s="154" t="s">
        <v>147</v>
      </c>
    </row>
    <row r="648" spans="2:65" s="12" customFormat="1" ht="10.199999999999999">
      <c r="B648" s="153"/>
      <c r="D648" s="147" t="s">
        <v>159</v>
      </c>
      <c r="E648" s="154" t="s">
        <v>1</v>
      </c>
      <c r="F648" s="155" t="s">
        <v>639</v>
      </c>
      <c r="H648" s="154" t="s">
        <v>1</v>
      </c>
      <c r="I648" s="156"/>
      <c r="L648" s="153"/>
      <c r="M648" s="157"/>
      <c r="T648" s="158"/>
      <c r="AT648" s="154" t="s">
        <v>159</v>
      </c>
      <c r="AU648" s="154" t="s">
        <v>86</v>
      </c>
      <c r="AV648" s="12" t="s">
        <v>84</v>
      </c>
      <c r="AW648" s="12" t="s">
        <v>31</v>
      </c>
      <c r="AX648" s="12" t="s">
        <v>76</v>
      </c>
      <c r="AY648" s="154" t="s">
        <v>147</v>
      </c>
    </row>
    <row r="649" spans="2:65" s="13" customFormat="1" ht="10.199999999999999">
      <c r="B649" s="159"/>
      <c r="D649" s="147" t="s">
        <v>159</v>
      </c>
      <c r="E649" s="160" t="s">
        <v>1</v>
      </c>
      <c r="F649" s="161" t="s">
        <v>640</v>
      </c>
      <c r="H649" s="162">
        <v>282.69200000000001</v>
      </c>
      <c r="I649" s="163"/>
      <c r="L649" s="159"/>
      <c r="M649" s="164"/>
      <c r="T649" s="165"/>
      <c r="AT649" s="160" t="s">
        <v>159</v>
      </c>
      <c r="AU649" s="160" t="s">
        <v>86</v>
      </c>
      <c r="AV649" s="13" t="s">
        <v>86</v>
      </c>
      <c r="AW649" s="13" t="s">
        <v>31</v>
      </c>
      <c r="AX649" s="13" t="s">
        <v>76</v>
      </c>
      <c r="AY649" s="160" t="s">
        <v>147</v>
      </c>
    </row>
    <row r="650" spans="2:65" s="13" customFormat="1" ht="10.199999999999999">
      <c r="B650" s="159"/>
      <c r="D650" s="147" t="s">
        <v>159</v>
      </c>
      <c r="E650" s="160" t="s">
        <v>1</v>
      </c>
      <c r="F650" s="161" t="s">
        <v>641</v>
      </c>
      <c r="H650" s="162">
        <v>76.56</v>
      </c>
      <c r="I650" s="163"/>
      <c r="L650" s="159"/>
      <c r="M650" s="164"/>
      <c r="T650" s="165"/>
      <c r="AT650" s="160" t="s">
        <v>159</v>
      </c>
      <c r="AU650" s="160" t="s">
        <v>86</v>
      </c>
      <c r="AV650" s="13" t="s">
        <v>86</v>
      </c>
      <c r="AW650" s="13" t="s">
        <v>31</v>
      </c>
      <c r="AX650" s="13" t="s">
        <v>76</v>
      </c>
      <c r="AY650" s="160" t="s">
        <v>147</v>
      </c>
    </row>
    <row r="651" spans="2:65" s="13" customFormat="1" ht="10.199999999999999">
      <c r="B651" s="159"/>
      <c r="D651" s="147" t="s">
        <v>159</v>
      </c>
      <c r="E651" s="160" t="s">
        <v>1</v>
      </c>
      <c r="F651" s="161" t="s">
        <v>642</v>
      </c>
      <c r="H651" s="162">
        <v>17.600000000000001</v>
      </c>
      <c r="I651" s="163"/>
      <c r="L651" s="159"/>
      <c r="M651" s="164"/>
      <c r="T651" s="165"/>
      <c r="AT651" s="160" t="s">
        <v>159</v>
      </c>
      <c r="AU651" s="160" t="s">
        <v>86</v>
      </c>
      <c r="AV651" s="13" t="s">
        <v>86</v>
      </c>
      <c r="AW651" s="13" t="s">
        <v>31</v>
      </c>
      <c r="AX651" s="13" t="s">
        <v>76</v>
      </c>
      <c r="AY651" s="160" t="s">
        <v>147</v>
      </c>
    </row>
    <row r="652" spans="2:65" s="13" customFormat="1" ht="10.199999999999999">
      <c r="B652" s="159"/>
      <c r="D652" s="147" t="s">
        <v>159</v>
      </c>
      <c r="E652" s="160" t="s">
        <v>1</v>
      </c>
      <c r="F652" s="161" t="s">
        <v>643</v>
      </c>
      <c r="H652" s="162">
        <v>87.98</v>
      </c>
      <c r="I652" s="163"/>
      <c r="L652" s="159"/>
      <c r="M652" s="164"/>
      <c r="T652" s="165"/>
      <c r="AT652" s="160" t="s">
        <v>159</v>
      </c>
      <c r="AU652" s="160" t="s">
        <v>86</v>
      </c>
      <c r="AV652" s="13" t="s">
        <v>86</v>
      </c>
      <c r="AW652" s="13" t="s">
        <v>31</v>
      </c>
      <c r="AX652" s="13" t="s">
        <v>76</v>
      </c>
      <c r="AY652" s="160" t="s">
        <v>147</v>
      </c>
    </row>
    <row r="653" spans="2:65" s="13" customFormat="1" ht="10.199999999999999">
      <c r="B653" s="159"/>
      <c r="D653" s="147" t="s">
        <v>159</v>
      </c>
      <c r="E653" s="160" t="s">
        <v>1</v>
      </c>
      <c r="F653" s="161" t="s">
        <v>644</v>
      </c>
      <c r="H653" s="162">
        <v>40.591999999999999</v>
      </c>
      <c r="I653" s="163"/>
      <c r="L653" s="159"/>
      <c r="M653" s="164"/>
      <c r="T653" s="165"/>
      <c r="AT653" s="160" t="s">
        <v>159</v>
      </c>
      <c r="AU653" s="160" t="s">
        <v>86</v>
      </c>
      <c r="AV653" s="13" t="s">
        <v>86</v>
      </c>
      <c r="AW653" s="13" t="s">
        <v>31</v>
      </c>
      <c r="AX653" s="13" t="s">
        <v>76</v>
      </c>
      <c r="AY653" s="160" t="s">
        <v>147</v>
      </c>
    </row>
    <row r="654" spans="2:65" s="13" customFormat="1" ht="10.199999999999999">
      <c r="B654" s="159"/>
      <c r="D654" s="147" t="s">
        <v>159</v>
      </c>
      <c r="E654" s="160" t="s">
        <v>1</v>
      </c>
      <c r="F654" s="161" t="s">
        <v>645</v>
      </c>
      <c r="H654" s="162">
        <v>25.1</v>
      </c>
      <c r="I654" s="163"/>
      <c r="L654" s="159"/>
      <c r="M654" s="164"/>
      <c r="T654" s="165"/>
      <c r="AT654" s="160" t="s">
        <v>159</v>
      </c>
      <c r="AU654" s="160" t="s">
        <v>86</v>
      </c>
      <c r="AV654" s="13" t="s">
        <v>86</v>
      </c>
      <c r="AW654" s="13" t="s">
        <v>31</v>
      </c>
      <c r="AX654" s="13" t="s">
        <v>76</v>
      </c>
      <c r="AY654" s="160" t="s">
        <v>147</v>
      </c>
    </row>
    <row r="655" spans="2:65" s="13" customFormat="1" ht="10.199999999999999">
      <c r="B655" s="159"/>
      <c r="D655" s="147" t="s">
        <v>159</v>
      </c>
      <c r="E655" s="160" t="s">
        <v>1</v>
      </c>
      <c r="F655" s="161" t="s">
        <v>646</v>
      </c>
      <c r="H655" s="162">
        <v>5.0880000000000001</v>
      </c>
      <c r="I655" s="163"/>
      <c r="L655" s="159"/>
      <c r="M655" s="164"/>
      <c r="T655" s="165"/>
      <c r="AT655" s="160" t="s">
        <v>159</v>
      </c>
      <c r="AU655" s="160" t="s">
        <v>86</v>
      </c>
      <c r="AV655" s="13" t="s">
        <v>86</v>
      </c>
      <c r="AW655" s="13" t="s">
        <v>31</v>
      </c>
      <c r="AX655" s="13" t="s">
        <v>76</v>
      </c>
      <c r="AY655" s="160" t="s">
        <v>147</v>
      </c>
    </row>
    <row r="656" spans="2:65" s="13" customFormat="1" ht="10.199999999999999">
      <c r="B656" s="159"/>
      <c r="D656" s="147" t="s">
        <v>159</v>
      </c>
      <c r="E656" s="160" t="s">
        <v>1</v>
      </c>
      <c r="F656" s="161" t="s">
        <v>647</v>
      </c>
      <c r="H656" s="162">
        <v>47.52</v>
      </c>
      <c r="I656" s="163"/>
      <c r="L656" s="159"/>
      <c r="M656" s="164"/>
      <c r="T656" s="165"/>
      <c r="AT656" s="160" t="s">
        <v>159</v>
      </c>
      <c r="AU656" s="160" t="s">
        <v>86</v>
      </c>
      <c r="AV656" s="13" t="s">
        <v>86</v>
      </c>
      <c r="AW656" s="13" t="s">
        <v>31</v>
      </c>
      <c r="AX656" s="13" t="s">
        <v>76</v>
      </c>
      <c r="AY656" s="160" t="s">
        <v>147</v>
      </c>
    </row>
    <row r="657" spans="2:51" s="13" customFormat="1" ht="10.199999999999999">
      <c r="B657" s="159"/>
      <c r="D657" s="147" t="s">
        <v>159</v>
      </c>
      <c r="E657" s="160" t="s">
        <v>1</v>
      </c>
      <c r="F657" s="161" t="s">
        <v>648</v>
      </c>
      <c r="H657" s="162">
        <v>36.9</v>
      </c>
      <c r="I657" s="163"/>
      <c r="L657" s="159"/>
      <c r="M657" s="164"/>
      <c r="T657" s="165"/>
      <c r="AT657" s="160" t="s">
        <v>159</v>
      </c>
      <c r="AU657" s="160" t="s">
        <v>86</v>
      </c>
      <c r="AV657" s="13" t="s">
        <v>86</v>
      </c>
      <c r="AW657" s="13" t="s">
        <v>31</v>
      </c>
      <c r="AX657" s="13" t="s">
        <v>76</v>
      </c>
      <c r="AY657" s="160" t="s">
        <v>147</v>
      </c>
    </row>
    <row r="658" spans="2:51" s="13" customFormat="1" ht="10.199999999999999">
      <c r="B658" s="159"/>
      <c r="D658" s="147" t="s">
        <v>159</v>
      </c>
      <c r="E658" s="160" t="s">
        <v>1</v>
      </c>
      <c r="F658" s="161" t="s">
        <v>649</v>
      </c>
      <c r="H658" s="162">
        <v>9.8239999999999998</v>
      </c>
      <c r="I658" s="163"/>
      <c r="L658" s="159"/>
      <c r="M658" s="164"/>
      <c r="T658" s="165"/>
      <c r="AT658" s="160" t="s">
        <v>159</v>
      </c>
      <c r="AU658" s="160" t="s">
        <v>86</v>
      </c>
      <c r="AV658" s="13" t="s">
        <v>86</v>
      </c>
      <c r="AW658" s="13" t="s">
        <v>31</v>
      </c>
      <c r="AX658" s="13" t="s">
        <v>76</v>
      </c>
      <c r="AY658" s="160" t="s">
        <v>147</v>
      </c>
    </row>
    <row r="659" spans="2:51" s="13" customFormat="1" ht="10.199999999999999">
      <c r="B659" s="159"/>
      <c r="D659" s="147" t="s">
        <v>159</v>
      </c>
      <c r="E659" s="160" t="s">
        <v>1</v>
      </c>
      <c r="F659" s="161" t="s">
        <v>650</v>
      </c>
      <c r="H659" s="162">
        <v>34.113999999999997</v>
      </c>
      <c r="I659" s="163"/>
      <c r="L659" s="159"/>
      <c r="M659" s="164"/>
      <c r="T659" s="165"/>
      <c r="AT659" s="160" t="s">
        <v>159</v>
      </c>
      <c r="AU659" s="160" t="s">
        <v>86</v>
      </c>
      <c r="AV659" s="13" t="s">
        <v>86</v>
      </c>
      <c r="AW659" s="13" t="s">
        <v>31</v>
      </c>
      <c r="AX659" s="13" t="s">
        <v>76</v>
      </c>
      <c r="AY659" s="160" t="s">
        <v>147</v>
      </c>
    </row>
    <row r="660" spans="2:51" s="13" customFormat="1" ht="10.199999999999999">
      <c r="B660" s="159"/>
      <c r="D660" s="147" t="s">
        <v>159</v>
      </c>
      <c r="E660" s="160" t="s">
        <v>1</v>
      </c>
      <c r="F660" s="161" t="s">
        <v>651</v>
      </c>
      <c r="H660" s="162">
        <v>149.99799999999999</v>
      </c>
      <c r="I660" s="163"/>
      <c r="L660" s="159"/>
      <c r="M660" s="164"/>
      <c r="T660" s="165"/>
      <c r="AT660" s="160" t="s">
        <v>159</v>
      </c>
      <c r="AU660" s="160" t="s">
        <v>86</v>
      </c>
      <c r="AV660" s="13" t="s">
        <v>86</v>
      </c>
      <c r="AW660" s="13" t="s">
        <v>31</v>
      </c>
      <c r="AX660" s="13" t="s">
        <v>76</v>
      </c>
      <c r="AY660" s="160" t="s">
        <v>147</v>
      </c>
    </row>
    <row r="661" spans="2:51" s="13" customFormat="1" ht="10.199999999999999">
      <c r="B661" s="159"/>
      <c r="D661" s="147" t="s">
        <v>159</v>
      </c>
      <c r="E661" s="160" t="s">
        <v>1</v>
      </c>
      <c r="F661" s="161" t="s">
        <v>652</v>
      </c>
      <c r="H661" s="162">
        <v>60.984000000000002</v>
      </c>
      <c r="I661" s="163"/>
      <c r="L661" s="159"/>
      <c r="M661" s="164"/>
      <c r="T661" s="165"/>
      <c r="AT661" s="160" t="s">
        <v>159</v>
      </c>
      <c r="AU661" s="160" t="s">
        <v>86</v>
      </c>
      <c r="AV661" s="13" t="s">
        <v>86</v>
      </c>
      <c r="AW661" s="13" t="s">
        <v>31</v>
      </c>
      <c r="AX661" s="13" t="s">
        <v>76</v>
      </c>
      <c r="AY661" s="160" t="s">
        <v>147</v>
      </c>
    </row>
    <row r="662" spans="2:51" s="13" customFormat="1" ht="10.199999999999999">
      <c r="B662" s="159"/>
      <c r="D662" s="147" t="s">
        <v>159</v>
      </c>
      <c r="E662" s="160" t="s">
        <v>1</v>
      </c>
      <c r="F662" s="161" t="s">
        <v>653</v>
      </c>
      <c r="H662" s="162">
        <v>2.1920000000000002</v>
      </c>
      <c r="I662" s="163"/>
      <c r="L662" s="159"/>
      <c r="M662" s="164"/>
      <c r="T662" s="165"/>
      <c r="AT662" s="160" t="s">
        <v>159</v>
      </c>
      <c r="AU662" s="160" t="s">
        <v>86</v>
      </c>
      <c r="AV662" s="13" t="s">
        <v>86</v>
      </c>
      <c r="AW662" s="13" t="s">
        <v>31</v>
      </c>
      <c r="AX662" s="13" t="s">
        <v>76</v>
      </c>
      <c r="AY662" s="160" t="s">
        <v>147</v>
      </c>
    </row>
    <row r="663" spans="2:51" s="13" customFormat="1" ht="10.199999999999999">
      <c r="B663" s="159"/>
      <c r="D663" s="147" t="s">
        <v>159</v>
      </c>
      <c r="E663" s="160" t="s">
        <v>1</v>
      </c>
      <c r="F663" s="161" t="s">
        <v>654</v>
      </c>
      <c r="H663" s="162">
        <v>523.32000000000005</v>
      </c>
      <c r="I663" s="163"/>
      <c r="L663" s="159"/>
      <c r="M663" s="164"/>
      <c r="T663" s="165"/>
      <c r="AT663" s="160" t="s">
        <v>159</v>
      </c>
      <c r="AU663" s="160" t="s">
        <v>86</v>
      </c>
      <c r="AV663" s="13" t="s">
        <v>86</v>
      </c>
      <c r="AW663" s="13" t="s">
        <v>31</v>
      </c>
      <c r="AX663" s="13" t="s">
        <v>76</v>
      </c>
      <c r="AY663" s="160" t="s">
        <v>147</v>
      </c>
    </row>
    <row r="664" spans="2:51" s="13" customFormat="1" ht="10.199999999999999">
      <c r="B664" s="159"/>
      <c r="D664" s="147" t="s">
        <v>159</v>
      </c>
      <c r="E664" s="160" t="s">
        <v>1</v>
      </c>
      <c r="F664" s="161" t="s">
        <v>655</v>
      </c>
      <c r="H664" s="162">
        <v>74.304000000000002</v>
      </c>
      <c r="I664" s="163"/>
      <c r="L664" s="159"/>
      <c r="M664" s="164"/>
      <c r="T664" s="165"/>
      <c r="AT664" s="160" t="s">
        <v>159</v>
      </c>
      <c r="AU664" s="160" t="s">
        <v>86</v>
      </c>
      <c r="AV664" s="13" t="s">
        <v>86</v>
      </c>
      <c r="AW664" s="13" t="s">
        <v>31</v>
      </c>
      <c r="AX664" s="13" t="s">
        <v>76</v>
      </c>
      <c r="AY664" s="160" t="s">
        <v>147</v>
      </c>
    </row>
    <row r="665" spans="2:51" s="13" customFormat="1" ht="10.199999999999999">
      <c r="B665" s="159"/>
      <c r="D665" s="147" t="s">
        <v>159</v>
      </c>
      <c r="E665" s="160" t="s">
        <v>1</v>
      </c>
      <c r="F665" s="161" t="s">
        <v>656</v>
      </c>
      <c r="H665" s="162">
        <v>123.2</v>
      </c>
      <c r="I665" s="163"/>
      <c r="L665" s="159"/>
      <c r="M665" s="164"/>
      <c r="T665" s="165"/>
      <c r="AT665" s="160" t="s">
        <v>159</v>
      </c>
      <c r="AU665" s="160" t="s">
        <v>86</v>
      </c>
      <c r="AV665" s="13" t="s">
        <v>86</v>
      </c>
      <c r="AW665" s="13" t="s">
        <v>31</v>
      </c>
      <c r="AX665" s="13" t="s">
        <v>76</v>
      </c>
      <c r="AY665" s="160" t="s">
        <v>147</v>
      </c>
    </row>
    <row r="666" spans="2:51" s="13" customFormat="1" ht="10.199999999999999">
      <c r="B666" s="159"/>
      <c r="D666" s="147" t="s">
        <v>159</v>
      </c>
      <c r="E666" s="160" t="s">
        <v>1</v>
      </c>
      <c r="F666" s="161" t="s">
        <v>657</v>
      </c>
      <c r="H666" s="162">
        <v>28</v>
      </c>
      <c r="I666" s="163"/>
      <c r="L666" s="159"/>
      <c r="M666" s="164"/>
      <c r="T666" s="165"/>
      <c r="AT666" s="160" t="s">
        <v>159</v>
      </c>
      <c r="AU666" s="160" t="s">
        <v>86</v>
      </c>
      <c r="AV666" s="13" t="s">
        <v>86</v>
      </c>
      <c r="AW666" s="13" t="s">
        <v>31</v>
      </c>
      <c r="AX666" s="13" t="s">
        <v>76</v>
      </c>
      <c r="AY666" s="160" t="s">
        <v>147</v>
      </c>
    </row>
    <row r="667" spans="2:51" s="13" customFormat="1" ht="10.199999999999999">
      <c r="B667" s="159"/>
      <c r="D667" s="147" t="s">
        <v>159</v>
      </c>
      <c r="E667" s="160" t="s">
        <v>1</v>
      </c>
      <c r="F667" s="161" t="s">
        <v>658</v>
      </c>
      <c r="H667" s="162">
        <v>45.182000000000002</v>
      </c>
      <c r="I667" s="163"/>
      <c r="L667" s="159"/>
      <c r="M667" s="164"/>
      <c r="T667" s="165"/>
      <c r="AT667" s="160" t="s">
        <v>159</v>
      </c>
      <c r="AU667" s="160" t="s">
        <v>86</v>
      </c>
      <c r="AV667" s="13" t="s">
        <v>86</v>
      </c>
      <c r="AW667" s="13" t="s">
        <v>31</v>
      </c>
      <c r="AX667" s="13" t="s">
        <v>76</v>
      </c>
      <c r="AY667" s="160" t="s">
        <v>147</v>
      </c>
    </row>
    <row r="668" spans="2:51" s="13" customFormat="1" ht="10.199999999999999">
      <c r="B668" s="159"/>
      <c r="D668" s="147" t="s">
        <v>159</v>
      </c>
      <c r="E668" s="160" t="s">
        <v>1</v>
      </c>
      <c r="F668" s="161" t="s">
        <v>659</v>
      </c>
      <c r="H668" s="162">
        <v>60.24</v>
      </c>
      <c r="I668" s="163"/>
      <c r="L668" s="159"/>
      <c r="M668" s="164"/>
      <c r="T668" s="165"/>
      <c r="AT668" s="160" t="s">
        <v>159</v>
      </c>
      <c r="AU668" s="160" t="s">
        <v>86</v>
      </c>
      <c r="AV668" s="13" t="s">
        <v>86</v>
      </c>
      <c r="AW668" s="13" t="s">
        <v>31</v>
      </c>
      <c r="AX668" s="13" t="s">
        <v>76</v>
      </c>
      <c r="AY668" s="160" t="s">
        <v>147</v>
      </c>
    </row>
    <row r="669" spans="2:51" s="13" customFormat="1" ht="10.199999999999999">
      <c r="B669" s="159"/>
      <c r="D669" s="147" t="s">
        <v>159</v>
      </c>
      <c r="E669" s="160" t="s">
        <v>1</v>
      </c>
      <c r="F669" s="161" t="s">
        <v>660</v>
      </c>
      <c r="H669" s="162">
        <v>26.64</v>
      </c>
      <c r="I669" s="163"/>
      <c r="L669" s="159"/>
      <c r="M669" s="164"/>
      <c r="T669" s="165"/>
      <c r="AT669" s="160" t="s">
        <v>159</v>
      </c>
      <c r="AU669" s="160" t="s">
        <v>86</v>
      </c>
      <c r="AV669" s="13" t="s">
        <v>86</v>
      </c>
      <c r="AW669" s="13" t="s">
        <v>31</v>
      </c>
      <c r="AX669" s="13" t="s">
        <v>76</v>
      </c>
      <c r="AY669" s="160" t="s">
        <v>147</v>
      </c>
    </row>
    <row r="670" spans="2:51" s="13" customFormat="1" ht="10.199999999999999">
      <c r="B670" s="159"/>
      <c r="D670" s="147" t="s">
        <v>159</v>
      </c>
      <c r="E670" s="160" t="s">
        <v>1</v>
      </c>
      <c r="F670" s="161" t="s">
        <v>661</v>
      </c>
      <c r="H670" s="162">
        <v>17.027999999999999</v>
      </c>
      <c r="I670" s="163"/>
      <c r="L670" s="159"/>
      <c r="M670" s="164"/>
      <c r="T670" s="165"/>
      <c r="AT670" s="160" t="s">
        <v>159</v>
      </c>
      <c r="AU670" s="160" t="s">
        <v>86</v>
      </c>
      <c r="AV670" s="13" t="s">
        <v>86</v>
      </c>
      <c r="AW670" s="13" t="s">
        <v>31</v>
      </c>
      <c r="AX670" s="13" t="s">
        <v>76</v>
      </c>
      <c r="AY670" s="160" t="s">
        <v>147</v>
      </c>
    </row>
    <row r="671" spans="2:51" s="13" customFormat="1" ht="10.199999999999999">
      <c r="B671" s="159"/>
      <c r="D671" s="147" t="s">
        <v>159</v>
      </c>
      <c r="E671" s="160" t="s">
        <v>1</v>
      </c>
      <c r="F671" s="161" t="s">
        <v>662</v>
      </c>
      <c r="H671" s="162">
        <v>70.400000000000006</v>
      </c>
      <c r="I671" s="163"/>
      <c r="L671" s="159"/>
      <c r="M671" s="164"/>
      <c r="T671" s="165"/>
      <c r="AT671" s="160" t="s">
        <v>159</v>
      </c>
      <c r="AU671" s="160" t="s">
        <v>86</v>
      </c>
      <c r="AV671" s="13" t="s">
        <v>86</v>
      </c>
      <c r="AW671" s="13" t="s">
        <v>31</v>
      </c>
      <c r="AX671" s="13" t="s">
        <v>76</v>
      </c>
      <c r="AY671" s="160" t="s">
        <v>147</v>
      </c>
    </row>
    <row r="672" spans="2:51" s="13" customFormat="1" ht="10.199999999999999">
      <c r="B672" s="159"/>
      <c r="D672" s="147" t="s">
        <v>159</v>
      </c>
      <c r="E672" s="160" t="s">
        <v>1</v>
      </c>
      <c r="F672" s="161" t="s">
        <v>663</v>
      </c>
      <c r="H672" s="162">
        <v>37.08</v>
      </c>
      <c r="I672" s="163"/>
      <c r="L672" s="159"/>
      <c r="M672" s="164"/>
      <c r="T672" s="165"/>
      <c r="AT672" s="160" t="s">
        <v>159</v>
      </c>
      <c r="AU672" s="160" t="s">
        <v>86</v>
      </c>
      <c r="AV672" s="13" t="s">
        <v>86</v>
      </c>
      <c r="AW672" s="13" t="s">
        <v>31</v>
      </c>
      <c r="AX672" s="13" t="s">
        <v>76</v>
      </c>
      <c r="AY672" s="160" t="s">
        <v>147</v>
      </c>
    </row>
    <row r="673" spans="2:51" s="13" customFormat="1" ht="10.199999999999999">
      <c r="B673" s="159"/>
      <c r="D673" s="147" t="s">
        <v>159</v>
      </c>
      <c r="E673" s="160" t="s">
        <v>1</v>
      </c>
      <c r="F673" s="161" t="s">
        <v>664</v>
      </c>
      <c r="H673" s="162">
        <v>37.799999999999997</v>
      </c>
      <c r="I673" s="163"/>
      <c r="L673" s="159"/>
      <c r="M673" s="164"/>
      <c r="T673" s="165"/>
      <c r="AT673" s="160" t="s">
        <v>159</v>
      </c>
      <c r="AU673" s="160" t="s">
        <v>86</v>
      </c>
      <c r="AV673" s="13" t="s">
        <v>86</v>
      </c>
      <c r="AW673" s="13" t="s">
        <v>31</v>
      </c>
      <c r="AX673" s="13" t="s">
        <v>76</v>
      </c>
      <c r="AY673" s="160" t="s">
        <v>147</v>
      </c>
    </row>
    <row r="674" spans="2:51" s="12" customFormat="1" ht="10.199999999999999">
      <c r="B674" s="153"/>
      <c r="D674" s="147" t="s">
        <v>159</v>
      </c>
      <c r="E674" s="154" t="s">
        <v>1</v>
      </c>
      <c r="F674" s="155" t="s">
        <v>665</v>
      </c>
      <c r="H674" s="154" t="s">
        <v>1</v>
      </c>
      <c r="I674" s="156"/>
      <c r="L674" s="153"/>
      <c r="M674" s="157"/>
      <c r="T674" s="158"/>
      <c r="AT674" s="154" t="s">
        <v>159</v>
      </c>
      <c r="AU674" s="154" t="s">
        <v>86</v>
      </c>
      <c r="AV674" s="12" t="s">
        <v>84</v>
      </c>
      <c r="AW674" s="12" t="s">
        <v>31</v>
      </c>
      <c r="AX674" s="12" t="s">
        <v>76</v>
      </c>
      <c r="AY674" s="154" t="s">
        <v>147</v>
      </c>
    </row>
    <row r="675" spans="2:51" s="13" customFormat="1" ht="10.199999999999999">
      <c r="B675" s="159"/>
      <c r="D675" s="147" t="s">
        <v>159</v>
      </c>
      <c r="E675" s="160" t="s">
        <v>1</v>
      </c>
      <c r="F675" s="161" t="s">
        <v>666</v>
      </c>
      <c r="H675" s="162">
        <v>46.92</v>
      </c>
      <c r="I675" s="163"/>
      <c r="L675" s="159"/>
      <c r="M675" s="164"/>
      <c r="T675" s="165"/>
      <c r="AT675" s="160" t="s">
        <v>159</v>
      </c>
      <c r="AU675" s="160" t="s">
        <v>86</v>
      </c>
      <c r="AV675" s="13" t="s">
        <v>86</v>
      </c>
      <c r="AW675" s="13" t="s">
        <v>31</v>
      </c>
      <c r="AX675" s="13" t="s">
        <v>76</v>
      </c>
      <c r="AY675" s="160" t="s">
        <v>147</v>
      </c>
    </row>
    <row r="676" spans="2:51" s="13" customFormat="1" ht="10.199999999999999">
      <c r="B676" s="159"/>
      <c r="D676" s="147" t="s">
        <v>159</v>
      </c>
      <c r="E676" s="160" t="s">
        <v>1</v>
      </c>
      <c r="F676" s="161" t="s">
        <v>667</v>
      </c>
      <c r="H676" s="162">
        <v>1.492</v>
      </c>
      <c r="I676" s="163"/>
      <c r="L676" s="159"/>
      <c r="M676" s="164"/>
      <c r="T676" s="165"/>
      <c r="AT676" s="160" t="s">
        <v>159</v>
      </c>
      <c r="AU676" s="160" t="s">
        <v>86</v>
      </c>
      <c r="AV676" s="13" t="s">
        <v>86</v>
      </c>
      <c r="AW676" s="13" t="s">
        <v>31</v>
      </c>
      <c r="AX676" s="13" t="s">
        <v>76</v>
      </c>
      <c r="AY676" s="160" t="s">
        <v>147</v>
      </c>
    </row>
    <row r="677" spans="2:51" s="13" customFormat="1" ht="10.199999999999999">
      <c r="B677" s="159"/>
      <c r="D677" s="147" t="s">
        <v>159</v>
      </c>
      <c r="E677" s="160" t="s">
        <v>1</v>
      </c>
      <c r="F677" s="161" t="s">
        <v>668</v>
      </c>
      <c r="H677" s="162">
        <v>17.600000000000001</v>
      </c>
      <c r="I677" s="163"/>
      <c r="L677" s="159"/>
      <c r="M677" s="164"/>
      <c r="T677" s="165"/>
      <c r="AT677" s="160" t="s">
        <v>159</v>
      </c>
      <c r="AU677" s="160" t="s">
        <v>86</v>
      </c>
      <c r="AV677" s="13" t="s">
        <v>86</v>
      </c>
      <c r="AW677" s="13" t="s">
        <v>31</v>
      </c>
      <c r="AX677" s="13" t="s">
        <v>76</v>
      </c>
      <c r="AY677" s="160" t="s">
        <v>147</v>
      </c>
    </row>
    <row r="678" spans="2:51" s="13" customFormat="1" ht="10.199999999999999">
      <c r="B678" s="159"/>
      <c r="D678" s="147" t="s">
        <v>159</v>
      </c>
      <c r="E678" s="160" t="s">
        <v>1</v>
      </c>
      <c r="F678" s="161" t="s">
        <v>669</v>
      </c>
      <c r="H678" s="162">
        <v>102.544</v>
      </c>
      <c r="I678" s="163"/>
      <c r="L678" s="159"/>
      <c r="M678" s="164"/>
      <c r="T678" s="165"/>
      <c r="AT678" s="160" t="s">
        <v>159</v>
      </c>
      <c r="AU678" s="160" t="s">
        <v>86</v>
      </c>
      <c r="AV678" s="13" t="s">
        <v>86</v>
      </c>
      <c r="AW678" s="13" t="s">
        <v>31</v>
      </c>
      <c r="AX678" s="13" t="s">
        <v>76</v>
      </c>
      <c r="AY678" s="160" t="s">
        <v>147</v>
      </c>
    </row>
    <row r="679" spans="2:51" s="13" customFormat="1" ht="10.199999999999999">
      <c r="B679" s="159"/>
      <c r="D679" s="147" t="s">
        <v>159</v>
      </c>
      <c r="E679" s="160" t="s">
        <v>1</v>
      </c>
      <c r="F679" s="161" t="s">
        <v>670</v>
      </c>
      <c r="H679" s="162">
        <v>24.48</v>
      </c>
      <c r="I679" s="163"/>
      <c r="L679" s="159"/>
      <c r="M679" s="164"/>
      <c r="T679" s="165"/>
      <c r="AT679" s="160" t="s">
        <v>159</v>
      </c>
      <c r="AU679" s="160" t="s">
        <v>86</v>
      </c>
      <c r="AV679" s="13" t="s">
        <v>86</v>
      </c>
      <c r="AW679" s="13" t="s">
        <v>31</v>
      </c>
      <c r="AX679" s="13" t="s">
        <v>76</v>
      </c>
      <c r="AY679" s="160" t="s">
        <v>147</v>
      </c>
    </row>
    <row r="680" spans="2:51" s="13" customFormat="1" ht="10.199999999999999">
      <c r="B680" s="159"/>
      <c r="D680" s="147" t="s">
        <v>159</v>
      </c>
      <c r="E680" s="160" t="s">
        <v>1</v>
      </c>
      <c r="F680" s="161" t="s">
        <v>671</v>
      </c>
      <c r="H680" s="162">
        <v>13.023999999999999</v>
      </c>
      <c r="I680" s="163"/>
      <c r="L680" s="159"/>
      <c r="M680" s="164"/>
      <c r="T680" s="165"/>
      <c r="AT680" s="160" t="s">
        <v>159</v>
      </c>
      <c r="AU680" s="160" t="s">
        <v>86</v>
      </c>
      <c r="AV680" s="13" t="s">
        <v>86</v>
      </c>
      <c r="AW680" s="13" t="s">
        <v>31</v>
      </c>
      <c r="AX680" s="13" t="s">
        <v>76</v>
      </c>
      <c r="AY680" s="160" t="s">
        <v>147</v>
      </c>
    </row>
    <row r="681" spans="2:51" s="13" customFormat="1" ht="10.199999999999999">
      <c r="B681" s="159"/>
      <c r="D681" s="147" t="s">
        <v>159</v>
      </c>
      <c r="E681" s="160" t="s">
        <v>1</v>
      </c>
      <c r="F681" s="161" t="s">
        <v>672</v>
      </c>
      <c r="H681" s="162">
        <v>12.135999999999999</v>
      </c>
      <c r="I681" s="163"/>
      <c r="L681" s="159"/>
      <c r="M681" s="164"/>
      <c r="T681" s="165"/>
      <c r="AT681" s="160" t="s">
        <v>159</v>
      </c>
      <c r="AU681" s="160" t="s">
        <v>86</v>
      </c>
      <c r="AV681" s="13" t="s">
        <v>86</v>
      </c>
      <c r="AW681" s="13" t="s">
        <v>31</v>
      </c>
      <c r="AX681" s="13" t="s">
        <v>76</v>
      </c>
      <c r="AY681" s="160" t="s">
        <v>147</v>
      </c>
    </row>
    <row r="682" spans="2:51" s="13" customFormat="1" ht="10.199999999999999">
      <c r="B682" s="159"/>
      <c r="D682" s="147" t="s">
        <v>159</v>
      </c>
      <c r="E682" s="160" t="s">
        <v>1</v>
      </c>
      <c r="F682" s="161" t="s">
        <v>673</v>
      </c>
      <c r="H682" s="162">
        <v>21.32</v>
      </c>
      <c r="I682" s="163"/>
      <c r="L682" s="159"/>
      <c r="M682" s="164"/>
      <c r="T682" s="165"/>
      <c r="AT682" s="160" t="s">
        <v>159</v>
      </c>
      <c r="AU682" s="160" t="s">
        <v>86</v>
      </c>
      <c r="AV682" s="13" t="s">
        <v>86</v>
      </c>
      <c r="AW682" s="13" t="s">
        <v>31</v>
      </c>
      <c r="AX682" s="13" t="s">
        <v>76</v>
      </c>
      <c r="AY682" s="160" t="s">
        <v>147</v>
      </c>
    </row>
    <row r="683" spans="2:51" s="13" customFormat="1" ht="10.199999999999999">
      <c r="B683" s="159"/>
      <c r="D683" s="147" t="s">
        <v>159</v>
      </c>
      <c r="E683" s="160" t="s">
        <v>1</v>
      </c>
      <c r="F683" s="161" t="s">
        <v>674</v>
      </c>
      <c r="H683" s="162">
        <v>4.4400000000000004</v>
      </c>
      <c r="I683" s="163"/>
      <c r="L683" s="159"/>
      <c r="M683" s="164"/>
      <c r="T683" s="165"/>
      <c r="AT683" s="160" t="s">
        <v>159</v>
      </c>
      <c r="AU683" s="160" t="s">
        <v>86</v>
      </c>
      <c r="AV683" s="13" t="s">
        <v>86</v>
      </c>
      <c r="AW683" s="13" t="s">
        <v>31</v>
      </c>
      <c r="AX683" s="13" t="s">
        <v>76</v>
      </c>
      <c r="AY683" s="160" t="s">
        <v>147</v>
      </c>
    </row>
    <row r="684" spans="2:51" s="13" customFormat="1" ht="10.199999999999999">
      <c r="B684" s="159"/>
      <c r="D684" s="147" t="s">
        <v>159</v>
      </c>
      <c r="E684" s="160" t="s">
        <v>1</v>
      </c>
      <c r="F684" s="161" t="s">
        <v>675</v>
      </c>
      <c r="H684" s="162">
        <v>19.018000000000001</v>
      </c>
      <c r="I684" s="163"/>
      <c r="L684" s="159"/>
      <c r="M684" s="164"/>
      <c r="T684" s="165"/>
      <c r="AT684" s="160" t="s">
        <v>159</v>
      </c>
      <c r="AU684" s="160" t="s">
        <v>86</v>
      </c>
      <c r="AV684" s="13" t="s">
        <v>86</v>
      </c>
      <c r="AW684" s="13" t="s">
        <v>31</v>
      </c>
      <c r="AX684" s="13" t="s">
        <v>76</v>
      </c>
      <c r="AY684" s="160" t="s">
        <v>147</v>
      </c>
    </row>
    <row r="685" spans="2:51" s="13" customFormat="1" ht="10.199999999999999">
      <c r="B685" s="159"/>
      <c r="D685" s="147" t="s">
        <v>159</v>
      </c>
      <c r="E685" s="160" t="s">
        <v>1</v>
      </c>
      <c r="F685" s="161" t="s">
        <v>676</v>
      </c>
      <c r="H685" s="162">
        <v>15.54</v>
      </c>
      <c r="I685" s="163"/>
      <c r="L685" s="159"/>
      <c r="M685" s="164"/>
      <c r="T685" s="165"/>
      <c r="AT685" s="160" t="s">
        <v>159</v>
      </c>
      <c r="AU685" s="160" t="s">
        <v>86</v>
      </c>
      <c r="AV685" s="13" t="s">
        <v>86</v>
      </c>
      <c r="AW685" s="13" t="s">
        <v>31</v>
      </c>
      <c r="AX685" s="13" t="s">
        <v>76</v>
      </c>
      <c r="AY685" s="160" t="s">
        <v>147</v>
      </c>
    </row>
    <row r="686" spans="2:51" s="13" customFormat="1" ht="10.199999999999999">
      <c r="B686" s="159"/>
      <c r="D686" s="147" t="s">
        <v>159</v>
      </c>
      <c r="E686" s="160" t="s">
        <v>1</v>
      </c>
      <c r="F686" s="161" t="s">
        <v>677</v>
      </c>
      <c r="H686" s="162">
        <v>22.08</v>
      </c>
      <c r="I686" s="163"/>
      <c r="L686" s="159"/>
      <c r="M686" s="164"/>
      <c r="T686" s="165"/>
      <c r="AT686" s="160" t="s">
        <v>159</v>
      </c>
      <c r="AU686" s="160" t="s">
        <v>86</v>
      </c>
      <c r="AV686" s="13" t="s">
        <v>86</v>
      </c>
      <c r="AW686" s="13" t="s">
        <v>31</v>
      </c>
      <c r="AX686" s="13" t="s">
        <v>76</v>
      </c>
      <c r="AY686" s="160" t="s">
        <v>147</v>
      </c>
    </row>
    <row r="687" spans="2:51" s="13" customFormat="1" ht="10.199999999999999">
      <c r="B687" s="159"/>
      <c r="D687" s="147" t="s">
        <v>159</v>
      </c>
      <c r="E687" s="160" t="s">
        <v>1</v>
      </c>
      <c r="F687" s="161" t="s">
        <v>678</v>
      </c>
      <c r="H687" s="162">
        <v>6.5</v>
      </c>
      <c r="I687" s="163"/>
      <c r="L687" s="159"/>
      <c r="M687" s="164"/>
      <c r="T687" s="165"/>
      <c r="AT687" s="160" t="s">
        <v>159</v>
      </c>
      <c r="AU687" s="160" t="s">
        <v>86</v>
      </c>
      <c r="AV687" s="13" t="s">
        <v>86</v>
      </c>
      <c r="AW687" s="13" t="s">
        <v>31</v>
      </c>
      <c r="AX687" s="13" t="s">
        <v>76</v>
      </c>
      <c r="AY687" s="160" t="s">
        <v>147</v>
      </c>
    </row>
    <row r="688" spans="2:51" s="13" customFormat="1" ht="10.199999999999999">
      <c r="B688" s="159"/>
      <c r="D688" s="147" t="s">
        <v>159</v>
      </c>
      <c r="E688" s="160" t="s">
        <v>1</v>
      </c>
      <c r="F688" s="161" t="s">
        <v>679</v>
      </c>
      <c r="H688" s="162">
        <v>6.24</v>
      </c>
      <c r="I688" s="163"/>
      <c r="L688" s="159"/>
      <c r="M688" s="164"/>
      <c r="T688" s="165"/>
      <c r="AT688" s="160" t="s">
        <v>159</v>
      </c>
      <c r="AU688" s="160" t="s">
        <v>86</v>
      </c>
      <c r="AV688" s="13" t="s">
        <v>86</v>
      </c>
      <c r="AW688" s="13" t="s">
        <v>31</v>
      </c>
      <c r="AX688" s="13" t="s">
        <v>76</v>
      </c>
      <c r="AY688" s="160" t="s">
        <v>147</v>
      </c>
    </row>
    <row r="689" spans="2:51" s="13" customFormat="1" ht="10.199999999999999">
      <c r="B689" s="159"/>
      <c r="D689" s="147" t="s">
        <v>159</v>
      </c>
      <c r="E689" s="160" t="s">
        <v>1</v>
      </c>
      <c r="F689" s="161" t="s">
        <v>680</v>
      </c>
      <c r="H689" s="162">
        <v>120.3</v>
      </c>
      <c r="I689" s="163"/>
      <c r="L689" s="159"/>
      <c r="M689" s="164"/>
      <c r="T689" s="165"/>
      <c r="AT689" s="160" t="s">
        <v>159</v>
      </c>
      <c r="AU689" s="160" t="s">
        <v>86</v>
      </c>
      <c r="AV689" s="13" t="s">
        <v>86</v>
      </c>
      <c r="AW689" s="13" t="s">
        <v>31</v>
      </c>
      <c r="AX689" s="13" t="s">
        <v>76</v>
      </c>
      <c r="AY689" s="160" t="s">
        <v>147</v>
      </c>
    </row>
    <row r="690" spans="2:51" s="15" customFormat="1" ht="10.199999999999999">
      <c r="B690" s="183"/>
      <c r="D690" s="147" t="s">
        <v>159</v>
      </c>
      <c r="E690" s="184" t="s">
        <v>1</v>
      </c>
      <c r="F690" s="185" t="s">
        <v>681</v>
      </c>
      <c r="H690" s="186">
        <v>2353.9720000000002</v>
      </c>
      <c r="I690" s="187"/>
      <c r="L690" s="183"/>
      <c r="M690" s="188"/>
      <c r="T690" s="189"/>
      <c r="AT690" s="184" t="s">
        <v>159</v>
      </c>
      <c r="AU690" s="184" t="s">
        <v>86</v>
      </c>
      <c r="AV690" s="15" t="s">
        <v>94</v>
      </c>
      <c r="AW690" s="15" t="s">
        <v>31</v>
      </c>
      <c r="AX690" s="15" t="s">
        <v>76</v>
      </c>
      <c r="AY690" s="184" t="s">
        <v>147</v>
      </c>
    </row>
    <row r="691" spans="2:51" s="12" customFormat="1" ht="10.199999999999999">
      <c r="B691" s="153"/>
      <c r="D691" s="147" t="s">
        <v>159</v>
      </c>
      <c r="E691" s="154" t="s">
        <v>1</v>
      </c>
      <c r="F691" s="155" t="s">
        <v>682</v>
      </c>
      <c r="H691" s="154" t="s">
        <v>1</v>
      </c>
      <c r="I691" s="156"/>
      <c r="L691" s="153"/>
      <c r="M691" s="157"/>
      <c r="T691" s="158"/>
      <c r="AT691" s="154" t="s">
        <v>159</v>
      </c>
      <c r="AU691" s="154" t="s">
        <v>86</v>
      </c>
      <c r="AV691" s="12" t="s">
        <v>84</v>
      </c>
      <c r="AW691" s="12" t="s">
        <v>31</v>
      </c>
      <c r="AX691" s="12" t="s">
        <v>76</v>
      </c>
      <c r="AY691" s="154" t="s">
        <v>147</v>
      </c>
    </row>
    <row r="692" spans="2:51" s="13" customFormat="1" ht="10.199999999999999">
      <c r="B692" s="159"/>
      <c r="D692" s="147" t="s">
        <v>159</v>
      </c>
      <c r="E692" s="160" t="s">
        <v>1</v>
      </c>
      <c r="F692" s="161" t="s">
        <v>683</v>
      </c>
      <c r="H692" s="162">
        <v>85</v>
      </c>
      <c r="I692" s="163"/>
      <c r="L692" s="159"/>
      <c r="M692" s="164"/>
      <c r="T692" s="165"/>
      <c r="AT692" s="160" t="s">
        <v>159</v>
      </c>
      <c r="AU692" s="160" t="s">
        <v>86</v>
      </c>
      <c r="AV692" s="13" t="s">
        <v>86</v>
      </c>
      <c r="AW692" s="13" t="s">
        <v>31</v>
      </c>
      <c r="AX692" s="13" t="s">
        <v>76</v>
      </c>
      <c r="AY692" s="160" t="s">
        <v>147</v>
      </c>
    </row>
    <row r="693" spans="2:51" s="12" customFormat="1" ht="10.199999999999999">
      <c r="B693" s="153"/>
      <c r="D693" s="147" t="s">
        <v>159</v>
      </c>
      <c r="E693" s="154" t="s">
        <v>1</v>
      </c>
      <c r="F693" s="155" t="s">
        <v>684</v>
      </c>
      <c r="H693" s="154" t="s">
        <v>1</v>
      </c>
      <c r="I693" s="156"/>
      <c r="L693" s="153"/>
      <c r="M693" s="157"/>
      <c r="T693" s="158"/>
      <c r="AT693" s="154" t="s">
        <v>159</v>
      </c>
      <c r="AU693" s="154" t="s">
        <v>86</v>
      </c>
      <c r="AV693" s="12" t="s">
        <v>84</v>
      </c>
      <c r="AW693" s="12" t="s">
        <v>31</v>
      </c>
      <c r="AX693" s="12" t="s">
        <v>76</v>
      </c>
      <c r="AY693" s="154" t="s">
        <v>147</v>
      </c>
    </row>
    <row r="694" spans="2:51" s="12" customFormat="1" ht="10.199999999999999">
      <c r="B694" s="153"/>
      <c r="D694" s="147" t="s">
        <v>159</v>
      </c>
      <c r="E694" s="154" t="s">
        <v>1</v>
      </c>
      <c r="F694" s="155" t="s">
        <v>639</v>
      </c>
      <c r="H694" s="154" t="s">
        <v>1</v>
      </c>
      <c r="I694" s="156"/>
      <c r="L694" s="153"/>
      <c r="M694" s="157"/>
      <c r="T694" s="158"/>
      <c r="AT694" s="154" t="s">
        <v>159</v>
      </c>
      <c r="AU694" s="154" t="s">
        <v>86</v>
      </c>
      <c r="AV694" s="12" t="s">
        <v>84</v>
      </c>
      <c r="AW694" s="12" t="s">
        <v>31</v>
      </c>
      <c r="AX694" s="12" t="s">
        <v>76</v>
      </c>
      <c r="AY694" s="154" t="s">
        <v>147</v>
      </c>
    </row>
    <row r="695" spans="2:51" s="13" customFormat="1" ht="10.199999999999999">
      <c r="B695" s="159"/>
      <c r="D695" s="147" t="s">
        <v>159</v>
      </c>
      <c r="E695" s="160" t="s">
        <v>1</v>
      </c>
      <c r="F695" s="161" t="s">
        <v>685</v>
      </c>
      <c r="H695" s="162">
        <v>1.65</v>
      </c>
      <c r="I695" s="163"/>
      <c r="L695" s="159"/>
      <c r="M695" s="164"/>
      <c r="T695" s="165"/>
      <c r="AT695" s="160" t="s">
        <v>159</v>
      </c>
      <c r="AU695" s="160" t="s">
        <v>86</v>
      </c>
      <c r="AV695" s="13" t="s">
        <v>86</v>
      </c>
      <c r="AW695" s="13" t="s">
        <v>31</v>
      </c>
      <c r="AX695" s="13" t="s">
        <v>76</v>
      </c>
      <c r="AY695" s="160" t="s">
        <v>147</v>
      </c>
    </row>
    <row r="696" spans="2:51" s="13" customFormat="1" ht="10.199999999999999">
      <c r="B696" s="159"/>
      <c r="D696" s="147" t="s">
        <v>159</v>
      </c>
      <c r="E696" s="160" t="s">
        <v>1</v>
      </c>
      <c r="F696" s="161" t="s">
        <v>686</v>
      </c>
      <c r="H696" s="162">
        <v>0.99</v>
      </c>
      <c r="I696" s="163"/>
      <c r="L696" s="159"/>
      <c r="M696" s="164"/>
      <c r="T696" s="165"/>
      <c r="AT696" s="160" t="s">
        <v>159</v>
      </c>
      <c r="AU696" s="160" t="s">
        <v>86</v>
      </c>
      <c r="AV696" s="13" t="s">
        <v>86</v>
      </c>
      <c r="AW696" s="13" t="s">
        <v>31</v>
      </c>
      <c r="AX696" s="13" t="s">
        <v>76</v>
      </c>
      <c r="AY696" s="160" t="s">
        <v>147</v>
      </c>
    </row>
    <row r="697" spans="2:51" s="13" customFormat="1" ht="10.199999999999999">
      <c r="B697" s="159"/>
      <c r="D697" s="147" t="s">
        <v>159</v>
      </c>
      <c r="E697" s="160" t="s">
        <v>1</v>
      </c>
      <c r="F697" s="161" t="s">
        <v>687</v>
      </c>
      <c r="H697" s="162">
        <v>1.2</v>
      </c>
      <c r="I697" s="163"/>
      <c r="L697" s="159"/>
      <c r="M697" s="164"/>
      <c r="T697" s="165"/>
      <c r="AT697" s="160" t="s">
        <v>159</v>
      </c>
      <c r="AU697" s="160" t="s">
        <v>86</v>
      </c>
      <c r="AV697" s="13" t="s">
        <v>86</v>
      </c>
      <c r="AW697" s="13" t="s">
        <v>31</v>
      </c>
      <c r="AX697" s="13" t="s">
        <v>76</v>
      </c>
      <c r="AY697" s="160" t="s">
        <v>147</v>
      </c>
    </row>
    <row r="698" spans="2:51" s="13" customFormat="1" ht="10.199999999999999">
      <c r="B698" s="159"/>
      <c r="D698" s="147" t="s">
        <v>159</v>
      </c>
      <c r="E698" s="160" t="s">
        <v>1</v>
      </c>
      <c r="F698" s="161" t="s">
        <v>688</v>
      </c>
      <c r="H698" s="162">
        <v>9.3000000000000007</v>
      </c>
      <c r="I698" s="163"/>
      <c r="L698" s="159"/>
      <c r="M698" s="164"/>
      <c r="T698" s="165"/>
      <c r="AT698" s="160" t="s">
        <v>159</v>
      </c>
      <c r="AU698" s="160" t="s">
        <v>86</v>
      </c>
      <c r="AV698" s="13" t="s">
        <v>86</v>
      </c>
      <c r="AW698" s="13" t="s">
        <v>31</v>
      </c>
      <c r="AX698" s="13" t="s">
        <v>76</v>
      </c>
      <c r="AY698" s="160" t="s">
        <v>147</v>
      </c>
    </row>
    <row r="699" spans="2:51" s="13" customFormat="1" ht="10.199999999999999">
      <c r="B699" s="159"/>
      <c r="D699" s="147" t="s">
        <v>159</v>
      </c>
      <c r="E699" s="160" t="s">
        <v>1</v>
      </c>
      <c r="F699" s="161" t="s">
        <v>689</v>
      </c>
      <c r="H699" s="162">
        <v>7.04</v>
      </c>
      <c r="I699" s="163"/>
      <c r="L699" s="159"/>
      <c r="M699" s="164"/>
      <c r="T699" s="165"/>
      <c r="AT699" s="160" t="s">
        <v>159</v>
      </c>
      <c r="AU699" s="160" t="s">
        <v>86</v>
      </c>
      <c r="AV699" s="13" t="s">
        <v>86</v>
      </c>
      <c r="AW699" s="13" t="s">
        <v>31</v>
      </c>
      <c r="AX699" s="13" t="s">
        <v>76</v>
      </c>
      <c r="AY699" s="160" t="s">
        <v>147</v>
      </c>
    </row>
    <row r="700" spans="2:51" s="13" customFormat="1" ht="10.199999999999999">
      <c r="B700" s="159"/>
      <c r="D700" s="147" t="s">
        <v>159</v>
      </c>
      <c r="E700" s="160" t="s">
        <v>1</v>
      </c>
      <c r="F700" s="161" t="s">
        <v>690</v>
      </c>
      <c r="H700" s="162">
        <v>13.6</v>
      </c>
      <c r="I700" s="163"/>
      <c r="L700" s="159"/>
      <c r="M700" s="164"/>
      <c r="T700" s="165"/>
      <c r="AT700" s="160" t="s">
        <v>159</v>
      </c>
      <c r="AU700" s="160" t="s">
        <v>86</v>
      </c>
      <c r="AV700" s="13" t="s">
        <v>86</v>
      </c>
      <c r="AW700" s="13" t="s">
        <v>31</v>
      </c>
      <c r="AX700" s="13" t="s">
        <v>76</v>
      </c>
      <c r="AY700" s="160" t="s">
        <v>147</v>
      </c>
    </row>
    <row r="701" spans="2:51" s="13" customFormat="1" ht="10.199999999999999">
      <c r="B701" s="159"/>
      <c r="D701" s="147" t="s">
        <v>159</v>
      </c>
      <c r="E701" s="160" t="s">
        <v>1</v>
      </c>
      <c r="F701" s="161" t="s">
        <v>691</v>
      </c>
      <c r="H701" s="162">
        <v>35.28</v>
      </c>
      <c r="I701" s="163"/>
      <c r="L701" s="159"/>
      <c r="M701" s="164"/>
      <c r="T701" s="165"/>
      <c r="AT701" s="160" t="s">
        <v>159</v>
      </c>
      <c r="AU701" s="160" t="s">
        <v>86</v>
      </c>
      <c r="AV701" s="13" t="s">
        <v>86</v>
      </c>
      <c r="AW701" s="13" t="s">
        <v>31</v>
      </c>
      <c r="AX701" s="13" t="s">
        <v>76</v>
      </c>
      <c r="AY701" s="160" t="s">
        <v>147</v>
      </c>
    </row>
    <row r="702" spans="2:51" s="13" customFormat="1" ht="10.199999999999999">
      <c r="B702" s="159"/>
      <c r="D702" s="147" t="s">
        <v>159</v>
      </c>
      <c r="E702" s="160" t="s">
        <v>1</v>
      </c>
      <c r="F702" s="161" t="s">
        <v>692</v>
      </c>
      <c r="H702" s="162">
        <v>7.6</v>
      </c>
      <c r="I702" s="163"/>
      <c r="L702" s="159"/>
      <c r="M702" s="164"/>
      <c r="T702" s="165"/>
      <c r="AT702" s="160" t="s">
        <v>159</v>
      </c>
      <c r="AU702" s="160" t="s">
        <v>86</v>
      </c>
      <c r="AV702" s="13" t="s">
        <v>86</v>
      </c>
      <c r="AW702" s="13" t="s">
        <v>31</v>
      </c>
      <c r="AX702" s="13" t="s">
        <v>76</v>
      </c>
      <c r="AY702" s="160" t="s">
        <v>147</v>
      </c>
    </row>
    <row r="703" spans="2:51" s="13" customFormat="1" ht="10.199999999999999">
      <c r="B703" s="159"/>
      <c r="D703" s="147" t="s">
        <v>159</v>
      </c>
      <c r="E703" s="160" t="s">
        <v>1</v>
      </c>
      <c r="F703" s="161" t="s">
        <v>693</v>
      </c>
      <c r="H703" s="162">
        <v>12.95</v>
      </c>
      <c r="I703" s="163"/>
      <c r="L703" s="159"/>
      <c r="M703" s="164"/>
      <c r="T703" s="165"/>
      <c r="AT703" s="160" t="s">
        <v>159</v>
      </c>
      <c r="AU703" s="160" t="s">
        <v>86</v>
      </c>
      <c r="AV703" s="13" t="s">
        <v>86</v>
      </c>
      <c r="AW703" s="13" t="s">
        <v>31</v>
      </c>
      <c r="AX703" s="13" t="s">
        <v>76</v>
      </c>
      <c r="AY703" s="160" t="s">
        <v>147</v>
      </c>
    </row>
    <row r="704" spans="2:51" s="13" customFormat="1" ht="10.199999999999999">
      <c r="B704" s="159"/>
      <c r="D704" s="147" t="s">
        <v>159</v>
      </c>
      <c r="E704" s="160" t="s">
        <v>1</v>
      </c>
      <c r="F704" s="161" t="s">
        <v>694</v>
      </c>
      <c r="H704" s="162">
        <v>36.630000000000003</v>
      </c>
      <c r="I704" s="163"/>
      <c r="L704" s="159"/>
      <c r="M704" s="164"/>
      <c r="T704" s="165"/>
      <c r="AT704" s="160" t="s">
        <v>159</v>
      </c>
      <c r="AU704" s="160" t="s">
        <v>86</v>
      </c>
      <c r="AV704" s="13" t="s">
        <v>86</v>
      </c>
      <c r="AW704" s="13" t="s">
        <v>31</v>
      </c>
      <c r="AX704" s="13" t="s">
        <v>76</v>
      </c>
      <c r="AY704" s="160" t="s">
        <v>147</v>
      </c>
    </row>
    <row r="705" spans="2:51" s="13" customFormat="1" ht="10.199999999999999">
      <c r="B705" s="159"/>
      <c r="D705" s="147" t="s">
        <v>159</v>
      </c>
      <c r="E705" s="160" t="s">
        <v>1</v>
      </c>
      <c r="F705" s="161" t="s">
        <v>695</v>
      </c>
      <c r="H705" s="162">
        <v>8.4</v>
      </c>
      <c r="I705" s="163"/>
      <c r="L705" s="159"/>
      <c r="M705" s="164"/>
      <c r="T705" s="165"/>
      <c r="AT705" s="160" t="s">
        <v>159</v>
      </c>
      <c r="AU705" s="160" t="s">
        <v>86</v>
      </c>
      <c r="AV705" s="13" t="s">
        <v>86</v>
      </c>
      <c r="AW705" s="13" t="s">
        <v>31</v>
      </c>
      <c r="AX705" s="13" t="s">
        <v>76</v>
      </c>
      <c r="AY705" s="160" t="s">
        <v>147</v>
      </c>
    </row>
    <row r="706" spans="2:51" s="13" customFormat="1" ht="10.199999999999999">
      <c r="B706" s="159"/>
      <c r="D706" s="147" t="s">
        <v>159</v>
      </c>
      <c r="E706" s="160" t="s">
        <v>1</v>
      </c>
      <c r="F706" s="161" t="s">
        <v>696</v>
      </c>
      <c r="H706" s="162">
        <v>1.85</v>
      </c>
      <c r="I706" s="163"/>
      <c r="L706" s="159"/>
      <c r="M706" s="164"/>
      <c r="T706" s="165"/>
      <c r="AT706" s="160" t="s">
        <v>159</v>
      </c>
      <c r="AU706" s="160" t="s">
        <v>86</v>
      </c>
      <c r="AV706" s="13" t="s">
        <v>86</v>
      </c>
      <c r="AW706" s="13" t="s">
        <v>31</v>
      </c>
      <c r="AX706" s="13" t="s">
        <v>76</v>
      </c>
      <c r="AY706" s="160" t="s">
        <v>147</v>
      </c>
    </row>
    <row r="707" spans="2:51" s="13" customFormat="1" ht="10.199999999999999">
      <c r="B707" s="159"/>
      <c r="D707" s="147" t="s">
        <v>159</v>
      </c>
      <c r="E707" s="160" t="s">
        <v>1</v>
      </c>
      <c r="F707" s="161" t="s">
        <v>697</v>
      </c>
      <c r="H707" s="162">
        <v>3.9</v>
      </c>
      <c r="I707" s="163"/>
      <c r="L707" s="159"/>
      <c r="M707" s="164"/>
      <c r="T707" s="165"/>
      <c r="AT707" s="160" t="s">
        <v>159</v>
      </c>
      <c r="AU707" s="160" t="s">
        <v>86</v>
      </c>
      <c r="AV707" s="13" t="s">
        <v>86</v>
      </c>
      <c r="AW707" s="13" t="s">
        <v>31</v>
      </c>
      <c r="AX707" s="13" t="s">
        <v>76</v>
      </c>
      <c r="AY707" s="160" t="s">
        <v>147</v>
      </c>
    </row>
    <row r="708" spans="2:51" s="13" customFormat="1" ht="10.199999999999999">
      <c r="B708" s="159"/>
      <c r="D708" s="147" t="s">
        <v>159</v>
      </c>
      <c r="E708" s="160" t="s">
        <v>1</v>
      </c>
      <c r="F708" s="161" t="s">
        <v>698</v>
      </c>
      <c r="H708" s="162">
        <v>24.08</v>
      </c>
      <c r="I708" s="163"/>
      <c r="L708" s="159"/>
      <c r="M708" s="164"/>
      <c r="T708" s="165"/>
      <c r="AT708" s="160" t="s">
        <v>159</v>
      </c>
      <c r="AU708" s="160" t="s">
        <v>86</v>
      </c>
      <c r="AV708" s="13" t="s">
        <v>86</v>
      </c>
      <c r="AW708" s="13" t="s">
        <v>31</v>
      </c>
      <c r="AX708" s="13" t="s">
        <v>76</v>
      </c>
      <c r="AY708" s="160" t="s">
        <v>147</v>
      </c>
    </row>
    <row r="709" spans="2:51" s="13" customFormat="1" ht="10.199999999999999">
      <c r="B709" s="159"/>
      <c r="D709" s="147" t="s">
        <v>159</v>
      </c>
      <c r="E709" s="160" t="s">
        <v>1</v>
      </c>
      <c r="F709" s="161" t="s">
        <v>699</v>
      </c>
      <c r="H709" s="162">
        <v>128.1</v>
      </c>
      <c r="I709" s="163"/>
      <c r="L709" s="159"/>
      <c r="M709" s="164"/>
      <c r="T709" s="165"/>
      <c r="AT709" s="160" t="s">
        <v>159</v>
      </c>
      <c r="AU709" s="160" t="s">
        <v>86</v>
      </c>
      <c r="AV709" s="13" t="s">
        <v>86</v>
      </c>
      <c r="AW709" s="13" t="s">
        <v>31</v>
      </c>
      <c r="AX709" s="13" t="s">
        <v>76</v>
      </c>
      <c r="AY709" s="160" t="s">
        <v>147</v>
      </c>
    </row>
    <row r="710" spans="2:51" s="13" customFormat="1" ht="10.199999999999999">
      <c r="B710" s="159"/>
      <c r="D710" s="147" t="s">
        <v>159</v>
      </c>
      <c r="E710" s="160" t="s">
        <v>1</v>
      </c>
      <c r="F710" s="161" t="s">
        <v>700</v>
      </c>
      <c r="H710" s="162">
        <v>16.2</v>
      </c>
      <c r="I710" s="163"/>
      <c r="L710" s="159"/>
      <c r="M710" s="164"/>
      <c r="T710" s="165"/>
      <c r="AT710" s="160" t="s">
        <v>159</v>
      </c>
      <c r="AU710" s="160" t="s">
        <v>86</v>
      </c>
      <c r="AV710" s="13" t="s">
        <v>86</v>
      </c>
      <c r="AW710" s="13" t="s">
        <v>31</v>
      </c>
      <c r="AX710" s="13" t="s">
        <v>76</v>
      </c>
      <c r="AY710" s="160" t="s">
        <v>147</v>
      </c>
    </row>
    <row r="711" spans="2:51" s="13" customFormat="1" ht="10.199999999999999">
      <c r="B711" s="159"/>
      <c r="D711" s="147" t="s">
        <v>159</v>
      </c>
      <c r="E711" s="160" t="s">
        <v>1</v>
      </c>
      <c r="F711" s="161" t="s">
        <v>701</v>
      </c>
      <c r="H711" s="162">
        <v>98</v>
      </c>
      <c r="I711" s="163"/>
      <c r="L711" s="159"/>
      <c r="M711" s="164"/>
      <c r="T711" s="165"/>
      <c r="AT711" s="160" t="s">
        <v>159</v>
      </c>
      <c r="AU711" s="160" t="s">
        <v>86</v>
      </c>
      <c r="AV711" s="13" t="s">
        <v>86</v>
      </c>
      <c r="AW711" s="13" t="s">
        <v>31</v>
      </c>
      <c r="AX711" s="13" t="s">
        <v>76</v>
      </c>
      <c r="AY711" s="160" t="s">
        <v>147</v>
      </c>
    </row>
    <row r="712" spans="2:51" s="13" customFormat="1" ht="10.199999999999999">
      <c r="B712" s="159"/>
      <c r="D712" s="147" t="s">
        <v>159</v>
      </c>
      <c r="E712" s="160" t="s">
        <v>1</v>
      </c>
      <c r="F712" s="161" t="s">
        <v>702</v>
      </c>
      <c r="H712" s="162">
        <v>7</v>
      </c>
      <c r="I712" s="163"/>
      <c r="L712" s="159"/>
      <c r="M712" s="164"/>
      <c r="T712" s="165"/>
      <c r="AT712" s="160" t="s">
        <v>159</v>
      </c>
      <c r="AU712" s="160" t="s">
        <v>86</v>
      </c>
      <c r="AV712" s="13" t="s">
        <v>86</v>
      </c>
      <c r="AW712" s="13" t="s">
        <v>31</v>
      </c>
      <c r="AX712" s="13" t="s">
        <v>76</v>
      </c>
      <c r="AY712" s="160" t="s">
        <v>147</v>
      </c>
    </row>
    <row r="713" spans="2:51" s="13" customFormat="1" ht="10.199999999999999">
      <c r="B713" s="159"/>
      <c r="D713" s="147" t="s">
        <v>159</v>
      </c>
      <c r="E713" s="160" t="s">
        <v>1</v>
      </c>
      <c r="F713" s="161" t="s">
        <v>703</v>
      </c>
      <c r="H713" s="162">
        <v>4.51</v>
      </c>
      <c r="I713" s="163"/>
      <c r="L713" s="159"/>
      <c r="M713" s="164"/>
      <c r="T713" s="165"/>
      <c r="AT713" s="160" t="s">
        <v>159</v>
      </c>
      <c r="AU713" s="160" t="s">
        <v>86</v>
      </c>
      <c r="AV713" s="13" t="s">
        <v>86</v>
      </c>
      <c r="AW713" s="13" t="s">
        <v>31</v>
      </c>
      <c r="AX713" s="13" t="s">
        <v>76</v>
      </c>
      <c r="AY713" s="160" t="s">
        <v>147</v>
      </c>
    </row>
    <row r="714" spans="2:51" s="13" customFormat="1" ht="10.199999999999999">
      <c r="B714" s="159"/>
      <c r="D714" s="147" t="s">
        <v>159</v>
      </c>
      <c r="E714" s="160" t="s">
        <v>1</v>
      </c>
      <c r="F714" s="161" t="s">
        <v>704</v>
      </c>
      <c r="H714" s="162">
        <v>3.96</v>
      </c>
      <c r="I714" s="163"/>
      <c r="L714" s="159"/>
      <c r="M714" s="164"/>
      <c r="T714" s="165"/>
      <c r="AT714" s="160" t="s">
        <v>159</v>
      </c>
      <c r="AU714" s="160" t="s">
        <v>86</v>
      </c>
      <c r="AV714" s="13" t="s">
        <v>86</v>
      </c>
      <c r="AW714" s="13" t="s">
        <v>31</v>
      </c>
      <c r="AX714" s="13" t="s">
        <v>76</v>
      </c>
      <c r="AY714" s="160" t="s">
        <v>147</v>
      </c>
    </row>
    <row r="715" spans="2:51" s="13" customFormat="1" ht="10.199999999999999">
      <c r="B715" s="159"/>
      <c r="D715" s="147" t="s">
        <v>159</v>
      </c>
      <c r="E715" s="160" t="s">
        <v>1</v>
      </c>
      <c r="F715" s="161" t="s">
        <v>705</v>
      </c>
      <c r="H715" s="162">
        <v>30.8</v>
      </c>
      <c r="I715" s="163"/>
      <c r="L715" s="159"/>
      <c r="M715" s="164"/>
      <c r="T715" s="165"/>
      <c r="AT715" s="160" t="s">
        <v>159</v>
      </c>
      <c r="AU715" s="160" t="s">
        <v>86</v>
      </c>
      <c r="AV715" s="13" t="s">
        <v>86</v>
      </c>
      <c r="AW715" s="13" t="s">
        <v>31</v>
      </c>
      <c r="AX715" s="13" t="s">
        <v>76</v>
      </c>
      <c r="AY715" s="160" t="s">
        <v>147</v>
      </c>
    </row>
    <row r="716" spans="2:51" s="13" customFormat="1" ht="10.199999999999999">
      <c r="B716" s="159"/>
      <c r="D716" s="147" t="s">
        <v>159</v>
      </c>
      <c r="E716" s="160" t="s">
        <v>1</v>
      </c>
      <c r="F716" s="161" t="s">
        <v>706</v>
      </c>
      <c r="H716" s="162">
        <v>11.5</v>
      </c>
      <c r="I716" s="163"/>
      <c r="L716" s="159"/>
      <c r="M716" s="164"/>
      <c r="T716" s="165"/>
      <c r="AT716" s="160" t="s">
        <v>159</v>
      </c>
      <c r="AU716" s="160" t="s">
        <v>86</v>
      </c>
      <c r="AV716" s="13" t="s">
        <v>86</v>
      </c>
      <c r="AW716" s="13" t="s">
        <v>31</v>
      </c>
      <c r="AX716" s="13" t="s">
        <v>76</v>
      </c>
      <c r="AY716" s="160" t="s">
        <v>147</v>
      </c>
    </row>
    <row r="717" spans="2:51" s="13" customFormat="1" ht="10.199999999999999">
      <c r="B717" s="159"/>
      <c r="D717" s="147" t="s">
        <v>159</v>
      </c>
      <c r="E717" s="160" t="s">
        <v>1</v>
      </c>
      <c r="F717" s="161" t="s">
        <v>707</v>
      </c>
      <c r="H717" s="162">
        <v>1.92</v>
      </c>
      <c r="I717" s="163"/>
      <c r="L717" s="159"/>
      <c r="M717" s="164"/>
      <c r="T717" s="165"/>
      <c r="AT717" s="160" t="s">
        <v>159</v>
      </c>
      <c r="AU717" s="160" t="s">
        <v>86</v>
      </c>
      <c r="AV717" s="13" t="s">
        <v>86</v>
      </c>
      <c r="AW717" s="13" t="s">
        <v>31</v>
      </c>
      <c r="AX717" s="13" t="s">
        <v>76</v>
      </c>
      <c r="AY717" s="160" t="s">
        <v>147</v>
      </c>
    </row>
    <row r="718" spans="2:51" s="13" customFormat="1" ht="10.199999999999999">
      <c r="B718" s="159"/>
      <c r="D718" s="147" t="s">
        <v>159</v>
      </c>
      <c r="E718" s="160" t="s">
        <v>1</v>
      </c>
      <c r="F718" s="161" t="s">
        <v>708</v>
      </c>
      <c r="H718" s="162">
        <v>14.08</v>
      </c>
      <c r="I718" s="163"/>
      <c r="L718" s="159"/>
      <c r="M718" s="164"/>
      <c r="T718" s="165"/>
      <c r="AT718" s="160" t="s">
        <v>159</v>
      </c>
      <c r="AU718" s="160" t="s">
        <v>86</v>
      </c>
      <c r="AV718" s="13" t="s">
        <v>86</v>
      </c>
      <c r="AW718" s="13" t="s">
        <v>31</v>
      </c>
      <c r="AX718" s="13" t="s">
        <v>76</v>
      </c>
      <c r="AY718" s="160" t="s">
        <v>147</v>
      </c>
    </row>
    <row r="719" spans="2:51" s="13" customFormat="1" ht="10.199999999999999">
      <c r="B719" s="159"/>
      <c r="D719" s="147" t="s">
        <v>159</v>
      </c>
      <c r="E719" s="160" t="s">
        <v>1</v>
      </c>
      <c r="F719" s="161" t="s">
        <v>709</v>
      </c>
      <c r="H719" s="162">
        <v>5.85</v>
      </c>
      <c r="I719" s="163"/>
      <c r="L719" s="159"/>
      <c r="M719" s="164"/>
      <c r="T719" s="165"/>
      <c r="AT719" s="160" t="s">
        <v>159</v>
      </c>
      <c r="AU719" s="160" t="s">
        <v>86</v>
      </c>
      <c r="AV719" s="13" t="s">
        <v>86</v>
      </c>
      <c r="AW719" s="13" t="s">
        <v>31</v>
      </c>
      <c r="AX719" s="13" t="s">
        <v>76</v>
      </c>
      <c r="AY719" s="160" t="s">
        <v>147</v>
      </c>
    </row>
    <row r="720" spans="2:51" s="13" customFormat="1" ht="10.199999999999999">
      <c r="B720" s="159"/>
      <c r="D720" s="147" t="s">
        <v>159</v>
      </c>
      <c r="E720" s="160" t="s">
        <v>1</v>
      </c>
      <c r="F720" s="161" t="s">
        <v>710</v>
      </c>
      <c r="H720" s="162">
        <v>14.85</v>
      </c>
      <c r="I720" s="163"/>
      <c r="L720" s="159"/>
      <c r="M720" s="164"/>
      <c r="T720" s="165"/>
      <c r="AT720" s="160" t="s">
        <v>159</v>
      </c>
      <c r="AU720" s="160" t="s">
        <v>86</v>
      </c>
      <c r="AV720" s="13" t="s">
        <v>86</v>
      </c>
      <c r="AW720" s="13" t="s">
        <v>31</v>
      </c>
      <c r="AX720" s="13" t="s">
        <v>76</v>
      </c>
      <c r="AY720" s="160" t="s">
        <v>147</v>
      </c>
    </row>
    <row r="721" spans="2:51" s="13" customFormat="1" ht="10.199999999999999">
      <c r="B721" s="159"/>
      <c r="D721" s="147" t="s">
        <v>159</v>
      </c>
      <c r="E721" s="160" t="s">
        <v>1</v>
      </c>
      <c r="F721" s="161" t="s">
        <v>711</v>
      </c>
      <c r="H721" s="162">
        <v>4.32</v>
      </c>
      <c r="I721" s="163"/>
      <c r="L721" s="159"/>
      <c r="M721" s="164"/>
      <c r="T721" s="165"/>
      <c r="AT721" s="160" t="s">
        <v>159</v>
      </c>
      <c r="AU721" s="160" t="s">
        <v>86</v>
      </c>
      <c r="AV721" s="13" t="s">
        <v>86</v>
      </c>
      <c r="AW721" s="13" t="s">
        <v>31</v>
      </c>
      <c r="AX721" s="13" t="s">
        <v>76</v>
      </c>
      <c r="AY721" s="160" t="s">
        <v>147</v>
      </c>
    </row>
    <row r="722" spans="2:51" s="13" customFormat="1" ht="10.199999999999999">
      <c r="B722" s="159"/>
      <c r="D722" s="147" t="s">
        <v>159</v>
      </c>
      <c r="E722" s="160" t="s">
        <v>1</v>
      </c>
      <c r="F722" s="161" t="s">
        <v>712</v>
      </c>
      <c r="H722" s="162">
        <v>118.32</v>
      </c>
      <c r="I722" s="163"/>
      <c r="L722" s="159"/>
      <c r="M722" s="164"/>
      <c r="T722" s="165"/>
      <c r="AT722" s="160" t="s">
        <v>159</v>
      </c>
      <c r="AU722" s="160" t="s">
        <v>86</v>
      </c>
      <c r="AV722" s="13" t="s">
        <v>86</v>
      </c>
      <c r="AW722" s="13" t="s">
        <v>31</v>
      </c>
      <c r="AX722" s="13" t="s">
        <v>76</v>
      </c>
      <c r="AY722" s="160" t="s">
        <v>147</v>
      </c>
    </row>
    <row r="723" spans="2:51" s="13" customFormat="1" ht="10.199999999999999">
      <c r="B723" s="159"/>
      <c r="D723" s="147" t="s">
        <v>159</v>
      </c>
      <c r="E723" s="160" t="s">
        <v>1</v>
      </c>
      <c r="F723" s="161" t="s">
        <v>713</v>
      </c>
      <c r="H723" s="162">
        <v>15.4</v>
      </c>
      <c r="I723" s="163"/>
      <c r="L723" s="159"/>
      <c r="M723" s="164"/>
      <c r="T723" s="165"/>
      <c r="AT723" s="160" t="s">
        <v>159</v>
      </c>
      <c r="AU723" s="160" t="s">
        <v>86</v>
      </c>
      <c r="AV723" s="13" t="s">
        <v>86</v>
      </c>
      <c r="AW723" s="13" t="s">
        <v>31</v>
      </c>
      <c r="AX723" s="13" t="s">
        <v>76</v>
      </c>
      <c r="AY723" s="160" t="s">
        <v>147</v>
      </c>
    </row>
    <row r="724" spans="2:51" s="13" customFormat="1" ht="10.199999999999999">
      <c r="B724" s="159"/>
      <c r="D724" s="147" t="s">
        <v>159</v>
      </c>
      <c r="E724" s="160" t="s">
        <v>1</v>
      </c>
      <c r="F724" s="161" t="s">
        <v>714</v>
      </c>
      <c r="H724" s="162">
        <v>16.96</v>
      </c>
      <c r="I724" s="163"/>
      <c r="L724" s="159"/>
      <c r="M724" s="164"/>
      <c r="T724" s="165"/>
      <c r="AT724" s="160" t="s">
        <v>159</v>
      </c>
      <c r="AU724" s="160" t="s">
        <v>86</v>
      </c>
      <c r="AV724" s="13" t="s">
        <v>86</v>
      </c>
      <c r="AW724" s="13" t="s">
        <v>31</v>
      </c>
      <c r="AX724" s="13" t="s">
        <v>76</v>
      </c>
      <c r="AY724" s="160" t="s">
        <v>147</v>
      </c>
    </row>
    <row r="725" spans="2:51" s="13" customFormat="1" ht="10.199999999999999">
      <c r="B725" s="159"/>
      <c r="D725" s="147" t="s">
        <v>159</v>
      </c>
      <c r="E725" s="160" t="s">
        <v>1</v>
      </c>
      <c r="F725" s="161" t="s">
        <v>715</v>
      </c>
      <c r="H725" s="162">
        <v>9.44</v>
      </c>
      <c r="I725" s="163"/>
      <c r="L725" s="159"/>
      <c r="M725" s="164"/>
      <c r="T725" s="165"/>
      <c r="AT725" s="160" t="s">
        <v>159</v>
      </c>
      <c r="AU725" s="160" t="s">
        <v>86</v>
      </c>
      <c r="AV725" s="13" t="s">
        <v>86</v>
      </c>
      <c r="AW725" s="13" t="s">
        <v>31</v>
      </c>
      <c r="AX725" s="13" t="s">
        <v>76</v>
      </c>
      <c r="AY725" s="160" t="s">
        <v>147</v>
      </c>
    </row>
    <row r="726" spans="2:51" s="13" customFormat="1" ht="10.199999999999999">
      <c r="B726" s="159"/>
      <c r="D726" s="147" t="s">
        <v>159</v>
      </c>
      <c r="E726" s="160" t="s">
        <v>1</v>
      </c>
      <c r="F726" s="161" t="s">
        <v>716</v>
      </c>
      <c r="H726" s="162">
        <v>260.74700000000001</v>
      </c>
      <c r="I726" s="163"/>
      <c r="L726" s="159"/>
      <c r="M726" s="164"/>
      <c r="T726" s="165"/>
      <c r="AT726" s="160" t="s">
        <v>159</v>
      </c>
      <c r="AU726" s="160" t="s">
        <v>86</v>
      </c>
      <c r="AV726" s="13" t="s">
        <v>86</v>
      </c>
      <c r="AW726" s="13" t="s">
        <v>31</v>
      </c>
      <c r="AX726" s="13" t="s">
        <v>76</v>
      </c>
      <c r="AY726" s="160" t="s">
        <v>147</v>
      </c>
    </row>
    <row r="727" spans="2:51" s="13" customFormat="1" ht="20.399999999999999">
      <c r="B727" s="159"/>
      <c r="D727" s="147" t="s">
        <v>159</v>
      </c>
      <c r="E727" s="160" t="s">
        <v>1</v>
      </c>
      <c r="F727" s="161" t="s">
        <v>717</v>
      </c>
      <c r="H727" s="162">
        <v>1331.8710000000001</v>
      </c>
      <c r="I727" s="163"/>
      <c r="L727" s="159"/>
      <c r="M727" s="164"/>
      <c r="T727" s="165"/>
      <c r="AT727" s="160" t="s">
        <v>159</v>
      </c>
      <c r="AU727" s="160" t="s">
        <v>86</v>
      </c>
      <c r="AV727" s="13" t="s">
        <v>86</v>
      </c>
      <c r="AW727" s="13" t="s">
        <v>31</v>
      </c>
      <c r="AX727" s="13" t="s">
        <v>76</v>
      </c>
      <c r="AY727" s="160" t="s">
        <v>147</v>
      </c>
    </row>
    <row r="728" spans="2:51" s="13" customFormat="1" ht="10.199999999999999">
      <c r="B728" s="159"/>
      <c r="D728" s="147" t="s">
        <v>159</v>
      </c>
      <c r="E728" s="160" t="s">
        <v>1</v>
      </c>
      <c r="F728" s="161" t="s">
        <v>718</v>
      </c>
      <c r="H728" s="162">
        <v>79.17</v>
      </c>
      <c r="I728" s="163"/>
      <c r="L728" s="159"/>
      <c r="M728" s="164"/>
      <c r="T728" s="165"/>
      <c r="AT728" s="160" t="s">
        <v>159</v>
      </c>
      <c r="AU728" s="160" t="s">
        <v>86</v>
      </c>
      <c r="AV728" s="13" t="s">
        <v>86</v>
      </c>
      <c r="AW728" s="13" t="s">
        <v>31</v>
      </c>
      <c r="AX728" s="13" t="s">
        <v>76</v>
      </c>
      <c r="AY728" s="160" t="s">
        <v>147</v>
      </c>
    </row>
    <row r="729" spans="2:51" s="13" customFormat="1" ht="10.199999999999999">
      <c r="B729" s="159"/>
      <c r="D729" s="147" t="s">
        <v>159</v>
      </c>
      <c r="E729" s="160" t="s">
        <v>1</v>
      </c>
      <c r="F729" s="161" t="s">
        <v>719</v>
      </c>
      <c r="H729" s="162">
        <v>227.7</v>
      </c>
      <c r="I729" s="163"/>
      <c r="L729" s="159"/>
      <c r="M729" s="164"/>
      <c r="T729" s="165"/>
      <c r="AT729" s="160" t="s">
        <v>159</v>
      </c>
      <c r="AU729" s="160" t="s">
        <v>86</v>
      </c>
      <c r="AV729" s="13" t="s">
        <v>86</v>
      </c>
      <c r="AW729" s="13" t="s">
        <v>31</v>
      </c>
      <c r="AX729" s="13" t="s">
        <v>76</v>
      </c>
      <c r="AY729" s="160" t="s">
        <v>147</v>
      </c>
    </row>
    <row r="730" spans="2:51" s="13" customFormat="1" ht="20.399999999999999">
      <c r="B730" s="159"/>
      <c r="D730" s="147" t="s">
        <v>159</v>
      </c>
      <c r="E730" s="160" t="s">
        <v>1</v>
      </c>
      <c r="F730" s="161" t="s">
        <v>720</v>
      </c>
      <c r="H730" s="162">
        <v>45.12</v>
      </c>
      <c r="I730" s="163"/>
      <c r="L730" s="159"/>
      <c r="M730" s="164"/>
      <c r="T730" s="165"/>
      <c r="AT730" s="160" t="s">
        <v>159</v>
      </c>
      <c r="AU730" s="160" t="s">
        <v>86</v>
      </c>
      <c r="AV730" s="13" t="s">
        <v>86</v>
      </c>
      <c r="AW730" s="13" t="s">
        <v>31</v>
      </c>
      <c r="AX730" s="13" t="s">
        <v>76</v>
      </c>
      <c r="AY730" s="160" t="s">
        <v>147</v>
      </c>
    </row>
    <row r="731" spans="2:51" s="13" customFormat="1" ht="10.199999999999999">
      <c r="B731" s="159"/>
      <c r="D731" s="147" t="s">
        <v>159</v>
      </c>
      <c r="E731" s="160" t="s">
        <v>1</v>
      </c>
      <c r="F731" s="161" t="s">
        <v>721</v>
      </c>
      <c r="H731" s="162">
        <v>13.055999999999999</v>
      </c>
      <c r="I731" s="163"/>
      <c r="L731" s="159"/>
      <c r="M731" s="164"/>
      <c r="T731" s="165"/>
      <c r="AT731" s="160" t="s">
        <v>159</v>
      </c>
      <c r="AU731" s="160" t="s">
        <v>86</v>
      </c>
      <c r="AV731" s="13" t="s">
        <v>86</v>
      </c>
      <c r="AW731" s="13" t="s">
        <v>31</v>
      </c>
      <c r="AX731" s="13" t="s">
        <v>76</v>
      </c>
      <c r="AY731" s="160" t="s">
        <v>147</v>
      </c>
    </row>
    <row r="732" spans="2:51" s="12" customFormat="1" ht="10.199999999999999">
      <c r="B732" s="153"/>
      <c r="D732" s="147" t="s">
        <v>159</v>
      </c>
      <c r="E732" s="154" t="s">
        <v>1</v>
      </c>
      <c r="F732" s="155" t="s">
        <v>682</v>
      </c>
      <c r="H732" s="154" t="s">
        <v>1</v>
      </c>
      <c r="I732" s="156"/>
      <c r="L732" s="153"/>
      <c r="M732" s="157"/>
      <c r="T732" s="158"/>
      <c r="AT732" s="154" t="s">
        <v>159</v>
      </c>
      <c r="AU732" s="154" t="s">
        <v>86</v>
      </c>
      <c r="AV732" s="12" t="s">
        <v>84</v>
      </c>
      <c r="AW732" s="12" t="s">
        <v>31</v>
      </c>
      <c r="AX732" s="12" t="s">
        <v>76</v>
      </c>
      <c r="AY732" s="154" t="s">
        <v>147</v>
      </c>
    </row>
    <row r="733" spans="2:51" s="13" customFormat="1" ht="10.199999999999999">
      <c r="B733" s="159"/>
      <c r="D733" s="147" t="s">
        <v>159</v>
      </c>
      <c r="E733" s="160" t="s">
        <v>1</v>
      </c>
      <c r="F733" s="161" t="s">
        <v>722</v>
      </c>
      <c r="H733" s="162">
        <v>111.72</v>
      </c>
      <c r="I733" s="163"/>
      <c r="L733" s="159"/>
      <c r="M733" s="164"/>
      <c r="T733" s="165"/>
      <c r="AT733" s="160" t="s">
        <v>159</v>
      </c>
      <c r="AU733" s="160" t="s">
        <v>86</v>
      </c>
      <c r="AV733" s="13" t="s">
        <v>86</v>
      </c>
      <c r="AW733" s="13" t="s">
        <v>31</v>
      </c>
      <c r="AX733" s="13" t="s">
        <v>76</v>
      </c>
      <c r="AY733" s="160" t="s">
        <v>147</v>
      </c>
    </row>
    <row r="734" spans="2:51" s="14" customFormat="1" ht="10.199999999999999">
      <c r="B734" s="166"/>
      <c r="D734" s="147" t="s">
        <v>159</v>
      </c>
      <c r="E734" s="167" t="s">
        <v>1</v>
      </c>
      <c r="F734" s="168" t="s">
        <v>267</v>
      </c>
      <c r="H734" s="169">
        <v>5174.0360000000001</v>
      </c>
      <c r="I734" s="170"/>
      <c r="L734" s="166"/>
      <c r="M734" s="171"/>
      <c r="T734" s="172"/>
      <c r="AT734" s="167" t="s">
        <v>159</v>
      </c>
      <c r="AU734" s="167" t="s">
        <v>86</v>
      </c>
      <c r="AV734" s="14" t="s">
        <v>154</v>
      </c>
      <c r="AW734" s="14" t="s">
        <v>31</v>
      </c>
      <c r="AX734" s="14" t="s">
        <v>76</v>
      </c>
      <c r="AY734" s="167" t="s">
        <v>147</v>
      </c>
    </row>
    <row r="735" spans="2:51" s="12" customFormat="1" ht="10.199999999999999">
      <c r="B735" s="153"/>
      <c r="D735" s="147" t="s">
        <v>159</v>
      </c>
      <c r="E735" s="154" t="s">
        <v>1</v>
      </c>
      <c r="F735" s="155" t="s">
        <v>903</v>
      </c>
      <c r="H735" s="154" t="s">
        <v>1</v>
      </c>
      <c r="I735" s="156"/>
      <c r="L735" s="153"/>
      <c r="M735" s="157"/>
      <c r="T735" s="158"/>
      <c r="AT735" s="154" t="s">
        <v>159</v>
      </c>
      <c r="AU735" s="154" t="s">
        <v>86</v>
      </c>
      <c r="AV735" s="12" t="s">
        <v>84</v>
      </c>
      <c r="AW735" s="12" t="s">
        <v>31</v>
      </c>
      <c r="AX735" s="12" t="s">
        <v>76</v>
      </c>
      <c r="AY735" s="154" t="s">
        <v>147</v>
      </c>
    </row>
    <row r="736" spans="2:51" s="13" customFormat="1" ht="10.199999999999999">
      <c r="B736" s="159"/>
      <c r="D736" s="147" t="s">
        <v>159</v>
      </c>
      <c r="E736" s="160" t="s">
        <v>1</v>
      </c>
      <c r="F736" s="161" t="s">
        <v>724</v>
      </c>
      <c r="H736" s="162">
        <v>776.10500000000002</v>
      </c>
      <c r="I736" s="163"/>
      <c r="L736" s="159"/>
      <c r="M736" s="164"/>
      <c r="T736" s="165"/>
      <c r="AT736" s="160" t="s">
        <v>159</v>
      </c>
      <c r="AU736" s="160" t="s">
        <v>86</v>
      </c>
      <c r="AV736" s="13" t="s">
        <v>86</v>
      </c>
      <c r="AW736" s="13" t="s">
        <v>31</v>
      </c>
      <c r="AX736" s="13" t="s">
        <v>84</v>
      </c>
      <c r="AY736" s="160" t="s">
        <v>147</v>
      </c>
    </row>
    <row r="737" spans="2:65" s="1" customFormat="1" ht="44.25" customHeight="1">
      <c r="B737" s="133"/>
      <c r="C737" s="134" t="s">
        <v>725</v>
      </c>
      <c r="D737" s="134" t="s">
        <v>150</v>
      </c>
      <c r="E737" s="135" t="s">
        <v>726</v>
      </c>
      <c r="F737" s="136" t="s">
        <v>727</v>
      </c>
      <c r="G737" s="137" t="s">
        <v>97</v>
      </c>
      <c r="H737" s="138">
        <v>776.10500000000002</v>
      </c>
      <c r="I737" s="139"/>
      <c r="J737" s="140">
        <f>ROUND(I737*H737,2)</f>
        <v>0</v>
      </c>
      <c r="K737" s="136" t="s">
        <v>153</v>
      </c>
      <c r="L737" s="32"/>
      <c r="M737" s="141" t="s">
        <v>1</v>
      </c>
      <c r="N737" s="142" t="s">
        <v>41</v>
      </c>
      <c r="P737" s="143">
        <f>O737*H737</f>
        <v>0</v>
      </c>
      <c r="Q737" s="143">
        <v>1.3999999999999999E-4</v>
      </c>
      <c r="R737" s="143">
        <f>Q737*H737</f>
        <v>0.10865469999999999</v>
      </c>
      <c r="S737" s="143">
        <v>0</v>
      </c>
      <c r="T737" s="144">
        <f>S737*H737</f>
        <v>0</v>
      </c>
      <c r="AR737" s="145" t="s">
        <v>251</v>
      </c>
      <c r="AT737" s="145" t="s">
        <v>150</v>
      </c>
      <c r="AU737" s="145" t="s">
        <v>86</v>
      </c>
      <c r="AY737" s="17" t="s">
        <v>147</v>
      </c>
      <c r="BE737" s="146">
        <f>IF(N737="základní",J737,0)</f>
        <v>0</v>
      </c>
      <c r="BF737" s="146">
        <f>IF(N737="snížená",J737,0)</f>
        <v>0</v>
      </c>
      <c r="BG737" s="146">
        <f>IF(N737="zákl. přenesená",J737,0)</f>
        <v>0</v>
      </c>
      <c r="BH737" s="146">
        <f>IF(N737="sníž. přenesená",J737,0)</f>
        <v>0</v>
      </c>
      <c r="BI737" s="146">
        <f>IF(N737="nulová",J737,0)</f>
        <v>0</v>
      </c>
      <c r="BJ737" s="17" t="s">
        <v>84</v>
      </c>
      <c r="BK737" s="146">
        <f>ROUND(I737*H737,2)</f>
        <v>0</v>
      </c>
      <c r="BL737" s="17" t="s">
        <v>251</v>
      </c>
      <c r="BM737" s="145" t="s">
        <v>904</v>
      </c>
    </row>
    <row r="738" spans="2:65" s="1" customFormat="1" ht="28.8">
      <c r="B738" s="32"/>
      <c r="D738" s="147" t="s">
        <v>156</v>
      </c>
      <c r="F738" s="148" t="s">
        <v>727</v>
      </c>
      <c r="I738" s="149"/>
      <c r="L738" s="32"/>
      <c r="M738" s="150"/>
      <c r="T738" s="56"/>
      <c r="AT738" s="17" t="s">
        <v>156</v>
      </c>
      <c r="AU738" s="17" t="s">
        <v>86</v>
      </c>
    </row>
    <row r="739" spans="2:65" s="1" customFormat="1" ht="10.199999999999999">
      <c r="B739" s="32"/>
      <c r="D739" s="151" t="s">
        <v>157</v>
      </c>
      <c r="F739" s="152" t="s">
        <v>729</v>
      </c>
      <c r="I739" s="149"/>
      <c r="L739" s="32"/>
      <c r="M739" s="150"/>
      <c r="T739" s="56"/>
      <c r="AT739" s="17" t="s">
        <v>157</v>
      </c>
      <c r="AU739" s="17" t="s">
        <v>86</v>
      </c>
    </row>
    <row r="740" spans="2:65" s="12" customFormat="1" ht="10.199999999999999">
      <c r="B740" s="153"/>
      <c r="D740" s="147" t="s">
        <v>159</v>
      </c>
      <c r="E740" s="154" t="s">
        <v>1</v>
      </c>
      <c r="F740" s="155" t="s">
        <v>273</v>
      </c>
      <c r="H740" s="154" t="s">
        <v>1</v>
      </c>
      <c r="I740" s="156"/>
      <c r="L740" s="153"/>
      <c r="M740" s="157"/>
      <c r="T740" s="158"/>
      <c r="AT740" s="154" t="s">
        <v>159</v>
      </c>
      <c r="AU740" s="154" t="s">
        <v>86</v>
      </c>
      <c r="AV740" s="12" t="s">
        <v>84</v>
      </c>
      <c r="AW740" s="12" t="s">
        <v>31</v>
      </c>
      <c r="AX740" s="12" t="s">
        <v>76</v>
      </c>
      <c r="AY740" s="154" t="s">
        <v>147</v>
      </c>
    </row>
    <row r="741" spans="2:65" s="12" customFormat="1" ht="10.199999999999999">
      <c r="B741" s="153"/>
      <c r="D741" s="147" t="s">
        <v>159</v>
      </c>
      <c r="E741" s="154" t="s">
        <v>1</v>
      </c>
      <c r="F741" s="155" t="s">
        <v>639</v>
      </c>
      <c r="H741" s="154" t="s">
        <v>1</v>
      </c>
      <c r="I741" s="156"/>
      <c r="L741" s="153"/>
      <c r="M741" s="157"/>
      <c r="T741" s="158"/>
      <c r="AT741" s="154" t="s">
        <v>159</v>
      </c>
      <c r="AU741" s="154" t="s">
        <v>86</v>
      </c>
      <c r="AV741" s="12" t="s">
        <v>84</v>
      </c>
      <c r="AW741" s="12" t="s">
        <v>31</v>
      </c>
      <c r="AX741" s="12" t="s">
        <v>76</v>
      </c>
      <c r="AY741" s="154" t="s">
        <v>147</v>
      </c>
    </row>
    <row r="742" spans="2:65" s="13" customFormat="1" ht="10.199999999999999">
      <c r="B742" s="159"/>
      <c r="D742" s="147" t="s">
        <v>159</v>
      </c>
      <c r="E742" s="160" t="s">
        <v>1</v>
      </c>
      <c r="F742" s="161" t="s">
        <v>640</v>
      </c>
      <c r="H742" s="162">
        <v>282.69200000000001</v>
      </c>
      <c r="I742" s="163"/>
      <c r="L742" s="159"/>
      <c r="M742" s="164"/>
      <c r="T742" s="165"/>
      <c r="AT742" s="160" t="s">
        <v>159</v>
      </c>
      <c r="AU742" s="160" t="s">
        <v>86</v>
      </c>
      <c r="AV742" s="13" t="s">
        <v>86</v>
      </c>
      <c r="AW742" s="13" t="s">
        <v>31</v>
      </c>
      <c r="AX742" s="13" t="s">
        <v>76</v>
      </c>
      <c r="AY742" s="160" t="s">
        <v>147</v>
      </c>
    </row>
    <row r="743" spans="2:65" s="13" customFormat="1" ht="10.199999999999999">
      <c r="B743" s="159"/>
      <c r="D743" s="147" t="s">
        <v>159</v>
      </c>
      <c r="E743" s="160" t="s">
        <v>1</v>
      </c>
      <c r="F743" s="161" t="s">
        <v>641</v>
      </c>
      <c r="H743" s="162">
        <v>76.56</v>
      </c>
      <c r="I743" s="163"/>
      <c r="L743" s="159"/>
      <c r="M743" s="164"/>
      <c r="T743" s="165"/>
      <c r="AT743" s="160" t="s">
        <v>159</v>
      </c>
      <c r="AU743" s="160" t="s">
        <v>86</v>
      </c>
      <c r="AV743" s="13" t="s">
        <v>86</v>
      </c>
      <c r="AW743" s="13" t="s">
        <v>31</v>
      </c>
      <c r="AX743" s="13" t="s">
        <v>76</v>
      </c>
      <c r="AY743" s="160" t="s">
        <v>147</v>
      </c>
    </row>
    <row r="744" spans="2:65" s="13" customFormat="1" ht="10.199999999999999">
      <c r="B744" s="159"/>
      <c r="D744" s="147" t="s">
        <v>159</v>
      </c>
      <c r="E744" s="160" t="s">
        <v>1</v>
      </c>
      <c r="F744" s="161" t="s">
        <v>642</v>
      </c>
      <c r="H744" s="162">
        <v>17.600000000000001</v>
      </c>
      <c r="I744" s="163"/>
      <c r="L744" s="159"/>
      <c r="M744" s="164"/>
      <c r="T744" s="165"/>
      <c r="AT744" s="160" t="s">
        <v>159</v>
      </c>
      <c r="AU744" s="160" t="s">
        <v>86</v>
      </c>
      <c r="AV744" s="13" t="s">
        <v>86</v>
      </c>
      <c r="AW744" s="13" t="s">
        <v>31</v>
      </c>
      <c r="AX744" s="13" t="s">
        <v>76</v>
      </c>
      <c r="AY744" s="160" t="s">
        <v>147</v>
      </c>
    </row>
    <row r="745" spans="2:65" s="13" customFormat="1" ht="10.199999999999999">
      <c r="B745" s="159"/>
      <c r="D745" s="147" t="s">
        <v>159</v>
      </c>
      <c r="E745" s="160" t="s">
        <v>1</v>
      </c>
      <c r="F745" s="161" t="s">
        <v>643</v>
      </c>
      <c r="H745" s="162">
        <v>87.98</v>
      </c>
      <c r="I745" s="163"/>
      <c r="L745" s="159"/>
      <c r="M745" s="164"/>
      <c r="T745" s="165"/>
      <c r="AT745" s="160" t="s">
        <v>159</v>
      </c>
      <c r="AU745" s="160" t="s">
        <v>86</v>
      </c>
      <c r="AV745" s="13" t="s">
        <v>86</v>
      </c>
      <c r="AW745" s="13" t="s">
        <v>31</v>
      </c>
      <c r="AX745" s="13" t="s">
        <v>76</v>
      </c>
      <c r="AY745" s="160" t="s">
        <v>147</v>
      </c>
    </row>
    <row r="746" spans="2:65" s="13" customFormat="1" ht="10.199999999999999">
      <c r="B746" s="159"/>
      <c r="D746" s="147" t="s">
        <v>159</v>
      </c>
      <c r="E746" s="160" t="s">
        <v>1</v>
      </c>
      <c r="F746" s="161" t="s">
        <v>644</v>
      </c>
      <c r="H746" s="162">
        <v>40.591999999999999</v>
      </c>
      <c r="I746" s="163"/>
      <c r="L746" s="159"/>
      <c r="M746" s="164"/>
      <c r="T746" s="165"/>
      <c r="AT746" s="160" t="s">
        <v>159</v>
      </c>
      <c r="AU746" s="160" t="s">
        <v>86</v>
      </c>
      <c r="AV746" s="13" t="s">
        <v>86</v>
      </c>
      <c r="AW746" s="13" t="s">
        <v>31</v>
      </c>
      <c r="AX746" s="13" t="s">
        <v>76</v>
      </c>
      <c r="AY746" s="160" t="s">
        <v>147</v>
      </c>
    </row>
    <row r="747" spans="2:65" s="13" customFormat="1" ht="10.199999999999999">
      <c r="B747" s="159"/>
      <c r="D747" s="147" t="s">
        <v>159</v>
      </c>
      <c r="E747" s="160" t="s">
        <v>1</v>
      </c>
      <c r="F747" s="161" t="s">
        <v>645</v>
      </c>
      <c r="H747" s="162">
        <v>25.1</v>
      </c>
      <c r="I747" s="163"/>
      <c r="L747" s="159"/>
      <c r="M747" s="164"/>
      <c r="T747" s="165"/>
      <c r="AT747" s="160" t="s">
        <v>159</v>
      </c>
      <c r="AU747" s="160" t="s">
        <v>86</v>
      </c>
      <c r="AV747" s="13" t="s">
        <v>86</v>
      </c>
      <c r="AW747" s="13" t="s">
        <v>31</v>
      </c>
      <c r="AX747" s="13" t="s">
        <v>76</v>
      </c>
      <c r="AY747" s="160" t="s">
        <v>147</v>
      </c>
    </row>
    <row r="748" spans="2:65" s="13" customFormat="1" ht="10.199999999999999">
      <c r="B748" s="159"/>
      <c r="D748" s="147" t="s">
        <v>159</v>
      </c>
      <c r="E748" s="160" t="s">
        <v>1</v>
      </c>
      <c r="F748" s="161" t="s">
        <v>646</v>
      </c>
      <c r="H748" s="162">
        <v>5.0880000000000001</v>
      </c>
      <c r="I748" s="163"/>
      <c r="L748" s="159"/>
      <c r="M748" s="164"/>
      <c r="T748" s="165"/>
      <c r="AT748" s="160" t="s">
        <v>159</v>
      </c>
      <c r="AU748" s="160" t="s">
        <v>86</v>
      </c>
      <c r="AV748" s="13" t="s">
        <v>86</v>
      </c>
      <c r="AW748" s="13" t="s">
        <v>31</v>
      </c>
      <c r="AX748" s="13" t="s">
        <v>76</v>
      </c>
      <c r="AY748" s="160" t="s">
        <v>147</v>
      </c>
    </row>
    <row r="749" spans="2:65" s="13" customFormat="1" ht="10.199999999999999">
      <c r="B749" s="159"/>
      <c r="D749" s="147" t="s">
        <v>159</v>
      </c>
      <c r="E749" s="160" t="s">
        <v>1</v>
      </c>
      <c r="F749" s="161" t="s">
        <v>647</v>
      </c>
      <c r="H749" s="162">
        <v>47.52</v>
      </c>
      <c r="I749" s="163"/>
      <c r="L749" s="159"/>
      <c r="M749" s="164"/>
      <c r="T749" s="165"/>
      <c r="AT749" s="160" t="s">
        <v>159</v>
      </c>
      <c r="AU749" s="160" t="s">
        <v>86</v>
      </c>
      <c r="AV749" s="13" t="s">
        <v>86</v>
      </c>
      <c r="AW749" s="13" t="s">
        <v>31</v>
      </c>
      <c r="AX749" s="13" t="s">
        <v>76</v>
      </c>
      <c r="AY749" s="160" t="s">
        <v>147</v>
      </c>
    </row>
    <row r="750" spans="2:65" s="13" customFormat="1" ht="10.199999999999999">
      <c r="B750" s="159"/>
      <c r="D750" s="147" t="s">
        <v>159</v>
      </c>
      <c r="E750" s="160" t="s">
        <v>1</v>
      </c>
      <c r="F750" s="161" t="s">
        <v>648</v>
      </c>
      <c r="H750" s="162">
        <v>36.9</v>
      </c>
      <c r="I750" s="163"/>
      <c r="L750" s="159"/>
      <c r="M750" s="164"/>
      <c r="T750" s="165"/>
      <c r="AT750" s="160" t="s">
        <v>159</v>
      </c>
      <c r="AU750" s="160" t="s">
        <v>86</v>
      </c>
      <c r="AV750" s="13" t="s">
        <v>86</v>
      </c>
      <c r="AW750" s="13" t="s">
        <v>31</v>
      </c>
      <c r="AX750" s="13" t="s">
        <v>76</v>
      </c>
      <c r="AY750" s="160" t="s">
        <v>147</v>
      </c>
    </row>
    <row r="751" spans="2:65" s="13" customFormat="1" ht="10.199999999999999">
      <c r="B751" s="159"/>
      <c r="D751" s="147" t="s">
        <v>159</v>
      </c>
      <c r="E751" s="160" t="s">
        <v>1</v>
      </c>
      <c r="F751" s="161" t="s">
        <v>649</v>
      </c>
      <c r="H751" s="162">
        <v>9.8239999999999998</v>
      </c>
      <c r="I751" s="163"/>
      <c r="L751" s="159"/>
      <c r="M751" s="164"/>
      <c r="T751" s="165"/>
      <c r="AT751" s="160" t="s">
        <v>159</v>
      </c>
      <c r="AU751" s="160" t="s">
        <v>86</v>
      </c>
      <c r="AV751" s="13" t="s">
        <v>86</v>
      </c>
      <c r="AW751" s="13" t="s">
        <v>31</v>
      </c>
      <c r="AX751" s="13" t="s">
        <v>76</v>
      </c>
      <c r="AY751" s="160" t="s">
        <v>147</v>
      </c>
    </row>
    <row r="752" spans="2:65" s="13" customFormat="1" ht="10.199999999999999">
      <c r="B752" s="159"/>
      <c r="D752" s="147" t="s">
        <v>159</v>
      </c>
      <c r="E752" s="160" t="s">
        <v>1</v>
      </c>
      <c r="F752" s="161" t="s">
        <v>650</v>
      </c>
      <c r="H752" s="162">
        <v>34.113999999999997</v>
      </c>
      <c r="I752" s="163"/>
      <c r="L752" s="159"/>
      <c r="M752" s="164"/>
      <c r="T752" s="165"/>
      <c r="AT752" s="160" t="s">
        <v>159</v>
      </c>
      <c r="AU752" s="160" t="s">
        <v>86</v>
      </c>
      <c r="AV752" s="13" t="s">
        <v>86</v>
      </c>
      <c r="AW752" s="13" t="s">
        <v>31</v>
      </c>
      <c r="AX752" s="13" t="s">
        <v>76</v>
      </c>
      <c r="AY752" s="160" t="s">
        <v>147</v>
      </c>
    </row>
    <row r="753" spans="2:51" s="13" customFormat="1" ht="10.199999999999999">
      <c r="B753" s="159"/>
      <c r="D753" s="147" t="s">
        <v>159</v>
      </c>
      <c r="E753" s="160" t="s">
        <v>1</v>
      </c>
      <c r="F753" s="161" t="s">
        <v>651</v>
      </c>
      <c r="H753" s="162">
        <v>149.99799999999999</v>
      </c>
      <c r="I753" s="163"/>
      <c r="L753" s="159"/>
      <c r="M753" s="164"/>
      <c r="T753" s="165"/>
      <c r="AT753" s="160" t="s">
        <v>159</v>
      </c>
      <c r="AU753" s="160" t="s">
        <v>86</v>
      </c>
      <c r="AV753" s="13" t="s">
        <v>86</v>
      </c>
      <c r="AW753" s="13" t="s">
        <v>31</v>
      </c>
      <c r="AX753" s="13" t="s">
        <v>76</v>
      </c>
      <c r="AY753" s="160" t="s">
        <v>147</v>
      </c>
    </row>
    <row r="754" spans="2:51" s="13" customFormat="1" ht="10.199999999999999">
      <c r="B754" s="159"/>
      <c r="D754" s="147" t="s">
        <v>159</v>
      </c>
      <c r="E754" s="160" t="s">
        <v>1</v>
      </c>
      <c r="F754" s="161" t="s">
        <v>652</v>
      </c>
      <c r="H754" s="162">
        <v>60.984000000000002</v>
      </c>
      <c r="I754" s="163"/>
      <c r="L754" s="159"/>
      <c r="M754" s="164"/>
      <c r="T754" s="165"/>
      <c r="AT754" s="160" t="s">
        <v>159</v>
      </c>
      <c r="AU754" s="160" t="s">
        <v>86</v>
      </c>
      <c r="AV754" s="13" t="s">
        <v>86</v>
      </c>
      <c r="AW754" s="13" t="s">
        <v>31</v>
      </c>
      <c r="AX754" s="13" t="s">
        <v>76</v>
      </c>
      <c r="AY754" s="160" t="s">
        <v>147</v>
      </c>
    </row>
    <row r="755" spans="2:51" s="13" customFormat="1" ht="10.199999999999999">
      <c r="B755" s="159"/>
      <c r="D755" s="147" t="s">
        <v>159</v>
      </c>
      <c r="E755" s="160" t="s">
        <v>1</v>
      </c>
      <c r="F755" s="161" t="s">
        <v>653</v>
      </c>
      <c r="H755" s="162">
        <v>2.1920000000000002</v>
      </c>
      <c r="I755" s="163"/>
      <c r="L755" s="159"/>
      <c r="M755" s="164"/>
      <c r="T755" s="165"/>
      <c r="AT755" s="160" t="s">
        <v>159</v>
      </c>
      <c r="AU755" s="160" t="s">
        <v>86</v>
      </c>
      <c r="AV755" s="13" t="s">
        <v>86</v>
      </c>
      <c r="AW755" s="13" t="s">
        <v>31</v>
      </c>
      <c r="AX755" s="13" t="s">
        <v>76</v>
      </c>
      <c r="AY755" s="160" t="s">
        <v>147</v>
      </c>
    </row>
    <row r="756" spans="2:51" s="13" customFormat="1" ht="10.199999999999999">
      <c r="B756" s="159"/>
      <c r="D756" s="147" t="s">
        <v>159</v>
      </c>
      <c r="E756" s="160" t="s">
        <v>1</v>
      </c>
      <c r="F756" s="161" t="s">
        <v>654</v>
      </c>
      <c r="H756" s="162">
        <v>523.32000000000005</v>
      </c>
      <c r="I756" s="163"/>
      <c r="L756" s="159"/>
      <c r="M756" s="164"/>
      <c r="T756" s="165"/>
      <c r="AT756" s="160" t="s">
        <v>159</v>
      </c>
      <c r="AU756" s="160" t="s">
        <v>86</v>
      </c>
      <c r="AV756" s="13" t="s">
        <v>86</v>
      </c>
      <c r="AW756" s="13" t="s">
        <v>31</v>
      </c>
      <c r="AX756" s="13" t="s">
        <v>76</v>
      </c>
      <c r="AY756" s="160" t="s">
        <v>147</v>
      </c>
    </row>
    <row r="757" spans="2:51" s="13" customFormat="1" ht="10.199999999999999">
      <c r="B757" s="159"/>
      <c r="D757" s="147" t="s">
        <v>159</v>
      </c>
      <c r="E757" s="160" t="s">
        <v>1</v>
      </c>
      <c r="F757" s="161" t="s">
        <v>655</v>
      </c>
      <c r="H757" s="162">
        <v>74.304000000000002</v>
      </c>
      <c r="I757" s="163"/>
      <c r="L757" s="159"/>
      <c r="M757" s="164"/>
      <c r="T757" s="165"/>
      <c r="AT757" s="160" t="s">
        <v>159</v>
      </c>
      <c r="AU757" s="160" t="s">
        <v>86</v>
      </c>
      <c r="AV757" s="13" t="s">
        <v>86</v>
      </c>
      <c r="AW757" s="13" t="s">
        <v>31</v>
      </c>
      <c r="AX757" s="13" t="s">
        <v>76</v>
      </c>
      <c r="AY757" s="160" t="s">
        <v>147</v>
      </c>
    </row>
    <row r="758" spans="2:51" s="13" customFormat="1" ht="10.199999999999999">
      <c r="B758" s="159"/>
      <c r="D758" s="147" t="s">
        <v>159</v>
      </c>
      <c r="E758" s="160" t="s">
        <v>1</v>
      </c>
      <c r="F758" s="161" t="s">
        <v>656</v>
      </c>
      <c r="H758" s="162">
        <v>123.2</v>
      </c>
      <c r="I758" s="163"/>
      <c r="L758" s="159"/>
      <c r="M758" s="164"/>
      <c r="T758" s="165"/>
      <c r="AT758" s="160" t="s">
        <v>159</v>
      </c>
      <c r="AU758" s="160" t="s">
        <v>86</v>
      </c>
      <c r="AV758" s="13" t="s">
        <v>86</v>
      </c>
      <c r="AW758" s="13" t="s">
        <v>31</v>
      </c>
      <c r="AX758" s="13" t="s">
        <v>76</v>
      </c>
      <c r="AY758" s="160" t="s">
        <v>147</v>
      </c>
    </row>
    <row r="759" spans="2:51" s="13" customFormat="1" ht="10.199999999999999">
      <c r="B759" s="159"/>
      <c r="D759" s="147" t="s">
        <v>159</v>
      </c>
      <c r="E759" s="160" t="s">
        <v>1</v>
      </c>
      <c r="F759" s="161" t="s">
        <v>657</v>
      </c>
      <c r="H759" s="162">
        <v>28</v>
      </c>
      <c r="I759" s="163"/>
      <c r="L759" s="159"/>
      <c r="M759" s="164"/>
      <c r="T759" s="165"/>
      <c r="AT759" s="160" t="s">
        <v>159</v>
      </c>
      <c r="AU759" s="160" t="s">
        <v>86</v>
      </c>
      <c r="AV759" s="13" t="s">
        <v>86</v>
      </c>
      <c r="AW759" s="13" t="s">
        <v>31</v>
      </c>
      <c r="AX759" s="13" t="s">
        <v>76</v>
      </c>
      <c r="AY759" s="160" t="s">
        <v>147</v>
      </c>
    </row>
    <row r="760" spans="2:51" s="13" customFormat="1" ht="10.199999999999999">
      <c r="B760" s="159"/>
      <c r="D760" s="147" t="s">
        <v>159</v>
      </c>
      <c r="E760" s="160" t="s">
        <v>1</v>
      </c>
      <c r="F760" s="161" t="s">
        <v>658</v>
      </c>
      <c r="H760" s="162">
        <v>45.182000000000002</v>
      </c>
      <c r="I760" s="163"/>
      <c r="L760" s="159"/>
      <c r="M760" s="164"/>
      <c r="T760" s="165"/>
      <c r="AT760" s="160" t="s">
        <v>159</v>
      </c>
      <c r="AU760" s="160" t="s">
        <v>86</v>
      </c>
      <c r="AV760" s="13" t="s">
        <v>86</v>
      </c>
      <c r="AW760" s="13" t="s">
        <v>31</v>
      </c>
      <c r="AX760" s="13" t="s">
        <v>76</v>
      </c>
      <c r="AY760" s="160" t="s">
        <v>147</v>
      </c>
    </row>
    <row r="761" spans="2:51" s="13" customFormat="1" ht="10.199999999999999">
      <c r="B761" s="159"/>
      <c r="D761" s="147" t="s">
        <v>159</v>
      </c>
      <c r="E761" s="160" t="s">
        <v>1</v>
      </c>
      <c r="F761" s="161" t="s">
        <v>659</v>
      </c>
      <c r="H761" s="162">
        <v>60.24</v>
      </c>
      <c r="I761" s="163"/>
      <c r="L761" s="159"/>
      <c r="M761" s="164"/>
      <c r="T761" s="165"/>
      <c r="AT761" s="160" t="s">
        <v>159</v>
      </c>
      <c r="AU761" s="160" t="s">
        <v>86</v>
      </c>
      <c r="AV761" s="13" t="s">
        <v>86</v>
      </c>
      <c r="AW761" s="13" t="s">
        <v>31</v>
      </c>
      <c r="AX761" s="13" t="s">
        <v>76</v>
      </c>
      <c r="AY761" s="160" t="s">
        <v>147</v>
      </c>
    </row>
    <row r="762" spans="2:51" s="13" customFormat="1" ht="10.199999999999999">
      <c r="B762" s="159"/>
      <c r="D762" s="147" t="s">
        <v>159</v>
      </c>
      <c r="E762" s="160" t="s">
        <v>1</v>
      </c>
      <c r="F762" s="161" t="s">
        <v>660</v>
      </c>
      <c r="H762" s="162">
        <v>26.64</v>
      </c>
      <c r="I762" s="163"/>
      <c r="L762" s="159"/>
      <c r="M762" s="164"/>
      <c r="T762" s="165"/>
      <c r="AT762" s="160" t="s">
        <v>159</v>
      </c>
      <c r="AU762" s="160" t="s">
        <v>86</v>
      </c>
      <c r="AV762" s="13" t="s">
        <v>86</v>
      </c>
      <c r="AW762" s="13" t="s">
        <v>31</v>
      </c>
      <c r="AX762" s="13" t="s">
        <v>76</v>
      </c>
      <c r="AY762" s="160" t="s">
        <v>147</v>
      </c>
    </row>
    <row r="763" spans="2:51" s="13" customFormat="1" ht="10.199999999999999">
      <c r="B763" s="159"/>
      <c r="D763" s="147" t="s">
        <v>159</v>
      </c>
      <c r="E763" s="160" t="s">
        <v>1</v>
      </c>
      <c r="F763" s="161" t="s">
        <v>661</v>
      </c>
      <c r="H763" s="162">
        <v>17.027999999999999</v>
      </c>
      <c r="I763" s="163"/>
      <c r="L763" s="159"/>
      <c r="M763" s="164"/>
      <c r="T763" s="165"/>
      <c r="AT763" s="160" t="s">
        <v>159</v>
      </c>
      <c r="AU763" s="160" t="s">
        <v>86</v>
      </c>
      <c r="AV763" s="13" t="s">
        <v>86</v>
      </c>
      <c r="AW763" s="13" t="s">
        <v>31</v>
      </c>
      <c r="AX763" s="13" t="s">
        <v>76</v>
      </c>
      <c r="AY763" s="160" t="s">
        <v>147</v>
      </c>
    </row>
    <row r="764" spans="2:51" s="13" customFormat="1" ht="10.199999999999999">
      <c r="B764" s="159"/>
      <c r="D764" s="147" t="s">
        <v>159</v>
      </c>
      <c r="E764" s="160" t="s">
        <v>1</v>
      </c>
      <c r="F764" s="161" t="s">
        <v>662</v>
      </c>
      <c r="H764" s="162">
        <v>70.400000000000006</v>
      </c>
      <c r="I764" s="163"/>
      <c r="L764" s="159"/>
      <c r="M764" s="164"/>
      <c r="T764" s="165"/>
      <c r="AT764" s="160" t="s">
        <v>159</v>
      </c>
      <c r="AU764" s="160" t="s">
        <v>86</v>
      </c>
      <c r="AV764" s="13" t="s">
        <v>86</v>
      </c>
      <c r="AW764" s="13" t="s">
        <v>31</v>
      </c>
      <c r="AX764" s="13" t="s">
        <v>76</v>
      </c>
      <c r="AY764" s="160" t="s">
        <v>147</v>
      </c>
    </row>
    <row r="765" spans="2:51" s="13" customFormat="1" ht="10.199999999999999">
      <c r="B765" s="159"/>
      <c r="D765" s="147" t="s">
        <v>159</v>
      </c>
      <c r="E765" s="160" t="s">
        <v>1</v>
      </c>
      <c r="F765" s="161" t="s">
        <v>663</v>
      </c>
      <c r="H765" s="162">
        <v>37.08</v>
      </c>
      <c r="I765" s="163"/>
      <c r="L765" s="159"/>
      <c r="M765" s="164"/>
      <c r="T765" s="165"/>
      <c r="AT765" s="160" t="s">
        <v>159</v>
      </c>
      <c r="AU765" s="160" t="s">
        <v>86</v>
      </c>
      <c r="AV765" s="13" t="s">
        <v>86</v>
      </c>
      <c r="AW765" s="13" t="s">
        <v>31</v>
      </c>
      <c r="AX765" s="13" t="s">
        <v>76</v>
      </c>
      <c r="AY765" s="160" t="s">
        <v>147</v>
      </c>
    </row>
    <row r="766" spans="2:51" s="13" customFormat="1" ht="10.199999999999999">
      <c r="B766" s="159"/>
      <c r="D766" s="147" t="s">
        <v>159</v>
      </c>
      <c r="E766" s="160" t="s">
        <v>1</v>
      </c>
      <c r="F766" s="161" t="s">
        <v>664</v>
      </c>
      <c r="H766" s="162">
        <v>37.799999999999997</v>
      </c>
      <c r="I766" s="163"/>
      <c r="L766" s="159"/>
      <c r="M766" s="164"/>
      <c r="T766" s="165"/>
      <c r="AT766" s="160" t="s">
        <v>159</v>
      </c>
      <c r="AU766" s="160" t="s">
        <v>86</v>
      </c>
      <c r="AV766" s="13" t="s">
        <v>86</v>
      </c>
      <c r="AW766" s="13" t="s">
        <v>31</v>
      </c>
      <c r="AX766" s="13" t="s">
        <v>76</v>
      </c>
      <c r="AY766" s="160" t="s">
        <v>147</v>
      </c>
    </row>
    <row r="767" spans="2:51" s="12" customFormat="1" ht="10.199999999999999">
      <c r="B767" s="153"/>
      <c r="D767" s="147" t="s">
        <v>159</v>
      </c>
      <c r="E767" s="154" t="s">
        <v>1</v>
      </c>
      <c r="F767" s="155" t="s">
        <v>665</v>
      </c>
      <c r="H767" s="154" t="s">
        <v>1</v>
      </c>
      <c r="I767" s="156"/>
      <c r="L767" s="153"/>
      <c r="M767" s="157"/>
      <c r="T767" s="158"/>
      <c r="AT767" s="154" t="s">
        <v>159</v>
      </c>
      <c r="AU767" s="154" t="s">
        <v>86</v>
      </c>
      <c r="AV767" s="12" t="s">
        <v>84</v>
      </c>
      <c r="AW767" s="12" t="s">
        <v>31</v>
      </c>
      <c r="AX767" s="12" t="s">
        <v>76</v>
      </c>
      <c r="AY767" s="154" t="s">
        <v>147</v>
      </c>
    </row>
    <row r="768" spans="2:51" s="13" customFormat="1" ht="10.199999999999999">
      <c r="B768" s="159"/>
      <c r="D768" s="147" t="s">
        <v>159</v>
      </c>
      <c r="E768" s="160" t="s">
        <v>1</v>
      </c>
      <c r="F768" s="161" t="s">
        <v>666</v>
      </c>
      <c r="H768" s="162">
        <v>46.92</v>
      </c>
      <c r="I768" s="163"/>
      <c r="L768" s="159"/>
      <c r="M768" s="164"/>
      <c r="T768" s="165"/>
      <c r="AT768" s="160" t="s">
        <v>159</v>
      </c>
      <c r="AU768" s="160" t="s">
        <v>86</v>
      </c>
      <c r="AV768" s="13" t="s">
        <v>86</v>
      </c>
      <c r="AW768" s="13" t="s">
        <v>31</v>
      </c>
      <c r="AX768" s="13" t="s">
        <v>76</v>
      </c>
      <c r="AY768" s="160" t="s">
        <v>147</v>
      </c>
    </row>
    <row r="769" spans="2:51" s="13" customFormat="1" ht="10.199999999999999">
      <c r="B769" s="159"/>
      <c r="D769" s="147" t="s">
        <v>159</v>
      </c>
      <c r="E769" s="160" t="s">
        <v>1</v>
      </c>
      <c r="F769" s="161" t="s">
        <v>667</v>
      </c>
      <c r="H769" s="162">
        <v>1.492</v>
      </c>
      <c r="I769" s="163"/>
      <c r="L769" s="159"/>
      <c r="M769" s="164"/>
      <c r="T769" s="165"/>
      <c r="AT769" s="160" t="s">
        <v>159</v>
      </c>
      <c r="AU769" s="160" t="s">
        <v>86</v>
      </c>
      <c r="AV769" s="13" t="s">
        <v>86</v>
      </c>
      <c r="AW769" s="13" t="s">
        <v>31</v>
      </c>
      <c r="AX769" s="13" t="s">
        <v>76</v>
      </c>
      <c r="AY769" s="160" t="s">
        <v>147</v>
      </c>
    </row>
    <row r="770" spans="2:51" s="13" customFormat="1" ht="10.199999999999999">
      <c r="B770" s="159"/>
      <c r="D770" s="147" t="s">
        <v>159</v>
      </c>
      <c r="E770" s="160" t="s">
        <v>1</v>
      </c>
      <c r="F770" s="161" t="s">
        <v>668</v>
      </c>
      <c r="H770" s="162">
        <v>17.600000000000001</v>
      </c>
      <c r="I770" s="163"/>
      <c r="L770" s="159"/>
      <c r="M770" s="164"/>
      <c r="T770" s="165"/>
      <c r="AT770" s="160" t="s">
        <v>159</v>
      </c>
      <c r="AU770" s="160" t="s">
        <v>86</v>
      </c>
      <c r="AV770" s="13" t="s">
        <v>86</v>
      </c>
      <c r="AW770" s="13" t="s">
        <v>31</v>
      </c>
      <c r="AX770" s="13" t="s">
        <v>76</v>
      </c>
      <c r="AY770" s="160" t="s">
        <v>147</v>
      </c>
    </row>
    <row r="771" spans="2:51" s="13" customFormat="1" ht="10.199999999999999">
      <c r="B771" s="159"/>
      <c r="D771" s="147" t="s">
        <v>159</v>
      </c>
      <c r="E771" s="160" t="s">
        <v>1</v>
      </c>
      <c r="F771" s="161" t="s">
        <v>669</v>
      </c>
      <c r="H771" s="162">
        <v>102.544</v>
      </c>
      <c r="I771" s="163"/>
      <c r="L771" s="159"/>
      <c r="M771" s="164"/>
      <c r="T771" s="165"/>
      <c r="AT771" s="160" t="s">
        <v>159</v>
      </c>
      <c r="AU771" s="160" t="s">
        <v>86</v>
      </c>
      <c r="AV771" s="13" t="s">
        <v>86</v>
      </c>
      <c r="AW771" s="13" t="s">
        <v>31</v>
      </c>
      <c r="AX771" s="13" t="s">
        <v>76</v>
      </c>
      <c r="AY771" s="160" t="s">
        <v>147</v>
      </c>
    </row>
    <row r="772" spans="2:51" s="13" customFormat="1" ht="10.199999999999999">
      <c r="B772" s="159"/>
      <c r="D772" s="147" t="s">
        <v>159</v>
      </c>
      <c r="E772" s="160" t="s">
        <v>1</v>
      </c>
      <c r="F772" s="161" t="s">
        <v>670</v>
      </c>
      <c r="H772" s="162">
        <v>24.48</v>
      </c>
      <c r="I772" s="163"/>
      <c r="L772" s="159"/>
      <c r="M772" s="164"/>
      <c r="T772" s="165"/>
      <c r="AT772" s="160" t="s">
        <v>159</v>
      </c>
      <c r="AU772" s="160" t="s">
        <v>86</v>
      </c>
      <c r="AV772" s="13" t="s">
        <v>86</v>
      </c>
      <c r="AW772" s="13" t="s">
        <v>31</v>
      </c>
      <c r="AX772" s="13" t="s">
        <v>76</v>
      </c>
      <c r="AY772" s="160" t="s">
        <v>147</v>
      </c>
    </row>
    <row r="773" spans="2:51" s="13" customFormat="1" ht="10.199999999999999">
      <c r="B773" s="159"/>
      <c r="D773" s="147" t="s">
        <v>159</v>
      </c>
      <c r="E773" s="160" t="s">
        <v>1</v>
      </c>
      <c r="F773" s="161" t="s">
        <v>671</v>
      </c>
      <c r="H773" s="162">
        <v>13.023999999999999</v>
      </c>
      <c r="I773" s="163"/>
      <c r="L773" s="159"/>
      <c r="M773" s="164"/>
      <c r="T773" s="165"/>
      <c r="AT773" s="160" t="s">
        <v>159</v>
      </c>
      <c r="AU773" s="160" t="s">
        <v>86</v>
      </c>
      <c r="AV773" s="13" t="s">
        <v>86</v>
      </c>
      <c r="AW773" s="13" t="s">
        <v>31</v>
      </c>
      <c r="AX773" s="13" t="s">
        <v>76</v>
      </c>
      <c r="AY773" s="160" t="s">
        <v>147</v>
      </c>
    </row>
    <row r="774" spans="2:51" s="13" customFormat="1" ht="10.199999999999999">
      <c r="B774" s="159"/>
      <c r="D774" s="147" t="s">
        <v>159</v>
      </c>
      <c r="E774" s="160" t="s">
        <v>1</v>
      </c>
      <c r="F774" s="161" t="s">
        <v>672</v>
      </c>
      <c r="H774" s="162">
        <v>12.135999999999999</v>
      </c>
      <c r="I774" s="163"/>
      <c r="L774" s="159"/>
      <c r="M774" s="164"/>
      <c r="T774" s="165"/>
      <c r="AT774" s="160" t="s">
        <v>159</v>
      </c>
      <c r="AU774" s="160" t="s">
        <v>86</v>
      </c>
      <c r="AV774" s="13" t="s">
        <v>86</v>
      </c>
      <c r="AW774" s="13" t="s">
        <v>31</v>
      </c>
      <c r="AX774" s="13" t="s">
        <v>76</v>
      </c>
      <c r="AY774" s="160" t="s">
        <v>147</v>
      </c>
    </row>
    <row r="775" spans="2:51" s="13" customFormat="1" ht="10.199999999999999">
      <c r="B775" s="159"/>
      <c r="D775" s="147" t="s">
        <v>159</v>
      </c>
      <c r="E775" s="160" t="s">
        <v>1</v>
      </c>
      <c r="F775" s="161" t="s">
        <v>673</v>
      </c>
      <c r="H775" s="162">
        <v>21.32</v>
      </c>
      <c r="I775" s="163"/>
      <c r="L775" s="159"/>
      <c r="M775" s="164"/>
      <c r="T775" s="165"/>
      <c r="AT775" s="160" t="s">
        <v>159</v>
      </c>
      <c r="AU775" s="160" t="s">
        <v>86</v>
      </c>
      <c r="AV775" s="13" t="s">
        <v>86</v>
      </c>
      <c r="AW775" s="13" t="s">
        <v>31</v>
      </c>
      <c r="AX775" s="13" t="s">
        <v>76</v>
      </c>
      <c r="AY775" s="160" t="s">
        <v>147</v>
      </c>
    </row>
    <row r="776" spans="2:51" s="13" customFormat="1" ht="10.199999999999999">
      <c r="B776" s="159"/>
      <c r="D776" s="147" t="s">
        <v>159</v>
      </c>
      <c r="E776" s="160" t="s">
        <v>1</v>
      </c>
      <c r="F776" s="161" t="s">
        <v>674</v>
      </c>
      <c r="H776" s="162">
        <v>4.4400000000000004</v>
      </c>
      <c r="I776" s="163"/>
      <c r="L776" s="159"/>
      <c r="M776" s="164"/>
      <c r="T776" s="165"/>
      <c r="AT776" s="160" t="s">
        <v>159</v>
      </c>
      <c r="AU776" s="160" t="s">
        <v>86</v>
      </c>
      <c r="AV776" s="13" t="s">
        <v>86</v>
      </c>
      <c r="AW776" s="13" t="s">
        <v>31</v>
      </c>
      <c r="AX776" s="13" t="s">
        <v>76</v>
      </c>
      <c r="AY776" s="160" t="s">
        <v>147</v>
      </c>
    </row>
    <row r="777" spans="2:51" s="13" customFormat="1" ht="10.199999999999999">
      <c r="B777" s="159"/>
      <c r="D777" s="147" t="s">
        <v>159</v>
      </c>
      <c r="E777" s="160" t="s">
        <v>1</v>
      </c>
      <c r="F777" s="161" t="s">
        <v>675</v>
      </c>
      <c r="H777" s="162">
        <v>19.018000000000001</v>
      </c>
      <c r="I777" s="163"/>
      <c r="L777" s="159"/>
      <c r="M777" s="164"/>
      <c r="T777" s="165"/>
      <c r="AT777" s="160" t="s">
        <v>159</v>
      </c>
      <c r="AU777" s="160" t="s">
        <v>86</v>
      </c>
      <c r="AV777" s="13" t="s">
        <v>86</v>
      </c>
      <c r="AW777" s="13" t="s">
        <v>31</v>
      </c>
      <c r="AX777" s="13" t="s">
        <v>76</v>
      </c>
      <c r="AY777" s="160" t="s">
        <v>147</v>
      </c>
    </row>
    <row r="778" spans="2:51" s="13" customFormat="1" ht="10.199999999999999">
      <c r="B778" s="159"/>
      <c r="D778" s="147" t="s">
        <v>159</v>
      </c>
      <c r="E778" s="160" t="s">
        <v>1</v>
      </c>
      <c r="F778" s="161" t="s">
        <v>676</v>
      </c>
      <c r="H778" s="162">
        <v>15.54</v>
      </c>
      <c r="I778" s="163"/>
      <c r="L778" s="159"/>
      <c r="M778" s="164"/>
      <c r="T778" s="165"/>
      <c r="AT778" s="160" t="s">
        <v>159</v>
      </c>
      <c r="AU778" s="160" t="s">
        <v>86</v>
      </c>
      <c r="AV778" s="13" t="s">
        <v>86</v>
      </c>
      <c r="AW778" s="13" t="s">
        <v>31</v>
      </c>
      <c r="AX778" s="13" t="s">
        <v>76</v>
      </c>
      <c r="AY778" s="160" t="s">
        <v>147</v>
      </c>
    </row>
    <row r="779" spans="2:51" s="13" customFormat="1" ht="10.199999999999999">
      <c r="B779" s="159"/>
      <c r="D779" s="147" t="s">
        <v>159</v>
      </c>
      <c r="E779" s="160" t="s">
        <v>1</v>
      </c>
      <c r="F779" s="161" t="s">
        <v>677</v>
      </c>
      <c r="H779" s="162">
        <v>22.08</v>
      </c>
      <c r="I779" s="163"/>
      <c r="L779" s="159"/>
      <c r="M779" s="164"/>
      <c r="T779" s="165"/>
      <c r="AT779" s="160" t="s">
        <v>159</v>
      </c>
      <c r="AU779" s="160" t="s">
        <v>86</v>
      </c>
      <c r="AV779" s="13" t="s">
        <v>86</v>
      </c>
      <c r="AW779" s="13" t="s">
        <v>31</v>
      </c>
      <c r="AX779" s="13" t="s">
        <v>76</v>
      </c>
      <c r="AY779" s="160" t="s">
        <v>147</v>
      </c>
    </row>
    <row r="780" spans="2:51" s="13" customFormat="1" ht="10.199999999999999">
      <c r="B780" s="159"/>
      <c r="D780" s="147" t="s">
        <v>159</v>
      </c>
      <c r="E780" s="160" t="s">
        <v>1</v>
      </c>
      <c r="F780" s="161" t="s">
        <v>678</v>
      </c>
      <c r="H780" s="162">
        <v>6.5</v>
      </c>
      <c r="I780" s="163"/>
      <c r="L780" s="159"/>
      <c r="M780" s="164"/>
      <c r="T780" s="165"/>
      <c r="AT780" s="160" t="s">
        <v>159</v>
      </c>
      <c r="AU780" s="160" t="s">
        <v>86</v>
      </c>
      <c r="AV780" s="13" t="s">
        <v>86</v>
      </c>
      <c r="AW780" s="13" t="s">
        <v>31</v>
      </c>
      <c r="AX780" s="13" t="s">
        <v>76</v>
      </c>
      <c r="AY780" s="160" t="s">
        <v>147</v>
      </c>
    </row>
    <row r="781" spans="2:51" s="13" customFormat="1" ht="10.199999999999999">
      <c r="B781" s="159"/>
      <c r="D781" s="147" t="s">
        <v>159</v>
      </c>
      <c r="E781" s="160" t="s">
        <v>1</v>
      </c>
      <c r="F781" s="161" t="s">
        <v>679</v>
      </c>
      <c r="H781" s="162">
        <v>6.24</v>
      </c>
      <c r="I781" s="163"/>
      <c r="L781" s="159"/>
      <c r="M781" s="164"/>
      <c r="T781" s="165"/>
      <c r="AT781" s="160" t="s">
        <v>159</v>
      </c>
      <c r="AU781" s="160" t="s">
        <v>86</v>
      </c>
      <c r="AV781" s="13" t="s">
        <v>86</v>
      </c>
      <c r="AW781" s="13" t="s">
        <v>31</v>
      </c>
      <c r="AX781" s="13" t="s">
        <v>76</v>
      </c>
      <c r="AY781" s="160" t="s">
        <v>147</v>
      </c>
    </row>
    <row r="782" spans="2:51" s="13" customFormat="1" ht="10.199999999999999">
      <c r="B782" s="159"/>
      <c r="D782" s="147" t="s">
        <v>159</v>
      </c>
      <c r="E782" s="160" t="s">
        <v>1</v>
      </c>
      <c r="F782" s="161" t="s">
        <v>680</v>
      </c>
      <c r="H782" s="162">
        <v>120.3</v>
      </c>
      <c r="I782" s="163"/>
      <c r="L782" s="159"/>
      <c r="M782" s="164"/>
      <c r="T782" s="165"/>
      <c r="AT782" s="160" t="s">
        <v>159</v>
      </c>
      <c r="AU782" s="160" t="s">
        <v>86</v>
      </c>
      <c r="AV782" s="13" t="s">
        <v>86</v>
      </c>
      <c r="AW782" s="13" t="s">
        <v>31</v>
      </c>
      <c r="AX782" s="13" t="s">
        <v>76</v>
      </c>
      <c r="AY782" s="160" t="s">
        <v>147</v>
      </c>
    </row>
    <row r="783" spans="2:51" s="15" customFormat="1" ht="10.199999999999999">
      <c r="B783" s="183"/>
      <c r="D783" s="147" t="s">
        <v>159</v>
      </c>
      <c r="E783" s="184" t="s">
        <v>1</v>
      </c>
      <c r="F783" s="185" t="s">
        <v>681</v>
      </c>
      <c r="H783" s="186">
        <v>2353.9720000000002</v>
      </c>
      <c r="I783" s="187"/>
      <c r="L783" s="183"/>
      <c r="M783" s="188"/>
      <c r="T783" s="189"/>
      <c r="AT783" s="184" t="s">
        <v>159</v>
      </c>
      <c r="AU783" s="184" t="s">
        <v>86</v>
      </c>
      <c r="AV783" s="15" t="s">
        <v>94</v>
      </c>
      <c r="AW783" s="15" t="s">
        <v>31</v>
      </c>
      <c r="AX783" s="15" t="s">
        <v>76</v>
      </c>
      <c r="AY783" s="184" t="s">
        <v>147</v>
      </c>
    </row>
    <row r="784" spans="2:51" s="12" customFormat="1" ht="10.199999999999999">
      <c r="B784" s="153"/>
      <c r="D784" s="147" t="s">
        <v>159</v>
      </c>
      <c r="E784" s="154" t="s">
        <v>1</v>
      </c>
      <c r="F784" s="155" t="s">
        <v>682</v>
      </c>
      <c r="H784" s="154" t="s">
        <v>1</v>
      </c>
      <c r="I784" s="156"/>
      <c r="L784" s="153"/>
      <c r="M784" s="157"/>
      <c r="T784" s="158"/>
      <c r="AT784" s="154" t="s">
        <v>159</v>
      </c>
      <c r="AU784" s="154" t="s">
        <v>86</v>
      </c>
      <c r="AV784" s="12" t="s">
        <v>84</v>
      </c>
      <c r="AW784" s="12" t="s">
        <v>31</v>
      </c>
      <c r="AX784" s="12" t="s">
        <v>76</v>
      </c>
      <c r="AY784" s="154" t="s">
        <v>147</v>
      </c>
    </row>
    <row r="785" spans="2:51" s="13" customFormat="1" ht="10.199999999999999">
      <c r="B785" s="159"/>
      <c r="D785" s="147" t="s">
        <v>159</v>
      </c>
      <c r="E785" s="160" t="s">
        <v>1</v>
      </c>
      <c r="F785" s="161" t="s">
        <v>683</v>
      </c>
      <c r="H785" s="162">
        <v>85</v>
      </c>
      <c r="I785" s="163"/>
      <c r="L785" s="159"/>
      <c r="M785" s="164"/>
      <c r="T785" s="165"/>
      <c r="AT785" s="160" t="s">
        <v>159</v>
      </c>
      <c r="AU785" s="160" t="s">
        <v>86</v>
      </c>
      <c r="AV785" s="13" t="s">
        <v>86</v>
      </c>
      <c r="AW785" s="13" t="s">
        <v>31</v>
      </c>
      <c r="AX785" s="13" t="s">
        <v>76</v>
      </c>
      <c r="AY785" s="160" t="s">
        <v>147</v>
      </c>
    </row>
    <row r="786" spans="2:51" s="12" customFormat="1" ht="10.199999999999999">
      <c r="B786" s="153"/>
      <c r="D786" s="147" t="s">
        <v>159</v>
      </c>
      <c r="E786" s="154" t="s">
        <v>1</v>
      </c>
      <c r="F786" s="155" t="s">
        <v>684</v>
      </c>
      <c r="H786" s="154" t="s">
        <v>1</v>
      </c>
      <c r="I786" s="156"/>
      <c r="L786" s="153"/>
      <c r="M786" s="157"/>
      <c r="T786" s="158"/>
      <c r="AT786" s="154" t="s">
        <v>159</v>
      </c>
      <c r="AU786" s="154" t="s">
        <v>86</v>
      </c>
      <c r="AV786" s="12" t="s">
        <v>84</v>
      </c>
      <c r="AW786" s="12" t="s">
        <v>31</v>
      </c>
      <c r="AX786" s="12" t="s">
        <v>76</v>
      </c>
      <c r="AY786" s="154" t="s">
        <v>147</v>
      </c>
    </row>
    <row r="787" spans="2:51" s="12" customFormat="1" ht="10.199999999999999">
      <c r="B787" s="153"/>
      <c r="D787" s="147" t="s">
        <v>159</v>
      </c>
      <c r="E787" s="154" t="s">
        <v>1</v>
      </c>
      <c r="F787" s="155" t="s">
        <v>639</v>
      </c>
      <c r="H787" s="154" t="s">
        <v>1</v>
      </c>
      <c r="I787" s="156"/>
      <c r="L787" s="153"/>
      <c r="M787" s="157"/>
      <c r="T787" s="158"/>
      <c r="AT787" s="154" t="s">
        <v>159</v>
      </c>
      <c r="AU787" s="154" t="s">
        <v>86</v>
      </c>
      <c r="AV787" s="12" t="s">
        <v>84</v>
      </c>
      <c r="AW787" s="12" t="s">
        <v>31</v>
      </c>
      <c r="AX787" s="12" t="s">
        <v>76</v>
      </c>
      <c r="AY787" s="154" t="s">
        <v>147</v>
      </c>
    </row>
    <row r="788" spans="2:51" s="13" customFormat="1" ht="10.199999999999999">
      <c r="B788" s="159"/>
      <c r="D788" s="147" t="s">
        <v>159</v>
      </c>
      <c r="E788" s="160" t="s">
        <v>1</v>
      </c>
      <c r="F788" s="161" t="s">
        <v>685</v>
      </c>
      <c r="H788" s="162">
        <v>1.65</v>
      </c>
      <c r="I788" s="163"/>
      <c r="L788" s="159"/>
      <c r="M788" s="164"/>
      <c r="T788" s="165"/>
      <c r="AT788" s="160" t="s">
        <v>159</v>
      </c>
      <c r="AU788" s="160" t="s">
        <v>86</v>
      </c>
      <c r="AV788" s="13" t="s">
        <v>86</v>
      </c>
      <c r="AW788" s="13" t="s">
        <v>31</v>
      </c>
      <c r="AX788" s="13" t="s">
        <v>76</v>
      </c>
      <c r="AY788" s="160" t="s">
        <v>147</v>
      </c>
    </row>
    <row r="789" spans="2:51" s="13" customFormat="1" ht="10.199999999999999">
      <c r="B789" s="159"/>
      <c r="D789" s="147" t="s">
        <v>159</v>
      </c>
      <c r="E789" s="160" t="s">
        <v>1</v>
      </c>
      <c r="F789" s="161" t="s">
        <v>686</v>
      </c>
      <c r="H789" s="162">
        <v>0.99</v>
      </c>
      <c r="I789" s="163"/>
      <c r="L789" s="159"/>
      <c r="M789" s="164"/>
      <c r="T789" s="165"/>
      <c r="AT789" s="160" t="s">
        <v>159</v>
      </c>
      <c r="AU789" s="160" t="s">
        <v>86</v>
      </c>
      <c r="AV789" s="13" t="s">
        <v>86</v>
      </c>
      <c r="AW789" s="13" t="s">
        <v>31</v>
      </c>
      <c r="AX789" s="13" t="s">
        <v>76</v>
      </c>
      <c r="AY789" s="160" t="s">
        <v>147</v>
      </c>
    </row>
    <row r="790" spans="2:51" s="13" customFormat="1" ht="10.199999999999999">
      <c r="B790" s="159"/>
      <c r="D790" s="147" t="s">
        <v>159</v>
      </c>
      <c r="E790" s="160" t="s">
        <v>1</v>
      </c>
      <c r="F790" s="161" t="s">
        <v>687</v>
      </c>
      <c r="H790" s="162">
        <v>1.2</v>
      </c>
      <c r="I790" s="163"/>
      <c r="L790" s="159"/>
      <c r="M790" s="164"/>
      <c r="T790" s="165"/>
      <c r="AT790" s="160" t="s">
        <v>159</v>
      </c>
      <c r="AU790" s="160" t="s">
        <v>86</v>
      </c>
      <c r="AV790" s="13" t="s">
        <v>86</v>
      </c>
      <c r="AW790" s="13" t="s">
        <v>31</v>
      </c>
      <c r="AX790" s="13" t="s">
        <v>76</v>
      </c>
      <c r="AY790" s="160" t="s">
        <v>147</v>
      </c>
    </row>
    <row r="791" spans="2:51" s="13" customFormat="1" ht="10.199999999999999">
      <c r="B791" s="159"/>
      <c r="D791" s="147" t="s">
        <v>159</v>
      </c>
      <c r="E791" s="160" t="s">
        <v>1</v>
      </c>
      <c r="F791" s="161" t="s">
        <v>688</v>
      </c>
      <c r="H791" s="162">
        <v>9.3000000000000007</v>
      </c>
      <c r="I791" s="163"/>
      <c r="L791" s="159"/>
      <c r="M791" s="164"/>
      <c r="T791" s="165"/>
      <c r="AT791" s="160" t="s">
        <v>159</v>
      </c>
      <c r="AU791" s="160" t="s">
        <v>86</v>
      </c>
      <c r="AV791" s="13" t="s">
        <v>86</v>
      </c>
      <c r="AW791" s="13" t="s">
        <v>31</v>
      </c>
      <c r="AX791" s="13" t="s">
        <v>76</v>
      </c>
      <c r="AY791" s="160" t="s">
        <v>147</v>
      </c>
    </row>
    <row r="792" spans="2:51" s="13" customFormat="1" ht="10.199999999999999">
      <c r="B792" s="159"/>
      <c r="D792" s="147" t="s">
        <v>159</v>
      </c>
      <c r="E792" s="160" t="s">
        <v>1</v>
      </c>
      <c r="F792" s="161" t="s">
        <v>689</v>
      </c>
      <c r="H792" s="162">
        <v>7.04</v>
      </c>
      <c r="I792" s="163"/>
      <c r="L792" s="159"/>
      <c r="M792" s="164"/>
      <c r="T792" s="165"/>
      <c r="AT792" s="160" t="s">
        <v>159</v>
      </c>
      <c r="AU792" s="160" t="s">
        <v>86</v>
      </c>
      <c r="AV792" s="13" t="s">
        <v>86</v>
      </c>
      <c r="AW792" s="13" t="s">
        <v>31</v>
      </c>
      <c r="AX792" s="13" t="s">
        <v>76</v>
      </c>
      <c r="AY792" s="160" t="s">
        <v>147</v>
      </c>
    </row>
    <row r="793" spans="2:51" s="13" customFormat="1" ht="10.199999999999999">
      <c r="B793" s="159"/>
      <c r="D793" s="147" t="s">
        <v>159</v>
      </c>
      <c r="E793" s="160" t="s">
        <v>1</v>
      </c>
      <c r="F793" s="161" t="s">
        <v>690</v>
      </c>
      <c r="H793" s="162">
        <v>13.6</v>
      </c>
      <c r="I793" s="163"/>
      <c r="L793" s="159"/>
      <c r="M793" s="164"/>
      <c r="T793" s="165"/>
      <c r="AT793" s="160" t="s">
        <v>159</v>
      </c>
      <c r="AU793" s="160" t="s">
        <v>86</v>
      </c>
      <c r="AV793" s="13" t="s">
        <v>86</v>
      </c>
      <c r="AW793" s="13" t="s">
        <v>31</v>
      </c>
      <c r="AX793" s="13" t="s">
        <v>76</v>
      </c>
      <c r="AY793" s="160" t="s">
        <v>147</v>
      </c>
    </row>
    <row r="794" spans="2:51" s="13" customFormat="1" ht="10.199999999999999">
      <c r="B794" s="159"/>
      <c r="D794" s="147" t="s">
        <v>159</v>
      </c>
      <c r="E794" s="160" t="s">
        <v>1</v>
      </c>
      <c r="F794" s="161" t="s">
        <v>691</v>
      </c>
      <c r="H794" s="162">
        <v>35.28</v>
      </c>
      <c r="I794" s="163"/>
      <c r="L794" s="159"/>
      <c r="M794" s="164"/>
      <c r="T794" s="165"/>
      <c r="AT794" s="160" t="s">
        <v>159</v>
      </c>
      <c r="AU794" s="160" t="s">
        <v>86</v>
      </c>
      <c r="AV794" s="13" t="s">
        <v>86</v>
      </c>
      <c r="AW794" s="13" t="s">
        <v>31</v>
      </c>
      <c r="AX794" s="13" t="s">
        <v>76</v>
      </c>
      <c r="AY794" s="160" t="s">
        <v>147</v>
      </c>
    </row>
    <row r="795" spans="2:51" s="13" customFormat="1" ht="10.199999999999999">
      <c r="B795" s="159"/>
      <c r="D795" s="147" t="s">
        <v>159</v>
      </c>
      <c r="E795" s="160" t="s">
        <v>1</v>
      </c>
      <c r="F795" s="161" t="s">
        <v>692</v>
      </c>
      <c r="H795" s="162">
        <v>7.6</v>
      </c>
      <c r="I795" s="163"/>
      <c r="L795" s="159"/>
      <c r="M795" s="164"/>
      <c r="T795" s="165"/>
      <c r="AT795" s="160" t="s">
        <v>159</v>
      </c>
      <c r="AU795" s="160" t="s">
        <v>86</v>
      </c>
      <c r="AV795" s="13" t="s">
        <v>86</v>
      </c>
      <c r="AW795" s="13" t="s">
        <v>31</v>
      </c>
      <c r="AX795" s="13" t="s">
        <v>76</v>
      </c>
      <c r="AY795" s="160" t="s">
        <v>147</v>
      </c>
    </row>
    <row r="796" spans="2:51" s="13" customFormat="1" ht="10.199999999999999">
      <c r="B796" s="159"/>
      <c r="D796" s="147" t="s">
        <v>159</v>
      </c>
      <c r="E796" s="160" t="s">
        <v>1</v>
      </c>
      <c r="F796" s="161" t="s">
        <v>693</v>
      </c>
      <c r="H796" s="162">
        <v>12.95</v>
      </c>
      <c r="I796" s="163"/>
      <c r="L796" s="159"/>
      <c r="M796" s="164"/>
      <c r="T796" s="165"/>
      <c r="AT796" s="160" t="s">
        <v>159</v>
      </c>
      <c r="AU796" s="160" t="s">
        <v>86</v>
      </c>
      <c r="AV796" s="13" t="s">
        <v>86</v>
      </c>
      <c r="AW796" s="13" t="s">
        <v>31</v>
      </c>
      <c r="AX796" s="13" t="s">
        <v>76</v>
      </c>
      <c r="AY796" s="160" t="s">
        <v>147</v>
      </c>
    </row>
    <row r="797" spans="2:51" s="13" customFormat="1" ht="10.199999999999999">
      <c r="B797" s="159"/>
      <c r="D797" s="147" t="s">
        <v>159</v>
      </c>
      <c r="E797" s="160" t="s">
        <v>1</v>
      </c>
      <c r="F797" s="161" t="s">
        <v>694</v>
      </c>
      <c r="H797" s="162">
        <v>36.630000000000003</v>
      </c>
      <c r="I797" s="163"/>
      <c r="L797" s="159"/>
      <c r="M797" s="164"/>
      <c r="T797" s="165"/>
      <c r="AT797" s="160" t="s">
        <v>159</v>
      </c>
      <c r="AU797" s="160" t="s">
        <v>86</v>
      </c>
      <c r="AV797" s="13" t="s">
        <v>86</v>
      </c>
      <c r="AW797" s="13" t="s">
        <v>31</v>
      </c>
      <c r="AX797" s="13" t="s">
        <v>76</v>
      </c>
      <c r="AY797" s="160" t="s">
        <v>147</v>
      </c>
    </row>
    <row r="798" spans="2:51" s="13" customFormat="1" ht="10.199999999999999">
      <c r="B798" s="159"/>
      <c r="D798" s="147" t="s">
        <v>159</v>
      </c>
      <c r="E798" s="160" t="s">
        <v>1</v>
      </c>
      <c r="F798" s="161" t="s">
        <v>695</v>
      </c>
      <c r="H798" s="162">
        <v>8.4</v>
      </c>
      <c r="I798" s="163"/>
      <c r="L798" s="159"/>
      <c r="M798" s="164"/>
      <c r="T798" s="165"/>
      <c r="AT798" s="160" t="s">
        <v>159</v>
      </c>
      <c r="AU798" s="160" t="s">
        <v>86</v>
      </c>
      <c r="AV798" s="13" t="s">
        <v>86</v>
      </c>
      <c r="AW798" s="13" t="s">
        <v>31</v>
      </c>
      <c r="AX798" s="13" t="s">
        <v>76</v>
      </c>
      <c r="AY798" s="160" t="s">
        <v>147</v>
      </c>
    </row>
    <row r="799" spans="2:51" s="13" customFormat="1" ht="10.199999999999999">
      <c r="B799" s="159"/>
      <c r="D799" s="147" t="s">
        <v>159</v>
      </c>
      <c r="E799" s="160" t="s">
        <v>1</v>
      </c>
      <c r="F799" s="161" t="s">
        <v>696</v>
      </c>
      <c r="H799" s="162">
        <v>1.85</v>
      </c>
      <c r="I799" s="163"/>
      <c r="L799" s="159"/>
      <c r="M799" s="164"/>
      <c r="T799" s="165"/>
      <c r="AT799" s="160" t="s">
        <v>159</v>
      </c>
      <c r="AU799" s="160" t="s">
        <v>86</v>
      </c>
      <c r="AV799" s="13" t="s">
        <v>86</v>
      </c>
      <c r="AW799" s="13" t="s">
        <v>31</v>
      </c>
      <c r="AX799" s="13" t="s">
        <v>76</v>
      </c>
      <c r="AY799" s="160" t="s">
        <v>147</v>
      </c>
    </row>
    <row r="800" spans="2:51" s="13" customFormat="1" ht="10.199999999999999">
      <c r="B800" s="159"/>
      <c r="D800" s="147" t="s">
        <v>159</v>
      </c>
      <c r="E800" s="160" t="s">
        <v>1</v>
      </c>
      <c r="F800" s="161" t="s">
        <v>697</v>
      </c>
      <c r="H800" s="162">
        <v>3.9</v>
      </c>
      <c r="I800" s="163"/>
      <c r="L800" s="159"/>
      <c r="M800" s="164"/>
      <c r="T800" s="165"/>
      <c r="AT800" s="160" t="s">
        <v>159</v>
      </c>
      <c r="AU800" s="160" t="s">
        <v>86</v>
      </c>
      <c r="AV800" s="13" t="s">
        <v>86</v>
      </c>
      <c r="AW800" s="13" t="s">
        <v>31</v>
      </c>
      <c r="AX800" s="13" t="s">
        <v>76</v>
      </c>
      <c r="AY800" s="160" t="s">
        <v>147</v>
      </c>
    </row>
    <row r="801" spans="2:51" s="13" customFormat="1" ht="10.199999999999999">
      <c r="B801" s="159"/>
      <c r="D801" s="147" t="s">
        <v>159</v>
      </c>
      <c r="E801" s="160" t="s">
        <v>1</v>
      </c>
      <c r="F801" s="161" t="s">
        <v>698</v>
      </c>
      <c r="H801" s="162">
        <v>24.08</v>
      </c>
      <c r="I801" s="163"/>
      <c r="L801" s="159"/>
      <c r="M801" s="164"/>
      <c r="T801" s="165"/>
      <c r="AT801" s="160" t="s">
        <v>159</v>
      </c>
      <c r="AU801" s="160" t="s">
        <v>86</v>
      </c>
      <c r="AV801" s="13" t="s">
        <v>86</v>
      </c>
      <c r="AW801" s="13" t="s">
        <v>31</v>
      </c>
      <c r="AX801" s="13" t="s">
        <v>76</v>
      </c>
      <c r="AY801" s="160" t="s">
        <v>147</v>
      </c>
    </row>
    <row r="802" spans="2:51" s="13" customFormat="1" ht="10.199999999999999">
      <c r="B802" s="159"/>
      <c r="D802" s="147" t="s">
        <v>159</v>
      </c>
      <c r="E802" s="160" t="s">
        <v>1</v>
      </c>
      <c r="F802" s="161" t="s">
        <v>699</v>
      </c>
      <c r="H802" s="162">
        <v>128.1</v>
      </c>
      <c r="I802" s="163"/>
      <c r="L802" s="159"/>
      <c r="M802" s="164"/>
      <c r="T802" s="165"/>
      <c r="AT802" s="160" t="s">
        <v>159</v>
      </c>
      <c r="AU802" s="160" t="s">
        <v>86</v>
      </c>
      <c r="AV802" s="13" t="s">
        <v>86</v>
      </c>
      <c r="AW802" s="13" t="s">
        <v>31</v>
      </c>
      <c r="AX802" s="13" t="s">
        <v>76</v>
      </c>
      <c r="AY802" s="160" t="s">
        <v>147</v>
      </c>
    </row>
    <row r="803" spans="2:51" s="13" customFormat="1" ht="10.199999999999999">
      <c r="B803" s="159"/>
      <c r="D803" s="147" t="s">
        <v>159</v>
      </c>
      <c r="E803" s="160" t="s">
        <v>1</v>
      </c>
      <c r="F803" s="161" t="s">
        <v>700</v>
      </c>
      <c r="H803" s="162">
        <v>16.2</v>
      </c>
      <c r="I803" s="163"/>
      <c r="L803" s="159"/>
      <c r="M803" s="164"/>
      <c r="T803" s="165"/>
      <c r="AT803" s="160" t="s">
        <v>159</v>
      </c>
      <c r="AU803" s="160" t="s">
        <v>86</v>
      </c>
      <c r="AV803" s="13" t="s">
        <v>86</v>
      </c>
      <c r="AW803" s="13" t="s">
        <v>31</v>
      </c>
      <c r="AX803" s="13" t="s">
        <v>76</v>
      </c>
      <c r="AY803" s="160" t="s">
        <v>147</v>
      </c>
    </row>
    <row r="804" spans="2:51" s="13" customFormat="1" ht="10.199999999999999">
      <c r="B804" s="159"/>
      <c r="D804" s="147" t="s">
        <v>159</v>
      </c>
      <c r="E804" s="160" t="s">
        <v>1</v>
      </c>
      <c r="F804" s="161" t="s">
        <v>701</v>
      </c>
      <c r="H804" s="162">
        <v>98</v>
      </c>
      <c r="I804" s="163"/>
      <c r="L804" s="159"/>
      <c r="M804" s="164"/>
      <c r="T804" s="165"/>
      <c r="AT804" s="160" t="s">
        <v>159</v>
      </c>
      <c r="AU804" s="160" t="s">
        <v>86</v>
      </c>
      <c r="AV804" s="13" t="s">
        <v>86</v>
      </c>
      <c r="AW804" s="13" t="s">
        <v>31</v>
      </c>
      <c r="AX804" s="13" t="s">
        <v>76</v>
      </c>
      <c r="AY804" s="160" t="s">
        <v>147</v>
      </c>
    </row>
    <row r="805" spans="2:51" s="13" customFormat="1" ht="10.199999999999999">
      <c r="B805" s="159"/>
      <c r="D805" s="147" t="s">
        <v>159</v>
      </c>
      <c r="E805" s="160" t="s">
        <v>1</v>
      </c>
      <c r="F805" s="161" t="s">
        <v>702</v>
      </c>
      <c r="H805" s="162">
        <v>7</v>
      </c>
      <c r="I805" s="163"/>
      <c r="L805" s="159"/>
      <c r="M805" s="164"/>
      <c r="T805" s="165"/>
      <c r="AT805" s="160" t="s">
        <v>159</v>
      </c>
      <c r="AU805" s="160" t="s">
        <v>86</v>
      </c>
      <c r="AV805" s="13" t="s">
        <v>86</v>
      </c>
      <c r="AW805" s="13" t="s">
        <v>31</v>
      </c>
      <c r="AX805" s="13" t="s">
        <v>76</v>
      </c>
      <c r="AY805" s="160" t="s">
        <v>147</v>
      </c>
    </row>
    <row r="806" spans="2:51" s="13" customFormat="1" ht="10.199999999999999">
      <c r="B806" s="159"/>
      <c r="D806" s="147" t="s">
        <v>159</v>
      </c>
      <c r="E806" s="160" t="s">
        <v>1</v>
      </c>
      <c r="F806" s="161" t="s">
        <v>703</v>
      </c>
      <c r="H806" s="162">
        <v>4.51</v>
      </c>
      <c r="I806" s="163"/>
      <c r="L806" s="159"/>
      <c r="M806" s="164"/>
      <c r="T806" s="165"/>
      <c r="AT806" s="160" t="s">
        <v>159</v>
      </c>
      <c r="AU806" s="160" t="s">
        <v>86</v>
      </c>
      <c r="AV806" s="13" t="s">
        <v>86</v>
      </c>
      <c r="AW806" s="13" t="s">
        <v>31</v>
      </c>
      <c r="AX806" s="13" t="s">
        <v>76</v>
      </c>
      <c r="AY806" s="160" t="s">
        <v>147</v>
      </c>
    </row>
    <row r="807" spans="2:51" s="13" customFormat="1" ht="10.199999999999999">
      <c r="B807" s="159"/>
      <c r="D807" s="147" t="s">
        <v>159</v>
      </c>
      <c r="E807" s="160" t="s">
        <v>1</v>
      </c>
      <c r="F807" s="161" t="s">
        <v>704</v>
      </c>
      <c r="H807" s="162">
        <v>3.96</v>
      </c>
      <c r="I807" s="163"/>
      <c r="L807" s="159"/>
      <c r="M807" s="164"/>
      <c r="T807" s="165"/>
      <c r="AT807" s="160" t="s">
        <v>159</v>
      </c>
      <c r="AU807" s="160" t="s">
        <v>86</v>
      </c>
      <c r="AV807" s="13" t="s">
        <v>86</v>
      </c>
      <c r="AW807" s="13" t="s">
        <v>31</v>
      </c>
      <c r="AX807" s="13" t="s">
        <v>76</v>
      </c>
      <c r="AY807" s="160" t="s">
        <v>147</v>
      </c>
    </row>
    <row r="808" spans="2:51" s="13" customFormat="1" ht="10.199999999999999">
      <c r="B808" s="159"/>
      <c r="D808" s="147" t="s">
        <v>159</v>
      </c>
      <c r="E808" s="160" t="s">
        <v>1</v>
      </c>
      <c r="F808" s="161" t="s">
        <v>705</v>
      </c>
      <c r="H808" s="162">
        <v>30.8</v>
      </c>
      <c r="I808" s="163"/>
      <c r="L808" s="159"/>
      <c r="M808" s="164"/>
      <c r="T808" s="165"/>
      <c r="AT808" s="160" t="s">
        <v>159</v>
      </c>
      <c r="AU808" s="160" t="s">
        <v>86</v>
      </c>
      <c r="AV808" s="13" t="s">
        <v>86</v>
      </c>
      <c r="AW808" s="13" t="s">
        <v>31</v>
      </c>
      <c r="AX808" s="13" t="s">
        <v>76</v>
      </c>
      <c r="AY808" s="160" t="s">
        <v>147</v>
      </c>
    </row>
    <row r="809" spans="2:51" s="13" customFormat="1" ht="10.199999999999999">
      <c r="B809" s="159"/>
      <c r="D809" s="147" t="s">
        <v>159</v>
      </c>
      <c r="E809" s="160" t="s">
        <v>1</v>
      </c>
      <c r="F809" s="161" t="s">
        <v>706</v>
      </c>
      <c r="H809" s="162">
        <v>11.5</v>
      </c>
      <c r="I809" s="163"/>
      <c r="L809" s="159"/>
      <c r="M809" s="164"/>
      <c r="T809" s="165"/>
      <c r="AT809" s="160" t="s">
        <v>159</v>
      </c>
      <c r="AU809" s="160" t="s">
        <v>86</v>
      </c>
      <c r="AV809" s="13" t="s">
        <v>86</v>
      </c>
      <c r="AW809" s="13" t="s">
        <v>31</v>
      </c>
      <c r="AX809" s="13" t="s">
        <v>76</v>
      </c>
      <c r="AY809" s="160" t="s">
        <v>147</v>
      </c>
    </row>
    <row r="810" spans="2:51" s="13" customFormat="1" ht="10.199999999999999">
      <c r="B810" s="159"/>
      <c r="D810" s="147" t="s">
        <v>159</v>
      </c>
      <c r="E810" s="160" t="s">
        <v>1</v>
      </c>
      <c r="F810" s="161" t="s">
        <v>707</v>
      </c>
      <c r="H810" s="162">
        <v>1.92</v>
      </c>
      <c r="I810" s="163"/>
      <c r="L810" s="159"/>
      <c r="M810" s="164"/>
      <c r="T810" s="165"/>
      <c r="AT810" s="160" t="s">
        <v>159</v>
      </c>
      <c r="AU810" s="160" t="s">
        <v>86</v>
      </c>
      <c r="AV810" s="13" t="s">
        <v>86</v>
      </c>
      <c r="AW810" s="13" t="s">
        <v>31</v>
      </c>
      <c r="AX810" s="13" t="s">
        <v>76</v>
      </c>
      <c r="AY810" s="160" t="s">
        <v>147</v>
      </c>
    </row>
    <row r="811" spans="2:51" s="13" customFormat="1" ht="10.199999999999999">
      <c r="B811" s="159"/>
      <c r="D811" s="147" t="s">
        <v>159</v>
      </c>
      <c r="E811" s="160" t="s">
        <v>1</v>
      </c>
      <c r="F811" s="161" t="s">
        <v>708</v>
      </c>
      <c r="H811" s="162">
        <v>14.08</v>
      </c>
      <c r="I811" s="163"/>
      <c r="L811" s="159"/>
      <c r="M811" s="164"/>
      <c r="T811" s="165"/>
      <c r="AT811" s="160" t="s">
        <v>159</v>
      </c>
      <c r="AU811" s="160" t="s">
        <v>86</v>
      </c>
      <c r="AV811" s="13" t="s">
        <v>86</v>
      </c>
      <c r="AW811" s="13" t="s">
        <v>31</v>
      </c>
      <c r="AX811" s="13" t="s">
        <v>76</v>
      </c>
      <c r="AY811" s="160" t="s">
        <v>147</v>
      </c>
    </row>
    <row r="812" spans="2:51" s="13" customFormat="1" ht="10.199999999999999">
      <c r="B812" s="159"/>
      <c r="D812" s="147" t="s">
        <v>159</v>
      </c>
      <c r="E812" s="160" t="s">
        <v>1</v>
      </c>
      <c r="F812" s="161" t="s">
        <v>709</v>
      </c>
      <c r="H812" s="162">
        <v>5.85</v>
      </c>
      <c r="I812" s="163"/>
      <c r="L812" s="159"/>
      <c r="M812" s="164"/>
      <c r="T812" s="165"/>
      <c r="AT812" s="160" t="s">
        <v>159</v>
      </c>
      <c r="AU812" s="160" t="s">
        <v>86</v>
      </c>
      <c r="AV812" s="13" t="s">
        <v>86</v>
      </c>
      <c r="AW812" s="13" t="s">
        <v>31</v>
      </c>
      <c r="AX812" s="13" t="s">
        <v>76</v>
      </c>
      <c r="AY812" s="160" t="s">
        <v>147</v>
      </c>
    </row>
    <row r="813" spans="2:51" s="13" customFormat="1" ht="10.199999999999999">
      <c r="B813" s="159"/>
      <c r="D813" s="147" t="s">
        <v>159</v>
      </c>
      <c r="E813" s="160" t="s">
        <v>1</v>
      </c>
      <c r="F813" s="161" t="s">
        <v>710</v>
      </c>
      <c r="H813" s="162">
        <v>14.85</v>
      </c>
      <c r="I813" s="163"/>
      <c r="L813" s="159"/>
      <c r="M813" s="164"/>
      <c r="T813" s="165"/>
      <c r="AT813" s="160" t="s">
        <v>159</v>
      </c>
      <c r="AU813" s="160" t="s">
        <v>86</v>
      </c>
      <c r="AV813" s="13" t="s">
        <v>86</v>
      </c>
      <c r="AW813" s="13" t="s">
        <v>31</v>
      </c>
      <c r="AX813" s="13" t="s">
        <v>76</v>
      </c>
      <c r="AY813" s="160" t="s">
        <v>147</v>
      </c>
    </row>
    <row r="814" spans="2:51" s="13" customFormat="1" ht="10.199999999999999">
      <c r="B814" s="159"/>
      <c r="D814" s="147" t="s">
        <v>159</v>
      </c>
      <c r="E814" s="160" t="s">
        <v>1</v>
      </c>
      <c r="F814" s="161" t="s">
        <v>711</v>
      </c>
      <c r="H814" s="162">
        <v>4.32</v>
      </c>
      <c r="I814" s="163"/>
      <c r="L814" s="159"/>
      <c r="M814" s="164"/>
      <c r="T814" s="165"/>
      <c r="AT814" s="160" t="s">
        <v>159</v>
      </c>
      <c r="AU814" s="160" t="s">
        <v>86</v>
      </c>
      <c r="AV814" s="13" t="s">
        <v>86</v>
      </c>
      <c r="AW814" s="13" t="s">
        <v>31</v>
      </c>
      <c r="AX814" s="13" t="s">
        <v>76</v>
      </c>
      <c r="AY814" s="160" t="s">
        <v>147</v>
      </c>
    </row>
    <row r="815" spans="2:51" s="13" customFormat="1" ht="10.199999999999999">
      <c r="B815" s="159"/>
      <c r="D815" s="147" t="s">
        <v>159</v>
      </c>
      <c r="E815" s="160" t="s">
        <v>1</v>
      </c>
      <c r="F815" s="161" t="s">
        <v>712</v>
      </c>
      <c r="H815" s="162">
        <v>118.32</v>
      </c>
      <c r="I815" s="163"/>
      <c r="L815" s="159"/>
      <c r="M815" s="164"/>
      <c r="T815" s="165"/>
      <c r="AT815" s="160" t="s">
        <v>159</v>
      </c>
      <c r="AU815" s="160" t="s">
        <v>86</v>
      </c>
      <c r="AV815" s="13" t="s">
        <v>86</v>
      </c>
      <c r="AW815" s="13" t="s">
        <v>31</v>
      </c>
      <c r="AX815" s="13" t="s">
        <v>76</v>
      </c>
      <c r="AY815" s="160" t="s">
        <v>147</v>
      </c>
    </row>
    <row r="816" spans="2:51" s="13" customFormat="1" ht="10.199999999999999">
      <c r="B816" s="159"/>
      <c r="D816" s="147" t="s">
        <v>159</v>
      </c>
      <c r="E816" s="160" t="s">
        <v>1</v>
      </c>
      <c r="F816" s="161" t="s">
        <v>713</v>
      </c>
      <c r="H816" s="162">
        <v>15.4</v>
      </c>
      <c r="I816" s="163"/>
      <c r="L816" s="159"/>
      <c r="M816" s="164"/>
      <c r="T816" s="165"/>
      <c r="AT816" s="160" t="s">
        <v>159</v>
      </c>
      <c r="AU816" s="160" t="s">
        <v>86</v>
      </c>
      <c r="AV816" s="13" t="s">
        <v>86</v>
      </c>
      <c r="AW816" s="13" t="s">
        <v>31</v>
      </c>
      <c r="AX816" s="13" t="s">
        <v>76</v>
      </c>
      <c r="AY816" s="160" t="s">
        <v>147</v>
      </c>
    </row>
    <row r="817" spans="2:65" s="13" customFormat="1" ht="10.199999999999999">
      <c r="B817" s="159"/>
      <c r="D817" s="147" t="s">
        <v>159</v>
      </c>
      <c r="E817" s="160" t="s">
        <v>1</v>
      </c>
      <c r="F817" s="161" t="s">
        <v>714</v>
      </c>
      <c r="H817" s="162">
        <v>16.96</v>
      </c>
      <c r="I817" s="163"/>
      <c r="L817" s="159"/>
      <c r="M817" s="164"/>
      <c r="T817" s="165"/>
      <c r="AT817" s="160" t="s">
        <v>159</v>
      </c>
      <c r="AU817" s="160" t="s">
        <v>86</v>
      </c>
      <c r="AV817" s="13" t="s">
        <v>86</v>
      </c>
      <c r="AW817" s="13" t="s">
        <v>31</v>
      </c>
      <c r="AX817" s="13" t="s">
        <v>76</v>
      </c>
      <c r="AY817" s="160" t="s">
        <v>147</v>
      </c>
    </row>
    <row r="818" spans="2:65" s="13" customFormat="1" ht="10.199999999999999">
      <c r="B818" s="159"/>
      <c r="D818" s="147" t="s">
        <v>159</v>
      </c>
      <c r="E818" s="160" t="s">
        <v>1</v>
      </c>
      <c r="F818" s="161" t="s">
        <v>715</v>
      </c>
      <c r="H818" s="162">
        <v>9.44</v>
      </c>
      <c r="I818" s="163"/>
      <c r="L818" s="159"/>
      <c r="M818" s="164"/>
      <c r="T818" s="165"/>
      <c r="AT818" s="160" t="s">
        <v>159</v>
      </c>
      <c r="AU818" s="160" t="s">
        <v>86</v>
      </c>
      <c r="AV818" s="13" t="s">
        <v>86</v>
      </c>
      <c r="AW818" s="13" t="s">
        <v>31</v>
      </c>
      <c r="AX818" s="13" t="s">
        <v>76</v>
      </c>
      <c r="AY818" s="160" t="s">
        <v>147</v>
      </c>
    </row>
    <row r="819" spans="2:65" s="13" customFormat="1" ht="10.199999999999999">
      <c r="B819" s="159"/>
      <c r="D819" s="147" t="s">
        <v>159</v>
      </c>
      <c r="E819" s="160" t="s">
        <v>1</v>
      </c>
      <c r="F819" s="161" t="s">
        <v>716</v>
      </c>
      <c r="H819" s="162">
        <v>260.74700000000001</v>
      </c>
      <c r="I819" s="163"/>
      <c r="L819" s="159"/>
      <c r="M819" s="164"/>
      <c r="T819" s="165"/>
      <c r="AT819" s="160" t="s">
        <v>159</v>
      </c>
      <c r="AU819" s="160" t="s">
        <v>86</v>
      </c>
      <c r="AV819" s="13" t="s">
        <v>86</v>
      </c>
      <c r="AW819" s="13" t="s">
        <v>31</v>
      </c>
      <c r="AX819" s="13" t="s">
        <v>76</v>
      </c>
      <c r="AY819" s="160" t="s">
        <v>147</v>
      </c>
    </row>
    <row r="820" spans="2:65" s="13" customFormat="1" ht="20.399999999999999">
      <c r="B820" s="159"/>
      <c r="D820" s="147" t="s">
        <v>159</v>
      </c>
      <c r="E820" s="160" t="s">
        <v>1</v>
      </c>
      <c r="F820" s="161" t="s">
        <v>717</v>
      </c>
      <c r="H820" s="162">
        <v>1331.8710000000001</v>
      </c>
      <c r="I820" s="163"/>
      <c r="L820" s="159"/>
      <c r="M820" s="164"/>
      <c r="T820" s="165"/>
      <c r="AT820" s="160" t="s">
        <v>159</v>
      </c>
      <c r="AU820" s="160" t="s">
        <v>86</v>
      </c>
      <c r="AV820" s="13" t="s">
        <v>86</v>
      </c>
      <c r="AW820" s="13" t="s">
        <v>31</v>
      </c>
      <c r="AX820" s="13" t="s">
        <v>76</v>
      </c>
      <c r="AY820" s="160" t="s">
        <v>147</v>
      </c>
    </row>
    <row r="821" spans="2:65" s="13" customFormat="1" ht="10.199999999999999">
      <c r="B821" s="159"/>
      <c r="D821" s="147" t="s">
        <v>159</v>
      </c>
      <c r="E821" s="160" t="s">
        <v>1</v>
      </c>
      <c r="F821" s="161" t="s">
        <v>718</v>
      </c>
      <c r="H821" s="162">
        <v>79.17</v>
      </c>
      <c r="I821" s="163"/>
      <c r="L821" s="159"/>
      <c r="M821" s="164"/>
      <c r="T821" s="165"/>
      <c r="AT821" s="160" t="s">
        <v>159</v>
      </c>
      <c r="AU821" s="160" t="s">
        <v>86</v>
      </c>
      <c r="AV821" s="13" t="s">
        <v>86</v>
      </c>
      <c r="AW821" s="13" t="s">
        <v>31</v>
      </c>
      <c r="AX821" s="13" t="s">
        <v>76</v>
      </c>
      <c r="AY821" s="160" t="s">
        <v>147</v>
      </c>
    </row>
    <row r="822" spans="2:65" s="13" customFormat="1" ht="10.199999999999999">
      <c r="B822" s="159"/>
      <c r="D822" s="147" t="s">
        <v>159</v>
      </c>
      <c r="E822" s="160" t="s">
        <v>1</v>
      </c>
      <c r="F822" s="161" t="s">
        <v>719</v>
      </c>
      <c r="H822" s="162">
        <v>227.7</v>
      </c>
      <c r="I822" s="163"/>
      <c r="L822" s="159"/>
      <c r="M822" s="164"/>
      <c r="T822" s="165"/>
      <c r="AT822" s="160" t="s">
        <v>159</v>
      </c>
      <c r="AU822" s="160" t="s">
        <v>86</v>
      </c>
      <c r="AV822" s="13" t="s">
        <v>86</v>
      </c>
      <c r="AW822" s="13" t="s">
        <v>31</v>
      </c>
      <c r="AX822" s="13" t="s">
        <v>76</v>
      </c>
      <c r="AY822" s="160" t="s">
        <v>147</v>
      </c>
    </row>
    <row r="823" spans="2:65" s="13" customFormat="1" ht="20.399999999999999">
      <c r="B823" s="159"/>
      <c r="D823" s="147" t="s">
        <v>159</v>
      </c>
      <c r="E823" s="160" t="s">
        <v>1</v>
      </c>
      <c r="F823" s="161" t="s">
        <v>720</v>
      </c>
      <c r="H823" s="162">
        <v>45.12</v>
      </c>
      <c r="I823" s="163"/>
      <c r="L823" s="159"/>
      <c r="M823" s="164"/>
      <c r="T823" s="165"/>
      <c r="AT823" s="160" t="s">
        <v>159</v>
      </c>
      <c r="AU823" s="160" t="s">
        <v>86</v>
      </c>
      <c r="AV823" s="13" t="s">
        <v>86</v>
      </c>
      <c r="AW823" s="13" t="s">
        <v>31</v>
      </c>
      <c r="AX823" s="13" t="s">
        <v>76</v>
      </c>
      <c r="AY823" s="160" t="s">
        <v>147</v>
      </c>
    </row>
    <row r="824" spans="2:65" s="13" customFormat="1" ht="10.199999999999999">
      <c r="B824" s="159"/>
      <c r="D824" s="147" t="s">
        <v>159</v>
      </c>
      <c r="E824" s="160" t="s">
        <v>1</v>
      </c>
      <c r="F824" s="161" t="s">
        <v>721</v>
      </c>
      <c r="H824" s="162">
        <v>13.055999999999999</v>
      </c>
      <c r="I824" s="163"/>
      <c r="L824" s="159"/>
      <c r="M824" s="164"/>
      <c r="T824" s="165"/>
      <c r="AT824" s="160" t="s">
        <v>159</v>
      </c>
      <c r="AU824" s="160" t="s">
        <v>86</v>
      </c>
      <c r="AV824" s="13" t="s">
        <v>86</v>
      </c>
      <c r="AW824" s="13" t="s">
        <v>31</v>
      </c>
      <c r="AX824" s="13" t="s">
        <v>76</v>
      </c>
      <c r="AY824" s="160" t="s">
        <v>147</v>
      </c>
    </row>
    <row r="825" spans="2:65" s="12" customFormat="1" ht="10.199999999999999">
      <c r="B825" s="153"/>
      <c r="D825" s="147" t="s">
        <v>159</v>
      </c>
      <c r="E825" s="154" t="s">
        <v>1</v>
      </c>
      <c r="F825" s="155" t="s">
        <v>682</v>
      </c>
      <c r="H825" s="154" t="s">
        <v>1</v>
      </c>
      <c r="I825" s="156"/>
      <c r="L825" s="153"/>
      <c r="M825" s="157"/>
      <c r="T825" s="158"/>
      <c r="AT825" s="154" t="s">
        <v>159</v>
      </c>
      <c r="AU825" s="154" t="s">
        <v>86</v>
      </c>
      <c r="AV825" s="12" t="s">
        <v>84</v>
      </c>
      <c r="AW825" s="12" t="s">
        <v>31</v>
      </c>
      <c r="AX825" s="12" t="s">
        <v>76</v>
      </c>
      <c r="AY825" s="154" t="s">
        <v>147</v>
      </c>
    </row>
    <row r="826" spans="2:65" s="13" customFormat="1" ht="10.199999999999999">
      <c r="B826" s="159"/>
      <c r="D826" s="147" t="s">
        <v>159</v>
      </c>
      <c r="E826" s="160" t="s">
        <v>1</v>
      </c>
      <c r="F826" s="161" t="s">
        <v>722</v>
      </c>
      <c r="H826" s="162">
        <v>111.72</v>
      </c>
      <c r="I826" s="163"/>
      <c r="L826" s="159"/>
      <c r="M826" s="164"/>
      <c r="T826" s="165"/>
      <c r="AT826" s="160" t="s">
        <v>159</v>
      </c>
      <c r="AU826" s="160" t="s">
        <v>86</v>
      </c>
      <c r="AV826" s="13" t="s">
        <v>86</v>
      </c>
      <c r="AW826" s="13" t="s">
        <v>31</v>
      </c>
      <c r="AX826" s="13" t="s">
        <v>76</v>
      </c>
      <c r="AY826" s="160" t="s">
        <v>147</v>
      </c>
    </row>
    <row r="827" spans="2:65" s="14" customFormat="1" ht="10.199999999999999">
      <c r="B827" s="166"/>
      <c r="D827" s="147" t="s">
        <v>159</v>
      </c>
      <c r="E827" s="167" t="s">
        <v>1</v>
      </c>
      <c r="F827" s="168" t="s">
        <v>267</v>
      </c>
      <c r="H827" s="169">
        <v>5174.0360000000001</v>
      </c>
      <c r="I827" s="170"/>
      <c r="L827" s="166"/>
      <c r="M827" s="171"/>
      <c r="T827" s="172"/>
      <c r="AT827" s="167" t="s">
        <v>159</v>
      </c>
      <c r="AU827" s="167" t="s">
        <v>86</v>
      </c>
      <c r="AV827" s="14" t="s">
        <v>154</v>
      </c>
      <c r="AW827" s="14" t="s">
        <v>31</v>
      </c>
      <c r="AX827" s="14" t="s">
        <v>76</v>
      </c>
      <c r="AY827" s="167" t="s">
        <v>147</v>
      </c>
    </row>
    <row r="828" spans="2:65" s="12" customFormat="1" ht="10.199999999999999">
      <c r="B828" s="153"/>
      <c r="D828" s="147" t="s">
        <v>159</v>
      </c>
      <c r="E828" s="154" t="s">
        <v>1</v>
      </c>
      <c r="F828" s="155" t="s">
        <v>903</v>
      </c>
      <c r="H828" s="154" t="s">
        <v>1</v>
      </c>
      <c r="I828" s="156"/>
      <c r="L828" s="153"/>
      <c r="M828" s="157"/>
      <c r="T828" s="158"/>
      <c r="AT828" s="154" t="s">
        <v>159</v>
      </c>
      <c r="AU828" s="154" t="s">
        <v>86</v>
      </c>
      <c r="AV828" s="12" t="s">
        <v>84</v>
      </c>
      <c r="AW828" s="12" t="s">
        <v>31</v>
      </c>
      <c r="AX828" s="12" t="s">
        <v>76</v>
      </c>
      <c r="AY828" s="154" t="s">
        <v>147</v>
      </c>
    </row>
    <row r="829" spans="2:65" s="13" customFormat="1" ht="10.199999999999999">
      <c r="B829" s="159"/>
      <c r="D829" s="147" t="s">
        <v>159</v>
      </c>
      <c r="E829" s="160" t="s">
        <v>1</v>
      </c>
      <c r="F829" s="161" t="s">
        <v>724</v>
      </c>
      <c r="H829" s="162">
        <v>776.10500000000002</v>
      </c>
      <c r="I829" s="163"/>
      <c r="L829" s="159"/>
      <c r="M829" s="164"/>
      <c r="T829" s="165"/>
      <c r="AT829" s="160" t="s">
        <v>159</v>
      </c>
      <c r="AU829" s="160" t="s">
        <v>86</v>
      </c>
      <c r="AV829" s="13" t="s">
        <v>86</v>
      </c>
      <c r="AW829" s="13" t="s">
        <v>31</v>
      </c>
      <c r="AX829" s="13" t="s">
        <v>84</v>
      </c>
      <c r="AY829" s="160" t="s">
        <v>147</v>
      </c>
    </row>
    <row r="830" spans="2:65" s="1" customFormat="1" ht="24.15" customHeight="1">
      <c r="B830" s="133"/>
      <c r="C830" s="134" t="s">
        <v>730</v>
      </c>
      <c r="D830" s="134" t="s">
        <v>150</v>
      </c>
      <c r="E830" s="135" t="s">
        <v>731</v>
      </c>
      <c r="F830" s="136" t="s">
        <v>732</v>
      </c>
      <c r="G830" s="137" t="s">
        <v>97</v>
      </c>
      <c r="H830" s="138">
        <v>40.094999999999999</v>
      </c>
      <c r="I830" s="139"/>
      <c r="J830" s="140">
        <f>ROUND(I830*H830,2)</f>
        <v>0</v>
      </c>
      <c r="K830" s="136" t="s">
        <v>153</v>
      </c>
      <c r="L830" s="32"/>
      <c r="M830" s="141" t="s">
        <v>1</v>
      </c>
      <c r="N830" s="142" t="s">
        <v>41</v>
      </c>
      <c r="P830" s="143">
        <f>O830*H830</f>
        <v>0</v>
      </c>
      <c r="Q830" s="143">
        <v>0</v>
      </c>
      <c r="R830" s="143">
        <f>Q830*H830</f>
        <v>0</v>
      </c>
      <c r="S830" s="143">
        <v>0</v>
      </c>
      <c r="T830" s="144">
        <f>S830*H830</f>
        <v>0</v>
      </c>
      <c r="AR830" s="145" t="s">
        <v>251</v>
      </c>
      <c r="AT830" s="145" t="s">
        <v>150</v>
      </c>
      <c r="AU830" s="145" t="s">
        <v>86</v>
      </c>
      <c r="AY830" s="17" t="s">
        <v>147</v>
      </c>
      <c r="BE830" s="146">
        <f>IF(N830="základní",J830,0)</f>
        <v>0</v>
      </c>
      <c r="BF830" s="146">
        <f>IF(N830="snížená",J830,0)</f>
        <v>0</v>
      </c>
      <c r="BG830" s="146">
        <f>IF(N830="zákl. přenesená",J830,0)</f>
        <v>0</v>
      </c>
      <c r="BH830" s="146">
        <f>IF(N830="sníž. přenesená",J830,0)</f>
        <v>0</v>
      </c>
      <c r="BI830" s="146">
        <f>IF(N830="nulová",J830,0)</f>
        <v>0</v>
      </c>
      <c r="BJ830" s="17" t="s">
        <v>84</v>
      </c>
      <c r="BK830" s="146">
        <f>ROUND(I830*H830,2)</f>
        <v>0</v>
      </c>
      <c r="BL830" s="17" t="s">
        <v>251</v>
      </c>
      <c r="BM830" s="145" t="s">
        <v>905</v>
      </c>
    </row>
    <row r="831" spans="2:65" s="1" customFormat="1" ht="10.199999999999999">
      <c r="B831" s="32"/>
      <c r="D831" s="147" t="s">
        <v>156</v>
      </c>
      <c r="F831" s="148" t="s">
        <v>732</v>
      </c>
      <c r="I831" s="149"/>
      <c r="L831" s="32"/>
      <c r="M831" s="150"/>
      <c r="T831" s="56"/>
      <c r="AT831" s="17" t="s">
        <v>156</v>
      </c>
      <c r="AU831" s="17" t="s">
        <v>86</v>
      </c>
    </row>
    <row r="832" spans="2:65" s="1" customFormat="1" ht="10.199999999999999">
      <c r="B832" s="32"/>
      <c r="D832" s="151" t="s">
        <v>157</v>
      </c>
      <c r="F832" s="152" t="s">
        <v>734</v>
      </c>
      <c r="I832" s="149"/>
      <c r="L832" s="32"/>
      <c r="M832" s="150"/>
      <c r="T832" s="56"/>
      <c r="AT832" s="17" t="s">
        <v>157</v>
      </c>
      <c r="AU832" s="17" t="s">
        <v>86</v>
      </c>
    </row>
    <row r="833" spans="2:65" s="12" customFormat="1" ht="10.199999999999999">
      <c r="B833" s="153"/>
      <c r="D833" s="147" t="s">
        <v>159</v>
      </c>
      <c r="E833" s="154" t="s">
        <v>1</v>
      </c>
      <c r="F833" s="155" t="s">
        <v>273</v>
      </c>
      <c r="H833" s="154" t="s">
        <v>1</v>
      </c>
      <c r="I833" s="156"/>
      <c r="L833" s="153"/>
      <c r="M833" s="157"/>
      <c r="T833" s="158"/>
      <c r="AT833" s="154" t="s">
        <v>159</v>
      </c>
      <c r="AU833" s="154" t="s">
        <v>86</v>
      </c>
      <c r="AV833" s="12" t="s">
        <v>84</v>
      </c>
      <c r="AW833" s="12" t="s">
        <v>31</v>
      </c>
      <c r="AX833" s="12" t="s">
        <v>76</v>
      </c>
      <c r="AY833" s="154" t="s">
        <v>147</v>
      </c>
    </row>
    <row r="834" spans="2:65" s="12" customFormat="1" ht="20.399999999999999">
      <c r="B834" s="153"/>
      <c r="D834" s="147" t="s">
        <v>159</v>
      </c>
      <c r="E834" s="154" t="s">
        <v>1</v>
      </c>
      <c r="F834" s="155" t="s">
        <v>735</v>
      </c>
      <c r="H834" s="154" t="s">
        <v>1</v>
      </c>
      <c r="I834" s="156"/>
      <c r="L834" s="153"/>
      <c r="M834" s="157"/>
      <c r="T834" s="158"/>
      <c r="AT834" s="154" t="s">
        <v>159</v>
      </c>
      <c r="AU834" s="154" t="s">
        <v>86</v>
      </c>
      <c r="AV834" s="12" t="s">
        <v>84</v>
      </c>
      <c r="AW834" s="12" t="s">
        <v>31</v>
      </c>
      <c r="AX834" s="12" t="s">
        <v>76</v>
      </c>
      <c r="AY834" s="154" t="s">
        <v>147</v>
      </c>
    </row>
    <row r="835" spans="2:65" s="12" customFormat="1" ht="20.399999999999999">
      <c r="B835" s="153"/>
      <c r="D835" s="147" t="s">
        <v>159</v>
      </c>
      <c r="E835" s="154" t="s">
        <v>1</v>
      </c>
      <c r="F835" s="155" t="s">
        <v>736</v>
      </c>
      <c r="H835" s="154" t="s">
        <v>1</v>
      </c>
      <c r="I835" s="156"/>
      <c r="L835" s="153"/>
      <c r="M835" s="157"/>
      <c r="T835" s="158"/>
      <c r="AT835" s="154" t="s">
        <v>159</v>
      </c>
      <c r="AU835" s="154" t="s">
        <v>86</v>
      </c>
      <c r="AV835" s="12" t="s">
        <v>84</v>
      </c>
      <c r="AW835" s="12" t="s">
        <v>31</v>
      </c>
      <c r="AX835" s="12" t="s">
        <v>76</v>
      </c>
      <c r="AY835" s="154" t="s">
        <v>147</v>
      </c>
    </row>
    <row r="836" spans="2:65" s="12" customFormat="1" ht="10.199999999999999">
      <c r="B836" s="153"/>
      <c r="D836" s="147" t="s">
        <v>159</v>
      </c>
      <c r="E836" s="154" t="s">
        <v>1</v>
      </c>
      <c r="F836" s="155" t="s">
        <v>737</v>
      </c>
      <c r="H836" s="154" t="s">
        <v>1</v>
      </c>
      <c r="I836" s="156"/>
      <c r="L836" s="153"/>
      <c r="M836" s="157"/>
      <c r="T836" s="158"/>
      <c r="AT836" s="154" t="s">
        <v>159</v>
      </c>
      <c r="AU836" s="154" t="s">
        <v>86</v>
      </c>
      <c r="AV836" s="12" t="s">
        <v>84</v>
      </c>
      <c r="AW836" s="12" t="s">
        <v>31</v>
      </c>
      <c r="AX836" s="12" t="s">
        <v>76</v>
      </c>
      <c r="AY836" s="154" t="s">
        <v>147</v>
      </c>
    </row>
    <row r="837" spans="2:65" s="13" customFormat="1" ht="10.199999999999999">
      <c r="B837" s="159"/>
      <c r="D837" s="147" t="s">
        <v>159</v>
      </c>
      <c r="E837" s="160" t="s">
        <v>1</v>
      </c>
      <c r="F837" s="161" t="s">
        <v>738</v>
      </c>
      <c r="H837" s="162">
        <v>221.2</v>
      </c>
      <c r="I837" s="163"/>
      <c r="L837" s="159"/>
      <c r="M837" s="164"/>
      <c r="T837" s="165"/>
      <c r="AT837" s="160" t="s">
        <v>159</v>
      </c>
      <c r="AU837" s="160" t="s">
        <v>86</v>
      </c>
      <c r="AV837" s="13" t="s">
        <v>86</v>
      </c>
      <c r="AW837" s="13" t="s">
        <v>31</v>
      </c>
      <c r="AX837" s="13" t="s">
        <v>76</v>
      </c>
      <c r="AY837" s="160" t="s">
        <v>147</v>
      </c>
    </row>
    <row r="838" spans="2:65" s="13" customFormat="1" ht="10.199999999999999">
      <c r="B838" s="159"/>
      <c r="D838" s="147" t="s">
        <v>159</v>
      </c>
      <c r="E838" s="160" t="s">
        <v>1</v>
      </c>
      <c r="F838" s="161" t="s">
        <v>739</v>
      </c>
      <c r="H838" s="162">
        <v>31.2</v>
      </c>
      <c r="I838" s="163"/>
      <c r="L838" s="159"/>
      <c r="M838" s="164"/>
      <c r="T838" s="165"/>
      <c r="AT838" s="160" t="s">
        <v>159</v>
      </c>
      <c r="AU838" s="160" t="s">
        <v>86</v>
      </c>
      <c r="AV838" s="13" t="s">
        <v>86</v>
      </c>
      <c r="AW838" s="13" t="s">
        <v>31</v>
      </c>
      <c r="AX838" s="13" t="s">
        <v>76</v>
      </c>
      <c r="AY838" s="160" t="s">
        <v>147</v>
      </c>
    </row>
    <row r="839" spans="2:65" s="13" customFormat="1" ht="10.199999999999999">
      <c r="B839" s="159"/>
      <c r="D839" s="147" t="s">
        <v>159</v>
      </c>
      <c r="E839" s="160" t="s">
        <v>1</v>
      </c>
      <c r="F839" s="161" t="s">
        <v>740</v>
      </c>
      <c r="H839" s="162">
        <v>14.9</v>
      </c>
      <c r="I839" s="163"/>
      <c r="L839" s="159"/>
      <c r="M839" s="164"/>
      <c r="T839" s="165"/>
      <c r="AT839" s="160" t="s">
        <v>159</v>
      </c>
      <c r="AU839" s="160" t="s">
        <v>86</v>
      </c>
      <c r="AV839" s="13" t="s">
        <v>86</v>
      </c>
      <c r="AW839" s="13" t="s">
        <v>31</v>
      </c>
      <c r="AX839" s="13" t="s">
        <v>76</v>
      </c>
      <c r="AY839" s="160" t="s">
        <v>147</v>
      </c>
    </row>
    <row r="840" spans="2:65" s="14" customFormat="1" ht="10.199999999999999">
      <c r="B840" s="166"/>
      <c r="D840" s="147" t="s">
        <v>159</v>
      </c>
      <c r="E840" s="167" t="s">
        <v>1</v>
      </c>
      <c r="F840" s="168" t="s">
        <v>267</v>
      </c>
      <c r="H840" s="169">
        <v>267.3</v>
      </c>
      <c r="I840" s="170"/>
      <c r="L840" s="166"/>
      <c r="M840" s="171"/>
      <c r="T840" s="172"/>
      <c r="AT840" s="167" t="s">
        <v>159</v>
      </c>
      <c r="AU840" s="167" t="s">
        <v>86</v>
      </c>
      <c r="AV840" s="14" t="s">
        <v>154</v>
      </c>
      <c r="AW840" s="14" t="s">
        <v>31</v>
      </c>
      <c r="AX840" s="14" t="s">
        <v>76</v>
      </c>
      <c r="AY840" s="167" t="s">
        <v>147</v>
      </c>
    </row>
    <row r="841" spans="2:65" s="12" customFormat="1" ht="10.199999999999999">
      <c r="B841" s="153"/>
      <c r="D841" s="147" t="s">
        <v>159</v>
      </c>
      <c r="E841" s="154" t="s">
        <v>1</v>
      </c>
      <c r="F841" s="155" t="s">
        <v>903</v>
      </c>
      <c r="H841" s="154" t="s">
        <v>1</v>
      </c>
      <c r="I841" s="156"/>
      <c r="L841" s="153"/>
      <c r="M841" s="157"/>
      <c r="T841" s="158"/>
      <c r="AT841" s="154" t="s">
        <v>159</v>
      </c>
      <c r="AU841" s="154" t="s">
        <v>86</v>
      </c>
      <c r="AV841" s="12" t="s">
        <v>84</v>
      </c>
      <c r="AW841" s="12" t="s">
        <v>31</v>
      </c>
      <c r="AX841" s="12" t="s">
        <v>76</v>
      </c>
      <c r="AY841" s="154" t="s">
        <v>147</v>
      </c>
    </row>
    <row r="842" spans="2:65" s="13" customFormat="1" ht="10.199999999999999">
      <c r="B842" s="159"/>
      <c r="D842" s="147" t="s">
        <v>159</v>
      </c>
      <c r="E842" s="160" t="s">
        <v>1</v>
      </c>
      <c r="F842" s="161" t="s">
        <v>741</v>
      </c>
      <c r="H842" s="162">
        <v>40.094999999999999</v>
      </c>
      <c r="I842" s="163"/>
      <c r="L842" s="159"/>
      <c r="M842" s="164"/>
      <c r="T842" s="165"/>
      <c r="AT842" s="160" t="s">
        <v>159</v>
      </c>
      <c r="AU842" s="160" t="s">
        <v>86</v>
      </c>
      <c r="AV842" s="13" t="s">
        <v>86</v>
      </c>
      <c r="AW842" s="13" t="s">
        <v>31</v>
      </c>
      <c r="AX842" s="13" t="s">
        <v>84</v>
      </c>
      <c r="AY842" s="160" t="s">
        <v>147</v>
      </c>
    </row>
    <row r="843" spans="2:65" s="1" customFormat="1" ht="37.799999999999997" customHeight="1">
      <c r="B843" s="133"/>
      <c r="C843" s="134" t="s">
        <v>742</v>
      </c>
      <c r="D843" s="134" t="s">
        <v>150</v>
      </c>
      <c r="E843" s="135" t="s">
        <v>743</v>
      </c>
      <c r="F843" s="136" t="s">
        <v>744</v>
      </c>
      <c r="G843" s="137" t="s">
        <v>97</v>
      </c>
      <c r="H843" s="138">
        <v>40.094999999999999</v>
      </c>
      <c r="I843" s="139"/>
      <c r="J843" s="140">
        <f>ROUND(I843*H843,2)</f>
        <v>0</v>
      </c>
      <c r="K843" s="136" t="s">
        <v>153</v>
      </c>
      <c r="L843" s="32"/>
      <c r="M843" s="141" t="s">
        <v>1</v>
      </c>
      <c r="N843" s="142" t="s">
        <v>41</v>
      </c>
      <c r="P843" s="143">
        <f>O843*H843</f>
        <v>0</v>
      </c>
      <c r="Q843" s="143">
        <v>7.2000000000000005E-4</v>
      </c>
      <c r="R843" s="143">
        <f>Q843*H843</f>
        <v>2.8868400000000002E-2</v>
      </c>
      <c r="S843" s="143">
        <v>0</v>
      </c>
      <c r="T843" s="144">
        <f>S843*H843</f>
        <v>0</v>
      </c>
      <c r="AR843" s="145" t="s">
        <v>251</v>
      </c>
      <c r="AT843" s="145" t="s">
        <v>150</v>
      </c>
      <c r="AU843" s="145" t="s">
        <v>86</v>
      </c>
      <c r="AY843" s="17" t="s">
        <v>147</v>
      </c>
      <c r="BE843" s="146">
        <f>IF(N843="základní",J843,0)</f>
        <v>0</v>
      </c>
      <c r="BF843" s="146">
        <f>IF(N843="snížená",J843,0)</f>
        <v>0</v>
      </c>
      <c r="BG843" s="146">
        <f>IF(N843="zákl. přenesená",J843,0)</f>
        <v>0</v>
      </c>
      <c r="BH843" s="146">
        <f>IF(N843="sníž. přenesená",J843,0)</f>
        <v>0</v>
      </c>
      <c r="BI843" s="146">
        <f>IF(N843="nulová",J843,0)</f>
        <v>0</v>
      </c>
      <c r="BJ843" s="17" t="s">
        <v>84</v>
      </c>
      <c r="BK843" s="146">
        <f>ROUND(I843*H843,2)</f>
        <v>0</v>
      </c>
      <c r="BL843" s="17" t="s">
        <v>251</v>
      </c>
      <c r="BM843" s="145" t="s">
        <v>906</v>
      </c>
    </row>
    <row r="844" spans="2:65" s="1" customFormat="1" ht="28.8">
      <c r="B844" s="32"/>
      <c r="D844" s="147" t="s">
        <v>156</v>
      </c>
      <c r="F844" s="148" t="s">
        <v>744</v>
      </c>
      <c r="I844" s="149"/>
      <c r="L844" s="32"/>
      <c r="M844" s="150"/>
      <c r="T844" s="56"/>
      <c r="AT844" s="17" t="s">
        <v>156</v>
      </c>
      <c r="AU844" s="17" t="s">
        <v>86</v>
      </c>
    </row>
    <row r="845" spans="2:65" s="1" customFormat="1" ht="10.199999999999999">
      <c r="B845" s="32"/>
      <c r="D845" s="151" t="s">
        <v>157</v>
      </c>
      <c r="F845" s="152" t="s">
        <v>746</v>
      </c>
      <c r="I845" s="149"/>
      <c r="L845" s="32"/>
      <c r="M845" s="150"/>
      <c r="T845" s="56"/>
      <c r="AT845" s="17" t="s">
        <v>157</v>
      </c>
      <c r="AU845" s="17" t="s">
        <v>86</v>
      </c>
    </row>
    <row r="846" spans="2:65" s="12" customFormat="1" ht="10.199999999999999">
      <c r="B846" s="153"/>
      <c r="D846" s="147" t="s">
        <v>159</v>
      </c>
      <c r="E846" s="154" t="s">
        <v>1</v>
      </c>
      <c r="F846" s="155" t="s">
        <v>273</v>
      </c>
      <c r="H846" s="154" t="s">
        <v>1</v>
      </c>
      <c r="I846" s="156"/>
      <c r="L846" s="153"/>
      <c r="M846" s="157"/>
      <c r="T846" s="158"/>
      <c r="AT846" s="154" t="s">
        <v>159</v>
      </c>
      <c r="AU846" s="154" t="s">
        <v>86</v>
      </c>
      <c r="AV846" s="12" t="s">
        <v>84</v>
      </c>
      <c r="AW846" s="12" t="s">
        <v>31</v>
      </c>
      <c r="AX846" s="12" t="s">
        <v>76</v>
      </c>
      <c r="AY846" s="154" t="s">
        <v>147</v>
      </c>
    </row>
    <row r="847" spans="2:65" s="12" customFormat="1" ht="20.399999999999999">
      <c r="B847" s="153"/>
      <c r="D847" s="147" t="s">
        <v>159</v>
      </c>
      <c r="E847" s="154" t="s">
        <v>1</v>
      </c>
      <c r="F847" s="155" t="s">
        <v>735</v>
      </c>
      <c r="H847" s="154" t="s">
        <v>1</v>
      </c>
      <c r="I847" s="156"/>
      <c r="L847" s="153"/>
      <c r="M847" s="157"/>
      <c r="T847" s="158"/>
      <c r="AT847" s="154" t="s">
        <v>159</v>
      </c>
      <c r="AU847" s="154" t="s">
        <v>86</v>
      </c>
      <c r="AV847" s="12" t="s">
        <v>84</v>
      </c>
      <c r="AW847" s="12" t="s">
        <v>31</v>
      </c>
      <c r="AX847" s="12" t="s">
        <v>76</v>
      </c>
      <c r="AY847" s="154" t="s">
        <v>147</v>
      </c>
    </row>
    <row r="848" spans="2:65" s="12" customFormat="1" ht="20.399999999999999">
      <c r="B848" s="153"/>
      <c r="D848" s="147" t="s">
        <v>159</v>
      </c>
      <c r="E848" s="154" t="s">
        <v>1</v>
      </c>
      <c r="F848" s="155" t="s">
        <v>736</v>
      </c>
      <c r="H848" s="154" t="s">
        <v>1</v>
      </c>
      <c r="I848" s="156"/>
      <c r="L848" s="153"/>
      <c r="M848" s="157"/>
      <c r="T848" s="158"/>
      <c r="AT848" s="154" t="s">
        <v>159</v>
      </c>
      <c r="AU848" s="154" t="s">
        <v>86</v>
      </c>
      <c r="AV848" s="12" t="s">
        <v>84</v>
      </c>
      <c r="AW848" s="12" t="s">
        <v>31</v>
      </c>
      <c r="AX848" s="12" t="s">
        <v>76</v>
      </c>
      <c r="AY848" s="154" t="s">
        <v>147</v>
      </c>
    </row>
    <row r="849" spans="2:65" s="12" customFormat="1" ht="10.199999999999999">
      <c r="B849" s="153"/>
      <c r="D849" s="147" t="s">
        <v>159</v>
      </c>
      <c r="E849" s="154" t="s">
        <v>1</v>
      </c>
      <c r="F849" s="155" t="s">
        <v>737</v>
      </c>
      <c r="H849" s="154" t="s">
        <v>1</v>
      </c>
      <c r="I849" s="156"/>
      <c r="L849" s="153"/>
      <c r="M849" s="157"/>
      <c r="T849" s="158"/>
      <c r="AT849" s="154" t="s">
        <v>159</v>
      </c>
      <c r="AU849" s="154" t="s">
        <v>86</v>
      </c>
      <c r="AV849" s="12" t="s">
        <v>84</v>
      </c>
      <c r="AW849" s="12" t="s">
        <v>31</v>
      </c>
      <c r="AX849" s="12" t="s">
        <v>76</v>
      </c>
      <c r="AY849" s="154" t="s">
        <v>147</v>
      </c>
    </row>
    <row r="850" spans="2:65" s="13" customFormat="1" ht="10.199999999999999">
      <c r="B850" s="159"/>
      <c r="D850" s="147" t="s">
        <v>159</v>
      </c>
      <c r="E850" s="160" t="s">
        <v>1</v>
      </c>
      <c r="F850" s="161" t="s">
        <v>738</v>
      </c>
      <c r="H850" s="162">
        <v>221.2</v>
      </c>
      <c r="I850" s="163"/>
      <c r="L850" s="159"/>
      <c r="M850" s="164"/>
      <c r="T850" s="165"/>
      <c r="AT850" s="160" t="s">
        <v>159</v>
      </c>
      <c r="AU850" s="160" t="s">
        <v>86</v>
      </c>
      <c r="AV850" s="13" t="s">
        <v>86</v>
      </c>
      <c r="AW850" s="13" t="s">
        <v>31</v>
      </c>
      <c r="AX850" s="13" t="s">
        <v>76</v>
      </c>
      <c r="AY850" s="160" t="s">
        <v>147</v>
      </c>
    </row>
    <row r="851" spans="2:65" s="13" customFormat="1" ht="10.199999999999999">
      <c r="B851" s="159"/>
      <c r="D851" s="147" t="s">
        <v>159</v>
      </c>
      <c r="E851" s="160" t="s">
        <v>1</v>
      </c>
      <c r="F851" s="161" t="s">
        <v>739</v>
      </c>
      <c r="H851" s="162">
        <v>31.2</v>
      </c>
      <c r="I851" s="163"/>
      <c r="L851" s="159"/>
      <c r="M851" s="164"/>
      <c r="T851" s="165"/>
      <c r="AT851" s="160" t="s">
        <v>159</v>
      </c>
      <c r="AU851" s="160" t="s">
        <v>86</v>
      </c>
      <c r="AV851" s="13" t="s">
        <v>86</v>
      </c>
      <c r="AW851" s="13" t="s">
        <v>31</v>
      </c>
      <c r="AX851" s="13" t="s">
        <v>76</v>
      </c>
      <c r="AY851" s="160" t="s">
        <v>147</v>
      </c>
    </row>
    <row r="852" spans="2:65" s="13" customFormat="1" ht="10.199999999999999">
      <c r="B852" s="159"/>
      <c r="D852" s="147" t="s">
        <v>159</v>
      </c>
      <c r="E852" s="160" t="s">
        <v>1</v>
      </c>
      <c r="F852" s="161" t="s">
        <v>740</v>
      </c>
      <c r="H852" s="162">
        <v>14.9</v>
      </c>
      <c r="I852" s="163"/>
      <c r="L852" s="159"/>
      <c r="M852" s="164"/>
      <c r="T852" s="165"/>
      <c r="AT852" s="160" t="s">
        <v>159</v>
      </c>
      <c r="AU852" s="160" t="s">
        <v>86</v>
      </c>
      <c r="AV852" s="13" t="s">
        <v>86</v>
      </c>
      <c r="AW852" s="13" t="s">
        <v>31</v>
      </c>
      <c r="AX852" s="13" t="s">
        <v>76</v>
      </c>
      <c r="AY852" s="160" t="s">
        <v>147</v>
      </c>
    </row>
    <row r="853" spans="2:65" s="14" customFormat="1" ht="10.199999999999999">
      <c r="B853" s="166"/>
      <c r="D853" s="147" t="s">
        <v>159</v>
      </c>
      <c r="E853" s="167" t="s">
        <v>1</v>
      </c>
      <c r="F853" s="168" t="s">
        <v>267</v>
      </c>
      <c r="H853" s="169">
        <v>267.3</v>
      </c>
      <c r="I853" s="170"/>
      <c r="L853" s="166"/>
      <c r="M853" s="171"/>
      <c r="T853" s="172"/>
      <c r="AT853" s="167" t="s">
        <v>159</v>
      </c>
      <c r="AU853" s="167" t="s">
        <v>86</v>
      </c>
      <c r="AV853" s="14" t="s">
        <v>154</v>
      </c>
      <c r="AW853" s="14" t="s">
        <v>31</v>
      </c>
      <c r="AX853" s="14" t="s">
        <v>76</v>
      </c>
      <c r="AY853" s="167" t="s">
        <v>147</v>
      </c>
    </row>
    <row r="854" spans="2:65" s="12" customFormat="1" ht="10.199999999999999">
      <c r="B854" s="153"/>
      <c r="D854" s="147" t="s">
        <v>159</v>
      </c>
      <c r="E854" s="154" t="s">
        <v>1</v>
      </c>
      <c r="F854" s="155" t="s">
        <v>903</v>
      </c>
      <c r="H854" s="154" t="s">
        <v>1</v>
      </c>
      <c r="I854" s="156"/>
      <c r="L854" s="153"/>
      <c r="M854" s="157"/>
      <c r="T854" s="158"/>
      <c r="AT854" s="154" t="s">
        <v>159</v>
      </c>
      <c r="AU854" s="154" t="s">
        <v>86</v>
      </c>
      <c r="AV854" s="12" t="s">
        <v>84</v>
      </c>
      <c r="AW854" s="12" t="s">
        <v>31</v>
      </c>
      <c r="AX854" s="12" t="s">
        <v>76</v>
      </c>
      <c r="AY854" s="154" t="s">
        <v>147</v>
      </c>
    </row>
    <row r="855" spans="2:65" s="13" customFormat="1" ht="10.199999999999999">
      <c r="B855" s="159"/>
      <c r="D855" s="147" t="s">
        <v>159</v>
      </c>
      <c r="E855" s="160" t="s">
        <v>1</v>
      </c>
      <c r="F855" s="161" t="s">
        <v>741</v>
      </c>
      <c r="H855" s="162">
        <v>40.094999999999999</v>
      </c>
      <c r="I855" s="163"/>
      <c r="L855" s="159"/>
      <c r="M855" s="164"/>
      <c r="T855" s="165"/>
      <c r="AT855" s="160" t="s">
        <v>159</v>
      </c>
      <c r="AU855" s="160" t="s">
        <v>86</v>
      </c>
      <c r="AV855" s="13" t="s">
        <v>86</v>
      </c>
      <c r="AW855" s="13" t="s">
        <v>31</v>
      </c>
      <c r="AX855" s="13" t="s">
        <v>84</v>
      </c>
      <c r="AY855" s="160" t="s">
        <v>147</v>
      </c>
    </row>
    <row r="856" spans="2:65" s="11" customFormat="1" ht="25.95" customHeight="1">
      <c r="B856" s="121"/>
      <c r="D856" s="122" t="s">
        <v>75</v>
      </c>
      <c r="E856" s="123" t="s">
        <v>747</v>
      </c>
      <c r="F856" s="123" t="s">
        <v>748</v>
      </c>
      <c r="I856" s="124"/>
      <c r="J856" s="125">
        <f>BK856</f>
        <v>0</v>
      </c>
      <c r="L856" s="121"/>
      <c r="M856" s="126"/>
      <c r="P856" s="127">
        <f>P857+P864+P870+P881</f>
        <v>0</v>
      </c>
      <c r="R856" s="127">
        <f>R857+R864+R870+R881</f>
        <v>0</v>
      </c>
      <c r="T856" s="128">
        <f>T857+T864+T870+T881</f>
        <v>0</v>
      </c>
      <c r="AR856" s="122" t="s">
        <v>177</v>
      </c>
      <c r="AT856" s="129" t="s">
        <v>75</v>
      </c>
      <c r="AU856" s="129" t="s">
        <v>76</v>
      </c>
      <c r="AY856" s="122" t="s">
        <v>147</v>
      </c>
      <c r="BK856" s="130">
        <f>BK857+BK864+BK870+BK881</f>
        <v>0</v>
      </c>
    </row>
    <row r="857" spans="2:65" s="11" customFormat="1" ht="22.8" customHeight="1">
      <c r="B857" s="121"/>
      <c r="D857" s="122" t="s">
        <v>75</v>
      </c>
      <c r="E857" s="131" t="s">
        <v>749</v>
      </c>
      <c r="F857" s="131" t="s">
        <v>750</v>
      </c>
      <c r="I857" s="124"/>
      <c r="J857" s="132">
        <f>BK857</f>
        <v>0</v>
      </c>
      <c r="L857" s="121"/>
      <c r="M857" s="126"/>
      <c r="P857" s="127">
        <f>SUM(P858:P863)</f>
        <v>0</v>
      </c>
      <c r="R857" s="127">
        <f>SUM(R858:R863)</f>
        <v>0</v>
      </c>
      <c r="T857" s="128">
        <f>SUM(T858:T863)</f>
        <v>0</v>
      </c>
      <c r="AR857" s="122" t="s">
        <v>177</v>
      </c>
      <c r="AT857" s="129" t="s">
        <v>75</v>
      </c>
      <c r="AU857" s="129" t="s">
        <v>84</v>
      </c>
      <c r="AY857" s="122" t="s">
        <v>147</v>
      </c>
      <c r="BK857" s="130">
        <f>SUM(BK858:BK863)</f>
        <v>0</v>
      </c>
    </row>
    <row r="858" spans="2:65" s="1" customFormat="1" ht="16.5" customHeight="1">
      <c r="B858" s="133"/>
      <c r="C858" s="134" t="s">
        <v>751</v>
      </c>
      <c r="D858" s="134" t="s">
        <v>150</v>
      </c>
      <c r="E858" s="135" t="s">
        <v>752</v>
      </c>
      <c r="F858" s="136" t="s">
        <v>750</v>
      </c>
      <c r="G858" s="137" t="s">
        <v>907</v>
      </c>
      <c r="H858" s="138">
        <v>1</v>
      </c>
      <c r="I858" s="139"/>
      <c r="J858" s="140">
        <f>ROUND(I858*H858,2)</f>
        <v>0</v>
      </c>
      <c r="K858" s="136" t="s">
        <v>153</v>
      </c>
      <c r="L858" s="32"/>
      <c r="M858" s="141" t="s">
        <v>1</v>
      </c>
      <c r="N858" s="142" t="s">
        <v>41</v>
      </c>
      <c r="P858" s="143">
        <f>O858*H858</f>
        <v>0</v>
      </c>
      <c r="Q858" s="143">
        <v>0</v>
      </c>
      <c r="R858" s="143">
        <f>Q858*H858</f>
        <v>0</v>
      </c>
      <c r="S858" s="143">
        <v>0</v>
      </c>
      <c r="T858" s="144">
        <f>S858*H858</f>
        <v>0</v>
      </c>
      <c r="AR858" s="145" t="s">
        <v>754</v>
      </c>
      <c r="AT858" s="145" t="s">
        <v>150</v>
      </c>
      <c r="AU858" s="145" t="s">
        <v>86</v>
      </c>
      <c r="AY858" s="17" t="s">
        <v>147</v>
      </c>
      <c r="BE858" s="146">
        <f>IF(N858="základní",J858,0)</f>
        <v>0</v>
      </c>
      <c r="BF858" s="146">
        <f>IF(N858="snížená",J858,0)</f>
        <v>0</v>
      </c>
      <c r="BG858" s="146">
        <f>IF(N858="zákl. přenesená",J858,0)</f>
        <v>0</v>
      </c>
      <c r="BH858" s="146">
        <f>IF(N858="sníž. přenesená",J858,0)</f>
        <v>0</v>
      </c>
      <c r="BI858" s="146">
        <f>IF(N858="nulová",J858,0)</f>
        <v>0</v>
      </c>
      <c r="BJ858" s="17" t="s">
        <v>84</v>
      </c>
      <c r="BK858" s="146">
        <f>ROUND(I858*H858,2)</f>
        <v>0</v>
      </c>
      <c r="BL858" s="17" t="s">
        <v>754</v>
      </c>
      <c r="BM858" s="145" t="s">
        <v>908</v>
      </c>
    </row>
    <row r="859" spans="2:65" s="1" customFormat="1" ht="10.199999999999999">
      <c r="B859" s="32"/>
      <c r="D859" s="147" t="s">
        <v>156</v>
      </c>
      <c r="F859" s="148" t="s">
        <v>750</v>
      </c>
      <c r="I859" s="149"/>
      <c r="L859" s="32"/>
      <c r="M859" s="150"/>
      <c r="T859" s="56"/>
      <c r="AT859" s="17" t="s">
        <v>156</v>
      </c>
      <c r="AU859" s="17" t="s">
        <v>86</v>
      </c>
    </row>
    <row r="860" spans="2:65" s="1" customFormat="1" ht="10.199999999999999">
      <c r="B860" s="32"/>
      <c r="D860" s="151" t="s">
        <v>157</v>
      </c>
      <c r="F860" s="152" t="s">
        <v>756</v>
      </c>
      <c r="I860" s="149"/>
      <c r="L860" s="32"/>
      <c r="M860" s="150"/>
      <c r="T860" s="56"/>
      <c r="AT860" s="17" t="s">
        <v>157</v>
      </c>
      <c r="AU860" s="17" t="s">
        <v>86</v>
      </c>
    </row>
    <row r="861" spans="2:65" s="12" customFormat="1" ht="10.199999999999999">
      <c r="B861" s="153"/>
      <c r="D861" s="147" t="s">
        <v>159</v>
      </c>
      <c r="E861" s="154" t="s">
        <v>1</v>
      </c>
      <c r="F861" s="155" t="s">
        <v>757</v>
      </c>
      <c r="H861" s="154" t="s">
        <v>1</v>
      </c>
      <c r="I861" s="156"/>
      <c r="L861" s="153"/>
      <c r="M861" s="157"/>
      <c r="T861" s="158"/>
      <c r="AT861" s="154" t="s">
        <v>159</v>
      </c>
      <c r="AU861" s="154" t="s">
        <v>86</v>
      </c>
      <c r="AV861" s="12" t="s">
        <v>84</v>
      </c>
      <c r="AW861" s="12" t="s">
        <v>31</v>
      </c>
      <c r="AX861" s="12" t="s">
        <v>76</v>
      </c>
      <c r="AY861" s="154" t="s">
        <v>147</v>
      </c>
    </row>
    <row r="862" spans="2:65" s="13" customFormat="1" ht="10.199999999999999">
      <c r="B862" s="159"/>
      <c r="D862" s="147" t="s">
        <v>159</v>
      </c>
      <c r="E862" s="160" t="s">
        <v>1</v>
      </c>
      <c r="F862" s="161" t="s">
        <v>84</v>
      </c>
      <c r="H862" s="162">
        <v>1</v>
      </c>
      <c r="I862" s="163"/>
      <c r="L862" s="159"/>
      <c r="M862" s="164"/>
      <c r="T862" s="165"/>
      <c r="AT862" s="160" t="s">
        <v>159</v>
      </c>
      <c r="AU862" s="160" t="s">
        <v>86</v>
      </c>
      <c r="AV862" s="13" t="s">
        <v>86</v>
      </c>
      <c r="AW862" s="13" t="s">
        <v>31</v>
      </c>
      <c r="AX862" s="13" t="s">
        <v>76</v>
      </c>
      <c r="AY862" s="160" t="s">
        <v>147</v>
      </c>
    </row>
    <row r="863" spans="2:65" s="14" customFormat="1" ht="10.199999999999999">
      <c r="B863" s="166"/>
      <c r="D863" s="147" t="s">
        <v>159</v>
      </c>
      <c r="E863" s="167" t="s">
        <v>1</v>
      </c>
      <c r="F863" s="168" t="s">
        <v>267</v>
      </c>
      <c r="H863" s="169">
        <v>1</v>
      </c>
      <c r="I863" s="170"/>
      <c r="L863" s="166"/>
      <c r="M863" s="171"/>
      <c r="T863" s="172"/>
      <c r="AT863" s="167" t="s">
        <v>159</v>
      </c>
      <c r="AU863" s="167" t="s">
        <v>86</v>
      </c>
      <c r="AV863" s="14" t="s">
        <v>154</v>
      </c>
      <c r="AW863" s="14" t="s">
        <v>31</v>
      </c>
      <c r="AX863" s="14" t="s">
        <v>84</v>
      </c>
      <c r="AY863" s="167" t="s">
        <v>147</v>
      </c>
    </row>
    <row r="864" spans="2:65" s="11" customFormat="1" ht="22.8" customHeight="1">
      <c r="B864" s="121"/>
      <c r="D864" s="122" t="s">
        <v>75</v>
      </c>
      <c r="E864" s="131" t="s">
        <v>758</v>
      </c>
      <c r="F864" s="131" t="s">
        <v>759</v>
      </c>
      <c r="I864" s="124"/>
      <c r="J864" s="132">
        <f>BK864</f>
        <v>0</v>
      </c>
      <c r="L864" s="121"/>
      <c r="M864" s="126"/>
      <c r="P864" s="127">
        <f>SUM(P865:P869)</f>
        <v>0</v>
      </c>
      <c r="R864" s="127">
        <f>SUM(R865:R869)</f>
        <v>0</v>
      </c>
      <c r="T864" s="128">
        <f>SUM(T865:T869)</f>
        <v>0</v>
      </c>
      <c r="AR864" s="122" t="s">
        <v>177</v>
      </c>
      <c r="AT864" s="129" t="s">
        <v>75</v>
      </c>
      <c r="AU864" s="129" t="s">
        <v>84</v>
      </c>
      <c r="AY864" s="122" t="s">
        <v>147</v>
      </c>
      <c r="BK864" s="130">
        <f>SUM(BK865:BK869)</f>
        <v>0</v>
      </c>
    </row>
    <row r="865" spans="2:65" s="1" customFormat="1" ht="16.5" customHeight="1">
      <c r="B865" s="133"/>
      <c r="C865" s="134" t="s">
        <v>760</v>
      </c>
      <c r="D865" s="134" t="s">
        <v>150</v>
      </c>
      <c r="E865" s="135" t="s">
        <v>761</v>
      </c>
      <c r="F865" s="136" t="s">
        <v>762</v>
      </c>
      <c r="G865" s="137" t="s">
        <v>907</v>
      </c>
      <c r="H865" s="138">
        <v>1</v>
      </c>
      <c r="I865" s="139"/>
      <c r="J865" s="140">
        <f>ROUND(I865*H865,2)</f>
        <v>0</v>
      </c>
      <c r="K865" s="136" t="s">
        <v>153</v>
      </c>
      <c r="L865" s="32"/>
      <c r="M865" s="141" t="s">
        <v>1</v>
      </c>
      <c r="N865" s="142" t="s">
        <v>41</v>
      </c>
      <c r="P865" s="143">
        <f>O865*H865</f>
        <v>0</v>
      </c>
      <c r="Q865" s="143">
        <v>0</v>
      </c>
      <c r="R865" s="143">
        <f>Q865*H865</f>
        <v>0</v>
      </c>
      <c r="S865" s="143">
        <v>0</v>
      </c>
      <c r="T865" s="144">
        <f>S865*H865</f>
        <v>0</v>
      </c>
      <c r="AR865" s="145" t="s">
        <v>754</v>
      </c>
      <c r="AT865" s="145" t="s">
        <v>150</v>
      </c>
      <c r="AU865" s="145" t="s">
        <v>86</v>
      </c>
      <c r="AY865" s="17" t="s">
        <v>147</v>
      </c>
      <c r="BE865" s="146">
        <f>IF(N865="základní",J865,0)</f>
        <v>0</v>
      </c>
      <c r="BF865" s="146">
        <f>IF(N865="snížená",J865,0)</f>
        <v>0</v>
      </c>
      <c r="BG865" s="146">
        <f>IF(N865="zákl. přenesená",J865,0)</f>
        <v>0</v>
      </c>
      <c r="BH865" s="146">
        <f>IF(N865="sníž. přenesená",J865,0)</f>
        <v>0</v>
      </c>
      <c r="BI865" s="146">
        <f>IF(N865="nulová",J865,0)</f>
        <v>0</v>
      </c>
      <c r="BJ865" s="17" t="s">
        <v>84</v>
      </c>
      <c r="BK865" s="146">
        <f>ROUND(I865*H865,2)</f>
        <v>0</v>
      </c>
      <c r="BL865" s="17" t="s">
        <v>754</v>
      </c>
      <c r="BM865" s="145" t="s">
        <v>909</v>
      </c>
    </row>
    <row r="866" spans="2:65" s="1" customFormat="1" ht="10.199999999999999">
      <c r="B866" s="32"/>
      <c r="D866" s="147" t="s">
        <v>156</v>
      </c>
      <c r="F866" s="148" t="s">
        <v>762</v>
      </c>
      <c r="I866" s="149"/>
      <c r="L866" s="32"/>
      <c r="M866" s="150"/>
      <c r="T866" s="56"/>
      <c r="AT866" s="17" t="s">
        <v>156</v>
      </c>
      <c r="AU866" s="17" t="s">
        <v>86</v>
      </c>
    </row>
    <row r="867" spans="2:65" s="1" customFormat="1" ht="10.199999999999999">
      <c r="B867" s="32"/>
      <c r="D867" s="151" t="s">
        <v>157</v>
      </c>
      <c r="F867" s="152" t="s">
        <v>764</v>
      </c>
      <c r="I867" s="149"/>
      <c r="L867" s="32"/>
      <c r="M867" s="150"/>
      <c r="T867" s="56"/>
      <c r="AT867" s="17" t="s">
        <v>157</v>
      </c>
      <c r="AU867" s="17" t="s">
        <v>86</v>
      </c>
    </row>
    <row r="868" spans="2:65" s="12" customFormat="1" ht="10.199999999999999">
      <c r="B868" s="153"/>
      <c r="D868" s="147" t="s">
        <v>159</v>
      </c>
      <c r="E868" s="154" t="s">
        <v>1</v>
      </c>
      <c r="F868" s="155" t="s">
        <v>762</v>
      </c>
      <c r="H868" s="154" t="s">
        <v>1</v>
      </c>
      <c r="I868" s="156"/>
      <c r="L868" s="153"/>
      <c r="M868" s="157"/>
      <c r="T868" s="158"/>
      <c r="AT868" s="154" t="s">
        <v>159</v>
      </c>
      <c r="AU868" s="154" t="s">
        <v>86</v>
      </c>
      <c r="AV868" s="12" t="s">
        <v>84</v>
      </c>
      <c r="AW868" s="12" t="s">
        <v>31</v>
      </c>
      <c r="AX868" s="12" t="s">
        <v>76</v>
      </c>
      <c r="AY868" s="154" t="s">
        <v>147</v>
      </c>
    </row>
    <row r="869" spans="2:65" s="13" customFormat="1" ht="10.199999999999999">
      <c r="B869" s="159"/>
      <c r="D869" s="147" t="s">
        <v>159</v>
      </c>
      <c r="E869" s="160" t="s">
        <v>1</v>
      </c>
      <c r="F869" s="161" t="s">
        <v>84</v>
      </c>
      <c r="H869" s="162">
        <v>1</v>
      </c>
      <c r="I869" s="163"/>
      <c r="L869" s="159"/>
      <c r="M869" s="164"/>
      <c r="T869" s="165"/>
      <c r="AT869" s="160" t="s">
        <v>159</v>
      </c>
      <c r="AU869" s="160" t="s">
        <v>86</v>
      </c>
      <c r="AV869" s="13" t="s">
        <v>86</v>
      </c>
      <c r="AW869" s="13" t="s">
        <v>31</v>
      </c>
      <c r="AX869" s="13" t="s">
        <v>84</v>
      </c>
      <c r="AY869" s="160" t="s">
        <v>147</v>
      </c>
    </row>
    <row r="870" spans="2:65" s="11" customFormat="1" ht="22.8" customHeight="1">
      <c r="B870" s="121"/>
      <c r="D870" s="122" t="s">
        <v>75</v>
      </c>
      <c r="E870" s="131" t="s">
        <v>765</v>
      </c>
      <c r="F870" s="131" t="s">
        <v>766</v>
      </c>
      <c r="I870" s="124"/>
      <c r="J870" s="132">
        <f>BK870</f>
        <v>0</v>
      </c>
      <c r="L870" s="121"/>
      <c r="M870" s="126"/>
      <c r="P870" s="127">
        <f>SUM(P871:P880)</f>
        <v>0</v>
      </c>
      <c r="R870" s="127">
        <f>SUM(R871:R880)</f>
        <v>0</v>
      </c>
      <c r="T870" s="128">
        <f>SUM(T871:T880)</f>
        <v>0</v>
      </c>
      <c r="AR870" s="122" t="s">
        <v>177</v>
      </c>
      <c r="AT870" s="129" t="s">
        <v>75</v>
      </c>
      <c r="AU870" s="129" t="s">
        <v>84</v>
      </c>
      <c r="AY870" s="122" t="s">
        <v>147</v>
      </c>
      <c r="BK870" s="130">
        <f>SUM(BK871:BK880)</f>
        <v>0</v>
      </c>
    </row>
    <row r="871" spans="2:65" s="1" customFormat="1" ht="16.5" customHeight="1">
      <c r="B871" s="133"/>
      <c r="C871" s="134" t="s">
        <v>767</v>
      </c>
      <c r="D871" s="134" t="s">
        <v>150</v>
      </c>
      <c r="E871" s="135" t="s">
        <v>768</v>
      </c>
      <c r="F871" s="136" t="s">
        <v>769</v>
      </c>
      <c r="G871" s="137" t="s">
        <v>907</v>
      </c>
      <c r="H871" s="138">
        <v>1</v>
      </c>
      <c r="I871" s="139"/>
      <c r="J871" s="140">
        <f>ROUND(I871*H871,2)</f>
        <v>0</v>
      </c>
      <c r="K871" s="136" t="s">
        <v>153</v>
      </c>
      <c r="L871" s="32"/>
      <c r="M871" s="141" t="s">
        <v>1</v>
      </c>
      <c r="N871" s="142" t="s">
        <v>41</v>
      </c>
      <c r="P871" s="143">
        <f>O871*H871</f>
        <v>0</v>
      </c>
      <c r="Q871" s="143">
        <v>0</v>
      </c>
      <c r="R871" s="143">
        <f>Q871*H871</f>
        <v>0</v>
      </c>
      <c r="S871" s="143">
        <v>0</v>
      </c>
      <c r="T871" s="144">
        <f>S871*H871</f>
        <v>0</v>
      </c>
      <c r="AR871" s="145" t="s">
        <v>754</v>
      </c>
      <c r="AT871" s="145" t="s">
        <v>150</v>
      </c>
      <c r="AU871" s="145" t="s">
        <v>86</v>
      </c>
      <c r="AY871" s="17" t="s">
        <v>147</v>
      </c>
      <c r="BE871" s="146">
        <f>IF(N871="základní",J871,0)</f>
        <v>0</v>
      </c>
      <c r="BF871" s="146">
        <f>IF(N871="snížená",J871,0)</f>
        <v>0</v>
      </c>
      <c r="BG871" s="146">
        <f>IF(N871="zákl. přenesená",J871,0)</f>
        <v>0</v>
      </c>
      <c r="BH871" s="146">
        <f>IF(N871="sníž. přenesená",J871,0)</f>
        <v>0</v>
      </c>
      <c r="BI871" s="146">
        <f>IF(N871="nulová",J871,0)</f>
        <v>0</v>
      </c>
      <c r="BJ871" s="17" t="s">
        <v>84</v>
      </c>
      <c r="BK871" s="146">
        <f>ROUND(I871*H871,2)</f>
        <v>0</v>
      </c>
      <c r="BL871" s="17" t="s">
        <v>754</v>
      </c>
      <c r="BM871" s="145" t="s">
        <v>910</v>
      </c>
    </row>
    <row r="872" spans="2:65" s="1" customFormat="1" ht="10.199999999999999">
      <c r="B872" s="32"/>
      <c r="D872" s="147" t="s">
        <v>156</v>
      </c>
      <c r="F872" s="148" t="s">
        <v>769</v>
      </c>
      <c r="I872" s="149"/>
      <c r="L872" s="32"/>
      <c r="M872" s="150"/>
      <c r="T872" s="56"/>
      <c r="AT872" s="17" t="s">
        <v>156</v>
      </c>
      <c r="AU872" s="17" t="s">
        <v>86</v>
      </c>
    </row>
    <row r="873" spans="2:65" s="1" customFormat="1" ht="10.199999999999999">
      <c r="B873" s="32"/>
      <c r="D873" s="151" t="s">
        <v>157</v>
      </c>
      <c r="F873" s="152" t="s">
        <v>771</v>
      </c>
      <c r="I873" s="149"/>
      <c r="L873" s="32"/>
      <c r="M873" s="150"/>
      <c r="T873" s="56"/>
      <c r="AT873" s="17" t="s">
        <v>157</v>
      </c>
      <c r="AU873" s="17" t="s">
        <v>86</v>
      </c>
    </row>
    <row r="874" spans="2:65" s="12" customFormat="1" ht="10.199999999999999">
      <c r="B874" s="153"/>
      <c r="D874" s="147" t="s">
        <v>159</v>
      </c>
      <c r="E874" s="154" t="s">
        <v>1</v>
      </c>
      <c r="F874" s="155" t="s">
        <v>772</v>
      </c>
      <c r="H874" s="154" t="s">
        <v>1</v>
      </c>
      <c r="I874" s="156"/>
      <c r="L874" s="153"/>
      <c r="M874" s="157"/>
      <c r="T874" s="158"/>
      <c r="AT874" s="154" t="s">
        <v>159</v>
      </c>
      <c r="AU874" s="154" t="s">
        <v>86</v>
      </c>
      <c r="AV874" s="12" t="s">
        <v>84</v>
      </c>
      <c r="AW874" s="12" t="s">
        <v>31</v>
      </c>
      <c r="AX874" s="12" t="s">
        <v>76</v>
      </c>
      <c r="AY874" s="154" t="s">
        <v>147</v>
      </c>
    </row>
    <row r="875" spans="2:65" s="13" customFormat="1" ht="10.199999999999999">
      <c r="B875" s="159"/>
      <c r="D875" s="147" t="s">
        <v>159</v>
      </c>
      <c r="E875" s="160" t="s">
        <v>1</v>
      </c>
      <c r="F875" s="161" t="s">
        <v>84</v>
      </c>
      <c r="H875" s="162">
        <v>1</v>
      </c>
      <c r="I875" s="163"/>
      <c r="L875" s="159"/>
      <c r="M875" s="164"/>
      <c r="T875" s="165"/>
      <c r="AT875" s="160" t="s">
        <v>159</v>
      </c>
      <c r="AU875" s="160" t="s">
        <v>86</v>
      </c>
      <c r="AV875" s="13" t="s">
        <v>86</v>
      </c>
      <c r="AW875" s="13" t="s">
        <v>31</v>
      </c>
      <c r="AX875" s="13" t="s">
        <v>84</v>
      </c>
      <c r="AY875" s="160" t="s">
        <v>147</v>
      </c>
    </row>
    <row r="876" spans="2:65" s="1" customFormat="1" ht="16.5" customHeight="1">
      <c r="B876" s="133"/>
      <c r="C876" s="134" t="s">
        <v>773</v>
      </c>
      <c r="D876" s="134" t="s">
        <v>150</v>
      </c>
      <c r="E876" s="135" t="s">
        <v>774</v>
      </c>
      <c r="F876" s="136" t="s">
        <v>775</v>
      </c>
      <c r="G876" s="137" t="s">
        <v>907</v>
      </c>
      <c r="H876" s="138">
        <v>1</v>
      </c>
      <c r="I876" s="139"/>
      <c r="J876" s="140">
        <f>ROUND(I876*H876,2)</f>
        <v>0</v>
      </c>
      <c r="K876" s="136" t="s">
        <v>153</v>
      </c>
      <c r="L876" s="32"/>
      <c r="M876" s="141" t="s">
        <v>1</v>
      </c>
      <c r="N876" s="142" t="s">
        <v>41</v>
      </c>
      <c r="P876" s="143">
        <f>O876*H876</f>
        <v>0</v>
      </c>
      <c r="Q876" s="143">
        <v>0</v>
      </c>
      <c r="R876" s="143">
        <f>Q876*H876</f>
        <v>0</v>
      </c>
      <c r="S876" s="143">
        <v>0</v>
      </c>
      <c r="T876" s="144">
        <f>S876*H876</f>
        <v>0</v>
      </c>
      <c r="AR876" s="145" t="s">
        <v>754</v>
      </c>
      <c r="AT876" s="145" t="s">
        <v>150</v>
      </c>
      <c r="AU876" s="145" t="s">
        <v>86</v>
      </c>
      <c r="AY876" s="17" t="s">
        <v>147</v>
      </c>
      <c r="BE876" s="146">
        <f>IF(N876="základní",J876,0)</f>
        <v>0</v>
      </c>
      <c r="BF876" s="146">
        <f>IF(N876="snížená",J876,0)</f>
        <v>0</v>
      </c>
      <c r="BG876" s="146">
        <f>IF(N876="zákl. přenesená",J876,0)</f>
        <v>0</v>
      </c>
      <c r="BH876" s="146">
        <f>IF(N876="sníž. přenesená",J876,0)</f>
        <v>0</v>
      </c>
      <c r="BI876" s="146">
        <f>IF(N876="nulová",J876,0)</f>
        <v>0</v>
      </c>
      <c r="BJ876" s="17" t="s">
        <v>84</v>
      </c>
      <c r="BK876" s="146">
        <f>ROUND(I876*H876,2)</f>
        <v>0</v>
      </c>
      <c r="BL876" s="17" t="s">
        <v>754</v>
      </c>
      <c r="BM876" s="145" t="s">
        <v>911</v>
      </c>
    </row>
    <row r="877" spans="2:65" s="1" customFormat="1" ht="10.199999999999999">
      <c r="B877" s="32"/>
      <c r="D877" s="147" t="s">
        <v>156</v>
      </c>
      <c r="F877" s="148" t="s">
        <v>775</v>
      </c>
      <c r="I877" s="149"/>
      <c r="L877" s="32"/>
      <c r="M877" s="150"/>
      <c r="T877" s="56"/>
      <c r="AT877" s="17" t="s">
        <v>156</v>
      </c>
      <c r="AU877" s="17" t="s">
        <v>86</v>
      </c>
    </row>
    <row r="878" spans="2:65" s="1" customFormat="1" ht="10.199999999999999">
      <c r="B878" s="32"/>
      <c r="D878" s="151" t="s">
        <v>157</v>
      </c>
      <c r="F878" s="152" t="s">
        <v>777</v>
      </c>
      <c r="I878" s="149"/>
      <c r="L878" s="32"/>
      <c r="M878" s="150"/>
      <c r="T878" s="56"/>
      <c r="AT878" s="17" t="s">
        <v>157</v>
      </c>
      <c r="AU878" s="17" t="s">
        <v>86</v>
      </c>
    </row>
    <row r="879" spans="2:65" s="12" customFormat="1" ht="10.199999999999999">
      <c r="B879" s="153"/>
      <c r="D879" s="147" t="s">
        <v>159</v>
      </c>
      <c r="E879" s="154" t="s">
        <v>1</v>
      </c>
      <c r="F879" s="155" t="s">
        <v>778</v>
      </c>
      <c r="H879" s="154" t="s">
        <v>1</v>
      </c>
      <c r="I879" s="156"/>
      <c r="L879" s="153"/>
      <c r="M879" s="157"/>
      <c r="T879" s="158"/>
      <c r="AT879" s="154" t="s">
        <v>159</v>
      </c>
      <c r="AU879" s="154" t="s">
        <v>86</v>
      </c>
      <c r="AV879" s="12" t="s">
        <v>84</v>
      </c>
      <c r="AW879" s="12" t="s">
        <v>31</v>
      </c>
      <c r="AX879" s="12" t="s">
        <v>76</v>
      </c>
      <c r="AY879" s="154" t="s">
        <v>147</v>
      </c>
    </row>
    <row r="880" spans="2:65" s="13" customFormat="1" ht="10.199999999999999">
      <c r="B880" s="159"/>
      <c r="D880" s="147" t="s">
        <v>159</v>
      </c>
      <c r="E880" s="160" t="s">
        <v>1</v>
      </c>
      <c r="F880" s="161" t="s">
        <v>84</v>
      </c>
      <c r="H880" s="162">
        <v>1</v>
      </c>
      <c r="I880" s="163"/>
      <c r="L880" s="159"/>
      <c r="M880" s="164"/>
      <c r="T880" s="165"/>
      <c r="AT880" s="160" t="s">
        <v>159</v>
      </c>
      <c r="AU880" s="160" t="s">
        <v>86</v>
      </c>
      <c r="AV880" s="13" t="s">
        <v>86</v>
      </c>
      <c r="AW880" s="13" t="s">
        <v>31</v>
      </c>
      <c r="AX880" s="13" t="s">
        <v>84</v>
      </c>
      <c r="AY880" s="160" t="s">
        <v>147</v>
      </c>
    </row>
    <row r="881" spans="2:65" s="11" customFormat="1" ht="22.8" customHeight="1">
      <c r="B881" s="121"/>
      <c r="D881" s="122" t="s">
        <v>75</v>
      </c>
      <c r="E881" s="131" t="s">
        <v>779</v>
      </c>
      <c r="F881" s="131" t="s">
        <v>780</v>
      </c>
      <c r="I881" s="124"/>
      <c r="J881" s="132">
        <f>BK881</f>
        <v>0</v>
      </c>
      <c r="L881" s="121"/>
      <c r="M881" s="126"/>
      <c r="P881" s="127">
        <f>SUM(P882:P884)</f>
        <v>0</v>
      </c>
      <c r="R881" s="127">
        <f>SUM(R882:R884)</f>
        <v>0</v>
      </c>
      <c r="T881" s="128">
        <f>SUM(T882:T884)</f>
        <v>0</v>
      </c>
      <c r="AR881" s="122" t="s">
        <v>177</v>
      </c>
      <c r="AT881" s="129" t="s">
        <v>75</v>
      </c>
      <c r="AU881" s="129" t="s">
        <v>84</v>
      </c>
      <c r="AY881" s="122" t="s">
        <v>147</v>
      </c>
      <c r="BK881" s="130">
        <f>SUM(BK882:BK884)</f>
        <v>0</v>
      </c>
    </row>
    <row r="882" spans="2:65" s="1" customFormat="1" ht="16.5" customHeight="1">
      <c r="B882" s="133"/>
      <c r="C882" s="134" t="s">
        <v>781</v>
      </c>
      <c r="D882" s="134" t="s">
        <v>150</v>
      </c>
      <c r="E882" s="135" t="s">
        <v>782</v>
      </c>
      <c r="F882" s="136" t="s">
        <v>783</v>
      </c>
      <c r="G882" s="137" t="s">
        <v>784</v>
      </c>
      <c r="H882" s="138">
        <v>1</v>
      </c>
      <c r="I882" s="139"/>
      <c r="J882" s="140">
        <f>ROUND(I882*H882,2)</f>
        <v>0</v>
      </c>
      <c r="K882" s="136" t="s">
        <v>312</v>
      </c>
      <c r="L882" s="32"/>
      <c r="M882" s="141" t="s">
        <v>1</v>
      </c>
      <c r="N882" s="142" t="s">
        <v>41</v>
      </c>
      <c r="P882" s="143">
        <f>O882*H882</f>
        <v>0</v>
      </c>
      <c r="Q882" s="143">
        <v>0</v>
      </c>
      <c r="R882" s="143">
        <f>Q882*H882</f>
        <v>0</v>
      </c>
      <c r="S882" s="143">
        <v>0</v>
      </c>
      <c r="T882" s="144">
        <f>S882*H882</f>
        <v>0</v>
      </c>
      <c r="AR882" s="145" t="s">
        <v>154</v>
      </c>
      <c r="AT882" s="145" t="s">
        <v>150</v>
      </c>
      <c r="AU882" s="145" t="s">
        <v>86</v>
      </c>
      <c r="AY882" s="17" t="s">
        <v>147</v>
      </c>
      <c r="BE882" s="146">
        <f>IF(N882="základní",J882,0)</f>
        <v>0</v>
      </c>
      <c r="BF882" s="146">
        <f>IF(N882="snížená",J882,0)</f>
        <v>0</v>
      </c>
      <c r="BG882" s="146">
        <f>IF(N882="zákl. přenesená",J882,0)</f>
        <v>0</v>
      </c>
      <c r="BH882" s="146">
        <f>IF(N882="sníž. přenesená",J882,0)</f>
        <v>0</v>
      </c>
      <c r="BI882" s="146">
        <f>IF(N882="nulová",J882,0)</f>
        <v>0</v>
      </c>
      <c r="BJ882" s="17" t="s">
        <v>84</v>
      </c>
      <c r="BK882" s="146">
        <f>ROUND(I882*H882,2)</f>
        <v>0</v>
      </c>
      <c r="BL882" s="17" t="s">
        <v>154</v>
      </c>
      <c r="BM882" s="145" t="s">
        <v>912</v>
      </c>
    </row>
    <row r="883" spans="2:65" s="1" customFormat="1" ht="10.199999999999999">
      <c r="B883" s="32"/>
      <c r="D883" s="147" t="s">
        <v>156</v>
      </c>
      <c r="F883" s="148" t="s">
        <v>783</v>
      </c>
      <c r="I883" s="149"/>
      <c r="L883" s="32"/>
      <c r="M883" s="150"/>
      <c r="T883" s="56"/>
      <c r="AT883" s="17" t="s">
        <v>156</v>
      </c>
      <c r="AU883" s="17" t="s">
        <v>86</v>
      </c>
    </row>
    <row r="884" spans="2:65" s="1" customFormat="1" ht="19.2">
      <c r="B884" s="32"/>
      <c r="D884" s="147" t="s">
        <v>786</v>
      </c>
      <c r="F884" s="190" t="s">
        <v>787</v>
      </c>
      <c r="I884" s="149"/>
      <c r="L884" s="32"/>
      <c r="M884" s="191"/>
      <c r="N884" s="192"/>
      <c r="O884" s="192"/>
      <c r="P884" s="192"/>
      <c r="Q884" s="192"/>
      <c r="R884" s="192"/>
      <c r="S884" s="192"/>
      <c r="T884" s="193"/>
      <c r="AT884" s="17" t="s">
        <v>786</v>
      </c>
      <c r="AU884" s="17" t="s">
        <v>86</v>
      </c>
    </row>
    <row r="885" spans="2:65" s="1" customFormat="1" ht="6.9" customHeight="1">
      <c r="B885" s="44"/>
      <c r="C885" s="45"/>
      <c r="D885" s="45"/>
      <c r="E885" s="45"/>
      <c r="F885" s="45"/>
      <c r="G885" s="45"/>
      <c r="H885" s="45"/>
      <c r="I885" s="45"/>
      <c r="J885" s="45"/>
      <c r="K885" s="45"/>
      <c r="L885" s="32"/>
    </row>
  </sheetData>
  <autoFilter ref="C131:K884" xr:uid="{00000000-0009-0000-0000-000002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hyperlinks>
    <hyperlink ref="F137" r:id="rId1" xr:uid="{00000000-0004-0000-0200-000000000000}"/>
    <hyperlink ref="F142" r:id="rId2" xr:uid="{00000000-0004-0000-0200-000001000000}"/>
    <hyperlink ref="F147" r:id="rId3" xr:uid="{00000000-0004-0000-0200-000002000000}"/>
    <hyperlink ref="F153" r:id="rId4" xr:uid="{00000000-0004-0000-0200-000003000000}"/>
    <hyperlink ref="F158" r:id="rId5" xr:uid="{00000000-0004-0000-0200-000004000000}"/>
    <hyperlink ref="F163" r:id="rId6" xr:uid="{00000000-0004-0000-0200-000005000000}"/>
    <hyperlink ref="F168" r:id="rId7" xr:uid="{00000000-0004-0000-0200-000006000000}"/>
    <hyperlink ref="F173" r:id="rId8" xr:uid="{00000000-0004-0000-0200-000007000000}"/>
    <hyperlink ref="F177" r:id="rId9" xr:uid="{00000000-0004-0000-0200-000008000000}"/>
    <hyperlink ref="F182" r:id="rId10" xr:uid="{00000000-0004-0000-0200-000009000000}"/>
    <hyperlink ref="F193" r:id="rId11" xr:uid="{00000000-0004-0000-0200-00000A000000}"/>
    <hyperlink ref="F202" r:id="rId12" xr:uid="{00000000-0004-0000-0200-00000B000000}"/>
    <hyperlink ref="F205" r:id="rId13" xr:uid="{00000000-0004-0000-0200-00000C000000}"/>
    <hyperlink ref="F208" r:id="rId14" xr:uid="{00000000-0004-0000-0200-00000D000000}"/>
    <hyperlink ref="F212" r:id="rId15" xr:uid="{00000000-0004-0000-0200-00000E000000}"/>
    <hyperlink ref="F216" r:id="rId16" xr:uid="{00000000-0004-0000-0200-00000F000000}"/>
    <hyperlink ref="F221" r:id="rId17" xr:uid="{00000000-0004-0000-0200-000010000000}"/>
    <hyperlink ref="F227" r:id="rId18" xr:uid="{00000000-0004-0000-0200-000011000000}"/>
    <hyperlink ref="F234" r:id="rId19" xr:uid="{00000000-0004-0000-0200-000012000000}"/>
    <hyperlink ref="F241" r:id="rId20" xr:uid="{00000000-0004-0000-0200-000013000000}"/>
    <hyperlink ref="F248" r:id="rId21" xr:uid="{00000000-0004-0000-0200-000014000000}"/>
    <hyperlink ref="F254" r:id="rId22" xr:uid="{00000000-0004-0000-0200-000015000000}"/>
    <hyperlink ref="F261" r:id="rId23" xr:uid="{00000000-0004-0000-0200-000016000000}"/>
    <hyperlink ref="F286" r:id="rId24" xr:uid="{00000000-0004-0000-0200-000017000000}"/>
    <hyperlink ref="F290" r:id="rId25" xr:uid="{00000000-0004-0000-0200-000018000000}"/>
    <hyperlink ref="F301" r:id="rId26" xr:uid="{00000000-0004-0000-0200-000019000000}"/>
    <hyperlink ref="F309" r:id="rId27" xr:uid="{00000000-0004-0000-0200-00001A000000}"/>
    <hyperlink ref="F321" r:id="rId28" xr:uid="{00000000-0004-0000-0200-00001B000000}"/>
    <hyperlink ref="F330" r:id="rId29" xr:uid="{00000000-0004-0000-0200-00001C000000}"/>
    <hyperlink ref="F337" r:id="rId30" xr:uid="{00000000-0004-0000-0200-00001D000000}"/>
    <hyperlink ref="F346" r:id="rId31" xr:uid="{00000000-0004-0000-0200-00001E000000}"/>
    <hyperlink ref="F358" r:id="rId32" xr:uid="{00000000-0004-0000-0200-00001F000000}"/>
    <hyperlink ref="F367" r:id="rId33" xr:uid="{00000000-0004-0000-0200-000020000000}"/>
    <hyperlink ref="F375" r:id="rId34" xr:uid="{00000000-0004-0000-0200-000021000000}"/>
    <hyperlink ref="F383" r:id="rId35" xr:uid="{00000000-0004-0000-0200-000022000000}"/>
    <hyperlink ref="F419" r:id="rId36" xr:uid="{00000000-0004-0000-0200-000023000000}"/>
    <hyperlink ref="F428" r:id="rId37" xr:uid="{00000000-0004-0000-0200-000024000000}"/>
    <hyperlink ref="F436" r:id="rId38" xr:uid="{00000000-0004-0000-0200-000025000000}"/>
    <hyperlink ref="F441" r:id="rId39" xr:uid="{00000000-0004-0000-0200-000026000000}"/>
    <hyperlink ref="F451" r:id="rId40" xr:uid="{00000000-0004-0000-0200-000027000000}"/>
    <hyperlink ref="F459" r:id="rId41" xr:uid="{00000000-0004-0000-0200-000028000000}"/>
    <hyperlink ref="F533" r:id="rId42" xr:uid="{00000000-0004-0000-0200-000029000000}"/>
    <hyperlink ref="F567" r:id="rId43" xr:uid="{00000000-0004-0000-0200-00002A000000}"/>
    <hyperlink ref="F571" r:id="rId44" xr:uid="{00000000-0004-0000-0200-00002B000000}"/>
    <hyperlink ref="F578" r:id="rId45" xr:uid="{00000000-0004-0000-0200-00002C000000}"/>
    <hyperlink ref="F585" r:id="rId46" xr:uid="{00000000-0004-0000-0200-00002D000000}"/>
    <hyperlink ref="F589" r:id="rId47" xr:uid="{00000000-0004-0000-0200-00002E000000}"/>
    <hyperlink ref="F593" r:id="rId48" xr:uid="{00000000-0004-0000-0200-00002F000000}"/>
    <hyperlink ref="F601" r:id="rId49" xr:uid="{00000000-0004-0000-0200-000030000000}"/>
    <hyperlink ref="F608" r:id="rId50" xr:uid="{00000000-0004-0000-0200-000031000000}"/>
    <hyperlink ref="F614" r:id="rId51" xr:uid="{00000000-0004-0000-0200-000032000000}"/>
    <hyperlink ref="F620" r:id="rId52" xr:uid="{00000000-0004-0000-0200-000033000000}"/>
    <hyperlink ref="F625" r:id="rId53" xr:uid="{00000000-0004-0000-0200-000034000000}"/>
    <hyperlink ref="F642" r:id="rId54" xr:uid="{00000000-0004-0000-0200-000035000000}"/>
    <hyperlink ref="F646" r:id="rId55" xr:uid="{00000000-0004-0000-0200-000036000000}"/>
    <hyperlink ref="F739" r:id="rId56" xr:uid="{00000000-0004-0000-0200-000037000000}"/>
    <hyperlink ref="F832" r:id="rId57" xr:uid="{00000000-0004-0000-0200-000038000000}"/>
    <hyperlink ref="F845" r:id="rId58" xr:uid="{00000000-0004-0000-0200-000039000000}"/>
    <hyperlink ref="F860" r:id="rId59" xr:uid="{00000000-0004-0000-0200-00003A000000}"/>
    <hyperlink ref="F867" r:id="rId60" xr:uid="{00000000-0004-0000-0200-00003B000000}"/>
    <hyperlink ref="F873" r:id="rId61" xr:uid="{00000000-0004-0000-0200-00003C000000}"/>
    <hyperlink ref="F878" r:id="rId62" xr:uid="{00000000-0004-0000-0200-00003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02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8"/>
      <c r="C3" s="19"/>
      <c r="D3" s="19"/>
      <c r="E3" s="19"/>
      <c r="F3" s="19"/>
      <c r="G3" s="19"/>
      <c r="H3" s="20"/>
    </row>
    <row r="4" spans="2:8" ht="24.9" customHeight="1">
      <c r="B4" s="20"/>
      <c r="C4" s="21" t="s">
        <v>913</v>
      </c>
      <c r="H4" s="20"/>
    </row>
    <row r="5" spans="2:8" ht="12" customHeight="1">
      <c r="B5" s="20"/>
      <c r="C5" s="24" t="s">
        <v>13</v>
      </c>
      <c r="D5" s="210" t="s">
        <v>14</v>
      </c>
      <c r="E5" s="206"/>
      <c r="F5" s="206"/>
      <c r="H5" s="20"/>
    </row>
    <row r="6" spans="2:8" ht="36.9" customHeight="1">
      <c r="B6" s="20"/>
      <c r="C6" s="26" t="s">
        <v>16</v>
      </c>
      <c r="D6" s="207" t="s">
        <v>17</v>
      </c>
      <c r="E6" s="206"/>
      <c r="F6" s="206"/>
      <c r="H6" s="20"/>
    </row>
    <row r="7" spans="2:8" ht="16.5" customHeight="1">
      <c r="B7" s="20"/>
      <c r="C7" s="27" t="s">
        <v>22</v>
      </c>
      <c r="D7" s="52" t="str">
        <f>'Rekapitulace stavby'!AN8</f>
        <v>4. 12. 2022</v>
      </c>
      <c r="H7" s="20"/>
    </row>
    <row r="8" spans="2:8" s="1" customFormat="1" ht="10.8" customHeight="1">
      <c r="B8" s="32"/>
      <c r="H8" s="32"/>
    </row>
    <row r="9" spans="2:8" s="10" customFormat="1" ht="29.25" customHeight="1">
      <c r="B9" s="113"/>
      <c r="C9" s="114" t="s">
        <v>57</v>
      </c>
      <c r="D9" s="115" t="s">
        <v>58</v>
      </c>
      <c r="E9" s="115" t="s">
        <v>134</v>
      </c>
      <c r="F9" s="116" t="s">
        <v>914</v>
      </c>
      <c r="H9" s="113"/>
    </row>
    <row r="10" spans="2:8" s="1" customFormat="1" ht="26.4" customHeight="1">
      <c r="B10" s="32"/>
      <c r="C10" s="194" t="s">
        <v>81</v>
      </c>
      <c r="D10" s="194" t="s">
        <v>82</v>
      </c>
      <c r="H10" s="32"/>
    </row>
    <row r="11" spans="2:8" s="1" customFormat="1" ht="16.8" customHeight="1">
      <c r="B11" s="32"/>
      <c r="C11" s="195" t="s">
        <v>90</v>
      </c>
      <c r="D11" s="196" t="s">
        <v>91</v>
      </c>
      <c r="E11" s="197" t="s">
        <v>92</v>
      </c>
      <c r="F11" s="198">
        <v>8.76</v>
      </c>
      <c r="H11" s="32"/>
    </row>
    <row r="12" spans="2:8" s="1" customFormat="1" ht="16.8" customHeight="1">
      <c r="B12" s="32"/>
      <c r="C12" s="199" t="s">
        <v>915</v>
      </c>
      <c r="H12" s="32"/>
    </row>
    <row r="13" spans="2:8" s="1" customFormat="1" ht="16.8" customHeight="1">
      <c r="B13" s="32"/>
      <c r="C13" s="200" t="s">
        <v>261</v>
      </c>
      <c r="D13" s="200" t="s">
        <v>262</v>
      </c>
      <c r="E13" s="17" t="s">
        <v>92</v>
      </c>
      <c r="F13" s="201">
        <v>8.76</v>
      </c>
      <c r="H13" s="32"/>
    </row>
    <row r="14" spans="2:8" s="1" customFormat="1" ht="20.399999999999999">
      <c r="B14" s="32"/>
      <c r="C14" s="200" t="s">
        <v>555</v>
      </c>
      <c r="D14" s="200" t="s">
        <v>556</v>
      </c>
      <c r="E14" s="17" t="s">
        <v>92</v>
      </c>
      <c r="F14" s="201">
        <v>74.11</v>
      </c>
      <c r="H14" s="32"/>
    </row>
    <row r="15" spans="2:8" s="1" customFormat="1" ht="16.8" customHeight="1">
      <c r="B15" s="32"/>
      <c r="C15" s="200" t="s">
        <v>561</v>
      </c>
      <c r="D15" s="200" t="s">
        <v>551</v>
      </c>
      <c r="E15" s="17" t="s">
        <v>92</v>
      </c>
      <c r="F15" s="201">
        <v>74.11</v>
      </c>
      <c r="H15" s="32"/>
    </row>
    <row r="16" spans="2:8" s="1" customFormat="1" ht="20.399999999999999">
      <c r="B16" s="32"/>
      <c r="C16" s="200" t="s">
        <v>584</v>
      </c>
      <c r="D16" s="200" t="s">
        <v>585</v>
      </c>
      <c r="E16" s="17" t="s">
        <v>92</v>
      </c>
      <c r="F16" s="201">
        <v>8.76</v>
      </c>
      <c r="H16" s="32"/>
    </row>
    <row r="17" spans="2:8" s="1" customFormat="1" ht="16.8" customHeight="1">
      <c r="B17" s="32"/>
      <c r="C17" s="200" t="s">
        <v>571</v>
      </c>
      <c r="D17" s="200" t="s">
        <v>572</v>
      </c>
      <c r="E17" s="17" t="s">
        <v>168</v>
      </c>
      <c r="F17" s="201">
        <v>91.98</v>
      </c>
      <c r="H17" s="32"/>
    </row>
    <row r="18" spans="2:8" s="1" customFormat="1" ht="16.8" customHeight="1">
      <c r="B18" s="32"/>
      <c r="C18" s="195" t="s">
        <v>95</v>
      </c>
      <c r="D18" s="196" t="s">
        <v>96</v>
      </c>
      <c r="E18" s="197" t="s">
        <v>97</v>
      </c>
      <c r="F18" s="198">
        <v>196.61</v>
      </c>
      <c r="H18" s="32"/>
    </row>
    <row r="19" spans="2:8" s="1" customFormat="1" ht="16.8" customHeight="1">
      <c r="B19" s="32"/>
      <c r="C19" s="199" t="s">
        <v>915</v>
      </c>
      <c r="H19" s="32"/>
    </row>
    <row r="20" spans="2:8" s="1" customFormat="1" ht="20.399999999999999">
      <c r="B20" s="32"/>
      <c r="C20" s="200" t="s">
        <v>419</v>
      </c>
      <c r="D20" s="200" t="s">
        <v>420</v>
      </c>
      <c r="E20" s="17" t="s">
        <v>97</v>
      </c>
      <c r="F20" s="201">
        <v>196.61</v>
      </c>
      <c r="H20" s="32"/>
    </row>
    <row r="21" spans="2:8" s="1" customFormat="1" ht="20.399999999999999">
      <c r="B21" s="32"/>
      <c r="C21" s="200" t="s">
        <v>431</v>
      </c>
      <c r="D21" s="200" t="s">
        <v>432</v>
      </c>
      <c r="E21" s="17" t="s">
        <v>97</v>
      </c>
      <c r="F21" s="201">
        <v>196.61</v>
      </c>
      <c r="H21" s="32"/>
    </row>
    <row r="22" spans="2:8" s="1" customFormat="1" ht="20.399999999999999">
      <c r="B22" s="32"/>
      <c r="C22" s="200" t="s">
        <v>439</v>
      </c>
      <c r="D22" s="200" t="s">
        <v>440</v>
      </c>
      <c r="E22" s="17" t="s">
        <v>97</v>
      </c>
      <c r="F22" s="201">
        <v>196.61</v>
      </c>
      <c r="H22" s="32"/>
    </row>
    <row r="23" spans="2:8" s="1" customFormat="1" ht="20.399999999999999">
      <c r="B23" s="32"/>
      <c r="C23" s="200" t="s">
        <v>444</v>
      </c>
      <c r="D23" s="200" t="s">
        <v>445</v>
      </c>
      <c r="E23" s="17" t="s">
        <v>92</v>
      </c>
      <c r="F23" s="201">
        <v>131.07300000000001</v>
      </c>
      <c r="H23" s="32"/>
    </row>
    <row r="24" spans="2:8" s="1" customFormat="1" ht="16.8" customHeight="1">
      <c r="B24" s="32"/>
      <c r="C24" s="200" t="s">
        <v>543</v>
      </c>
      <c r="D24" s="200" t="s">
        <v>544</v>
      </c>
      <c r="E24" s="17" t="s">
        <v>97</v>
      </c>
      <c r="F24" s="201">
        <v>196.61</v>
      </c>
      <c r="H24" s="32"/>
    </row>
    <row r="25" spans="2:8" s="1" customFormat="1" ht="16.8" customHeight="1">
      <c r="B25" s="32"/>
      <c r="C25" s="200" t="s">
        <v>550</v>
      </c>
      <c r="D25" s="200" t="s">
        <v>551</v>
      </c>
      <c r="E25" s="17" t="s">
        <v>97</v>
      </c>
      <c r="F25" s="201">
        <v>196.61</v>
      </c>
      <c r="H25" s="32"/>
    </row>
    <row r="26" spans="2:8" s="1" customFormat="1" ht="20.399999999999999">
      <c r="B26" s="32"/>
      <c r="C26" s="200" t="s">
        <v>565</v>
      </c>
      <c r="D26" s="200" t="s">
        <v>566</v>
      </c>
      <c r="E26" s="17" t="s">
        <v>97</v>
      </c>
      <c r="F26" s="201">
        <v>196.61</v>
      </c>
      <c r="H26" s="32"/>
    </row>
    <row r="27" spans="2:8" s="1" customFormat="1" ht="16.8" customHeight="1">
      <c r="B27" s="32"/>
      <c r="C27" s="200" t="s">
        <v>604</v>
      </c>
      <c r="D27" s="200" t="s">
        <v>605</v>
      </c>
      <c r="E27" s="17" t="s">
        <v>97</v>
      </c>
      <c r="F27" s="201">
        <v>196.61</v>
      </c>
      <c r="H27" s="32"/>
    </row>
    <row r="28" spans="2:8" s="1" customFormat="1" ht="16.8" customHeight="1">
      <c r="B28" s="32"/>
      <c r="C28" s="200" t="s">
        <v>609</v>
      </c>
      <c r="D28" s="200" t="s">
        <v>610</v>
      </c>
      <c r="E28" s="17" t="s">
        <v>97</v>
      </c>
      <c r="F28" s="201">
        <v>196.61</v>
      </c>
      <c r="H28" s="32"/>
    </row>
    <row r="29" spans="2:8" s="1" customFormat="1" ht="16.8" customHeight="1">
      <c r="B29" s="32"/>
      <c r="C29" s="200" t="s">
        <v>571</v>
      </c>
      <c r="D29" s="200" t="s">
        <v>572</v>
      </c>
      <c r="E29" s="17" t="s">
        <v>168</v>
      </c>
      <c r="F29" s="201">
        <v>3932.2</v>
      </c>
      <c r="H29" s="32"/>
    </row>
    <row r="30" spans="2:8" s="1" customFormat="1" ht="16.8" customHeight="1">
      <c r="B30" s="32"/>
      <c r="C30" s="200" t="s">
        <v>507</v>
      </c>
      <c r="D30" s="200" t="s">
        <v>508</v>
      </c>
      <c r="E30" s="17" t="s">
        <v>427</v>
      </c>
      <c r="F30" s="201">
        <v>3.5680000000000001</v>
      </c>
      <c r="H30" s="32"/>
    </row>
    <row r="31" spans="2:8" s="1" customFormat="1" ht="16.8" customHeight="1">
      <c r="B31" s="32"/>
      <c r="C31" s="200" t="s">
        <v>425</v>
      </c>
      <c r="D31" s="200" t="s">
        <v>426</v>
      </c>
      <c r="E31" s="17" t="s">
        <v>427</v>
      </c>
      <c r="F31" s="201">
        <v>6.4880000000000004</v>
      </c>
      <c r="H31" s="32"/>
    </row>
    <row r="32" spans="2:8" s="1" customFormat="1" ht="16.8" customHeight="1">
      <c r="B32" s="32"/>
      <c r="C32" s="200" t="s">
        <v>472</v>
      </c>
      <c r="D32" s="200" t="s">
        <v>473</v>
      </c>
      <c r="E32" s="17" t="s">
        <v>427</v>
      </c>
      <c r="F32" s="201">
        <v>1.7589999999999999</v>
      </c>
      <c r="H32" s="32"/>
    </row>
    <row r="33" spans="2:8" s="1" customFormat="1" ht="30.6">
      <c r="B33" s="32"/>
      <c r="C33" s="200" t="s">
        <v>614</v>
      </c>
      <c r="D33" s="200" t="s">
        <v>615</v>
      </c>
      <c r="E33" s="17" t="s">
        <v>97</v>
      </c>
      <c r="F33" s="201">
        <v>229.05099999999999</v>
      </c>
      <c r="H33" s="32"/>
    </row>
    <row r="34" spans="2:8" s="1" customFormat="1" ht="16.8" customHeight="1">
      <c r="B34" s="32"/>
      <c r="C34" s="195" t="s">
        <v>100</v>
      </c>
      <c r="D34" s="196" t="s">
        <v>101</v>
      </c>
      <c r="E34" s="197" t="s">
        <v>97</v>
      </c>
      <c r="F34" s="198">
        <v>333.09399999999999</v>
      </c>
      <c r="H34" s="32"/>
    </row>
    <row r="35" spans="2:8" s="1" customFormat="1" ht="16.8" customHeight="1">
      <c r="B35" s="32"/>
      <c r="C35" s="199" t="s">
        <v>915</v>
      </c>
      <c r="H35" s="32"/>
    </row>
    <row r="36" spans="2:8" s="1" customFormat="1" ht="20.399999999999999">
      <c r="B36" s="32"/>
      <c r="C36" s="200" t="s">
        <v>151</v>
      </c>
      <c r="D36" s="200" t="s">
        <v>152</v>
      </c>
      <c r="E36" s="17" t="s">
        <v>97</v>
      </c>
      <c r="F36" s="201">
        <v>333.09399999999999</v>
      </c>
      <c r="H36" s="32"/>
    </row>
    <row r="37" spans="2:8" s="1" customFormat="1" ht="30.6">
      <c r="B37" s="32"/>
      <c r="C37" s="200" t="s">
        <v>161</v>
      </c>
      <c r="D37" s="200" t="s">
        <v>162</v>
      </c>
      <c r="E37" s="17" t="s">
        <v>97</v>
      </c>
      <c r="F37" s="201">
        <v>51629.57</v>
      </c>
      <c r="H37" s="32"/>
    </row>
    <row r="38" spans="2:8" s="1" customFormat="1" ht="20.399999999999999">
      <c r="B38" s="32"/>
      <c r="C38" s="200" t="s">
        <v>173</v>
      </c>
      <c r="D38" s="200" t="s">
        <v>174</v>
      </c>
      <c r="E38" s="17" t="s">
        <v>97</v>
      </c>
      <c r="F38" s="201">
        <v>333.09399999999999</v>
      </c>
      <c r="H38" s="32"/>
    </row>
    <row r="39" spans="2:8" s="1" customFormat="1" ht="16.8" customHeight="1">
      <c r="B39" s="32"/>
      <c r="C39" s="200" t="s">
        <v>178</v>
      </c>
      <c r="D39" s="200" t="s">
        <v>179</v>
      </c>
      <c r="E39" s="17" t="s">
        <v>97</v>
      </c>
      <c r="F39" s="201">
        <v>333.09399999999999</v>
      </c>
      <c r="H39" s="32"/>
    </row>
    <row r="40" spans="2:8" s="1" customFormat="1" ht="20.399999999999999">
      <c r="B40" s="32"/>
      <c r="C40" s="200" t="s">
        <v>183</v>
      </c>
      <c r="D40" s="200" t="s">
        <v>184</v>
      </c>
      <c r="E40" s="17" t="s">
        <v>97</v>
      </c>
      <c r="F40" s="201">
        <v>51629.57</v>
      </c>
      <c r="H40" s="32"/>
    </row>
    <row r="41" spans="2:8" s="1" customFormat="1" ht="16.8" customHeight="1">
      <c r="B41" s="32"/>
      <c r="C41" s="200" t="s">
        <v>188</v>
      </c>
      <c r="D41" s="200" t="s">
        <v>189</v>
      </c>
      <c r="E41" s="17" t="s">
        <v>97</v>
      </c>
      <c r="F41" s="201">
        <v>333.09399999999999</v>
      </c>
      <c r="H41" s="32"/>
    </row>
    <row r="42" spans="2:8" s="1" customFormat="1" ht="16.8" customHeight="1">
      <c r="B42" s="32"/>
      <c r="C42" s="200" t="s">
        <v>193</v>
      </c>
      <c r="D42" s="200" t="s">
        <v>194</v>
      </c>
      <c r="E42" s="17" t="s">
        <v>97</v>
      </c>
      <c r="F42" s="201">
        <v>333.09399999999999</v>
      </c>
      <c r="H42" s="32"/>
    </row>
    <row r="43" spans="2:8" s="1" customFormat="1" ht="20.399999999999999">
      <c r="B43" s="32"/>
      <c r="C43" s="200" t="s">
        <v>197</v>
      </c>
      <c r="D43" s="200" t="s">
        <v>198</v>
      </c>
      <c r="E43" s="17" t="s">
        <v>97</v>
      </c>
      <c r="F43" s="201">
        <v>666.18799999999999</v>
      </c>
      <c r="H43" s="32"/>
    </row>
    <row r="44" spans="2:8" s="1" customFormat="1" ht="16.8" customHeight="1">
      <c r="B44" s="32"/>
      <c r="C44" s="195" t="s">
        <v>106</v>
      </c>
      <c r="D44" s="196" t="s">
        <v>107</v>
      </c>
      <c r="E44" s="197" t="s">
        <v>92</v>
      </c>
      <c r="F44" s="198">
        <v>65.349999999999994</v>
      </c>
      <c r="H44" s="32"/>
    </row>
    <row r="45" spans="2:8" s="1" customFormat="1" ht="16.8" customHeight="1">
      <c r="B45" s="32"/>
      <c r="C45" s="199" t="s">
        <v>915</v>
      </c>
      <c r="H45" s="32"/>
    </row>
    <row r="46" spans="2:8" s="1" customFormat="1" ht="20.399999999999999">
      <c r="B46" s="32"/>
      <c r="C46" s="200" t="s">
        <v>555</v>
      </c>
      <c r="D46" s="200" t="s">
        <v>556</v>
      </c>
      <c r="E46" s="17" t="s">
        <v>92</v>
      </c>
      <c r="F46" s="201">
        <v>74.11</v>
      </c>
      <c r="H46" s="32"/>
    </row>
    <row r="47" spans="2:8" s="1" customFormat="1" ht="16.8" customHeight="1">
      <c r="B47" s="32"/>
      <c r="C47" s="200" t="s">
        <v>561</v>
      </c>
      <c r="D47" s="200" t="s">
        <v>551</v>
      </c>
      <c r="E47" s="17" t="s">
        <v>92</v>
      </c>
      <c r="F47" s="201">
        <v>74.11</v>
      </c>
      <c r="H47" s="32"/>
    </row>
    <row r="48" spans="2:8" s="1" customFormat="1" ht="20.399999999999999">
      <c r="B48" s="32"/>
      <c r="C48" s="200" t="s">
        <v>576</v>
      </c>
      <c r="D48" s="200" t="s">
        <v>577</v>
      </c>
      <c r="E48" s="17" t="s">
        <v>92</v>
      </c>
      <c r="F48" s="201">
        <v>65.349999999999994</v>
      </c>
      <c r="H48" s="32"/>
    </row>
    <row r="49" spans="2:8" s="1" customFormat="1" ht="16.8" customHeight="1">
      <c r="B49" s="32"/>
      <c r="C49" s="195" t="s">
        <v>103</v>
      </c>
      <c r="D49" s="196" t="s">
        <v>104</v>
      </c>
      <c r="E49" s="197" t="s">
        <v>92</v>
      </c>
      <c r="F49" s="198">
        <v>23.75</v>
      </c>
      <c r="H49" s="32"/>
    </row>
    <row r="50" spans="2:8" s="1" customFormat="1" ht="16.8" customHeight="1">
      <c r="B50" s="32"/>
      <c r="C50" s="199" t="s">
        <v>915</v>
      </c>
      <c r="H50" s="32"/>
    </row>
    <row r="51" spans="2:8" s="1" customFormat="1" ht="16.8" customHeight="1">
      <c r="B51" s="32"/>
      <c r="C51" s="200" t="s">
        <v>344</v>
      </c>
      <c r="D51" s="200" t="s">
        <v>345</v>
      </c>
      <c r="E51" s="17" t="s">
        <v>92</v>
      </c>
      <c r="F51" s="201">
        <v>23.75</v>
      </c>
      <c r="H51" s="32"/>
    </row>
    <row r="52" spans="2:8" s="1" customFormat="1" ht="16.8" customHeight="1">
      <c r="B52" s="32"/>
      <c r="C52" s="200" t="s">
        <v>464</v>
      </c>
      <c r="D52" s="200" t="s">
        <v>465</v>
      </c>
      <c r="E52" s="17" t="s">
        <v>97</v>
      </c>
      <c r="F52" s="201">
        <v>23.75</v>
      </c>
      <c r="H52" s="32"/>
    </row>
    <row r="53" spans="2:8" s="1" customFormat="1" ht="20.399999999999999">
      <c r="B53" s="32"/>
      <c r="C53" s="200" t="s">
        <v>514</v>
      </c>
      <c r="D53" s="200" t="s">
        <v>515</v>
      </c>
      <c r="E53" s="17" t="s">
        <v>92</v>
      </c>
      <c r="F53" s="201">
        <v>95</v>
      </c>
      <c r="H53" s="32"/>
    </row>
    <row r="54" spans="2:8" s="1" customFormat="1" ht="16.8" customHeight="1">
      <c r="B54" s="32"/>
      <c r="C54" s="200" t="s">
        <v>276</v>
      </c>
      <c r="D54" s="200" t="s">
        <v>277</v>
      </c>
      <c r="E54" s="17" t="s">
        <v>92</v>
      </c>
      <c r="F54" s="201">
        <v>23.75</v>
      </c>
      <c r="H54" s="32"/>
    </row>
    <row r="55" spans="2:8" s="1" customFormat="1" ht="16.8" customHeight="1">
      <c r="B55" s="32"/>
      <c r="C55" s="200" t="s">
        <v>287</v>
      </c>
      <c r="D55" s="200" t="s">
        <v>288</v>
      </c>
      <c r="E55" s="17" t="s">
        <v>92</v>
      </c>
      <c r="F55" s="201">
        <v>23.75</v>
      </c>
      <c r="H55" s="32"/>
    </row>
    <row r="56" spans="2:8" s="1" customFormat="1" ht="16.8" customHeight="1">
      <c r="B56" s="32"/>
      <c r="C56" s="200" t="s">
        <v>321</v>
      </c>
      <c r="D56" s="200" t="s">
        <v>322</v>
      </c>
      <c r="E56" s="17" t="s">
        <v>92</v>
      </c>
      <c r="F56" s="201">
        <v>23.75</v>
      </c>
      <c r="H56" s="32"/>
    </row>
    <row r="57" spans="2:8" s="1" customFormat="1" ht="16.8" customHeight="1">
      <c r="B57" s="32"/>
      <c r="C57" s="200" t="s">
        <v>507</v>
      </c>
      <c r="D57" s="200" t="s">
        <v>508</v>
      </c>
      <c r="E57" s="17" t="s">
        <v>427</v>
      </c>
      <c r="F57" s="201">
        <v>3.5680000000000001</v>
      </c>
      <c r="H57" s="32"/>
    </row>
    <row r="58" spans="2:8" s="1" customFormat="1" ht="16.8" customHeight="1">
      <c r="B58" s="32"/>
      <c r="C58" s="200" t="s">
        <v>472</v>
      </c>
      <c r="D58" s="200" t="s">
        <v>473</v>
      </c>
      <c r="E58" s="17" t="s">
        <v>427</v>
      </c>
      <c r="F58" s="201">
        <v>1.7589999999999999</v>
      </c>
      <c r="H58" s="32"/>
    </row>
    <row r="59" spans="2:8" s="1" customFormat="1" ht="26.4" customHeight="1">
      <c r="B59" s="32"/>
      <c r="C59" s="194" t="s">
        <v>87</v>
      </c>
      <c r="D59" s="194" t="s">
        <v>88</v>
      </c>
      <c r="H59" s="32"/>
    </row>
    <row r="60" spans="2:8" s="1" customFormat="1" ht="16.8" customHeight="1">
      <c r="B60" s="32"/>
      <c r="C60" s="195" t="s">
        <v>95</v>
      </c>
      <c r="D60" s="196" t="s">
        <v>96</v>
      </c>
      <c r="E60" s="197" t="s">
        <v>97</v>
      </c>
      <c r="F60" s="198">
        <v>153.02000000000001</v>
      </c>
      <c r="H60" s="32"/>
    </row>
    <row r="61" spans="2:8" s="1" customFormat="1" ht="16.8" customHeight="1">
      <c r="B61" s="32"/>
      <c r="C61" s="199" t="s">
        <v>915</v>
      </c>
      <c r="H61" s="32"/>
    </row>
    <row r="62" spans="2:8" s="1" customFormat="1" ht="20.399999999999999">
      <c r="B62" s="32"/>
      <c r="C62" s="200" t="s">
        <v>419</v>
      </c>
      <c r="D62" s="200" t="s">
        <v>420</v>
      </c>
      <c r="E62" s="17" t="s">
        <v>97</v>
      </c>
      <c r="F62" s="201">
        <v>153.02000000000001</v>
      </c>
      <c r="H62" s="32"/>
    </row>
    <row r="63" spans="2:8" s="1" customFormat="1" ht="20.399999999999999">
      <c r="B63" s="32"/>
      <c r="C63" s="200" t="s">
        <v>431</v>
      </c>
      <c r="D63" s="200" t="s">
        <v>432</v>
      </c>
      <c r="E63" s="17" t="s">
        <v>97</v>
      </c>
      <c r="F63" s="201">
        <v>153.02000000000001</v>
      </c>
      <c r="H63" s="32"/>
    </row>
    <row r="64" spans="2:8" s="1" customFormat="1" ht="20.399999999999999">
      <c r="B64" s="32"/>
      <c r="C64" s="200" t="s">
        <v>439</v>
      </c>
      <c r="D64" s="200" t="s">
        <v>440</v>
      </c>
      <c r="E64" s="17" t="s">
        <v>97</v>
      </c>
      <c r="F64" s="201">
        <v>153.02000000000001</v>
      </c>
      <c r="H64" s="32"/>
    </row>
    <row r="65" spans="2:8" s="1" customFormat="1" ht="20.399999999999999">
      <c r="B65" s="32"/>
      <c r="C65" s="200" t="s">
        <v>444</v>
      </c>
      <c r="D65" s="200" t="s">
        <v>445</v>
      </c>
      <c r="E65" s="17" t="s">
        <v>92</v>
      </c>
      <c r="F65" s="201">
        <v>102.01300000000001</v>
      </c>
      <c r="H65" s="32"/>
    </row>
    <row r="66" spans="2:8" s="1" customFormat="1" ht="16.8" customHeight="1">
      <c r="B66" s="32"/>
      <c r="C66" s="200" t="s">
        <v>543</v>
      </c>
      <c r="D66" s="200" t="s">
        <v>544</v>
      </c>
      <c r="E66" s="17" t="s">
        <v>97</v>
      </c>
      <c r="F66" s="201">
        <v>153.02000000000001</v>
      </c>
      <c r="H66" s="32"/>
    </row>
    <row r="67" spans="2:8" s="1" customFormat="1" ht="16.8" customHeight="1">
      <c r="B67" s="32"/>
      <c r="C67" s="200" t="s">
        <v>550</v>
      </c>
      <c r="D67" s="200" t="s">
        <v>551</v>
      </c>
      <c r="E67" s="17" t="s">
        <v>97</v>
      </c>
      <c r="F67" s="201">
        <v>153.02000000000001</v>
      </c>
      <c r="H67" s="32"/>
    </row>
    <row r="68" spans="2:8" s="1" customFormat="1" ht="20.399999999999999">
      <c r="B68" s="32"/>
      <c r="C68" s="200" t="s">
        <v>565</v>
      </c>
      <c r="D68" s="200" t="s">
        <v>566</v>
      </c>
      <c r="E68" s="17" t="s">
        <v>97</v>
      </c>
      <c r="F68" s="201">
        <v>153.02000000000001</v>
      </c>
      <c r="H68" s="32"/>
    </row>
    <row r="69" spans="2:8" s="1" customFormat="1" ht="16.8" customHeight="1">
      <c r="B69" s="32"/>
      <c r="C69" s="200" t="s">
        <v>604</v>
      </c>
      <c r="D69" s="200" t="s">
        <v>605</v>
      </c>
      <c r="E69" s="17" t="s">
        <v>97</v>
      </c>
      <c r="F69" s="201">
        <v>153.02000000000001</v>
      </c>
      <c r="H69" s="32"/>
    </row>
    <row r="70" spans="2:8" s="1" customFormat="1" ht="16.8" customHeight="1">
      <c r="B70" s="32"/>
      <c r="C70" s="200" t="s">
        <v>609</v>
      </c>
      <c r="D70" s="200" t="s">
        <v>610</v>
      </c>
      <c r="E70" s="17" t="s">
        <v>97</v>
      </c>
      <c r="F70" s="201">
        <v>153.02000000000001</v>
      </c>
      <c r="H70" s="32"/>
    </row>
    <row r="71" spans="2:8" s="1" customFormat="1" ht="16.8" customHeight="1">
      <c r="B71" s="32"/>
      <c r="C71" s="200" t="s">
        <v>571</v>
      </c>
      <c r="D71" s="200" t="s">
        <v>572</v>
      </c>
      <c r="E71" s="17" t="s">
        <v>168</v>
      </c>
      <c r="F71" s="201">
        <v>3060.4</v>
      </c>
      <c r="H71" s="32"/>
    </row>
    <row r="72" spans="2:8" s="1" customFormat="1" ht="16.8" customHeight="1">
      <c r="B72" s="32"/>
      <c r="C72" s="200" t="s">
        <v>507</v>
      </c>
      <c r="D72" s="200" t="s">
        <v>508</v>
      </c>
      <c r="E72" s="17" t="s">
        <v>427</v>
      </c>
      <c r="F72" s="201">
        <v>2.8260000000000001</v>
      </c>
      <c r="H72" s="32"/>
    </row>
    <row r="73" spans="2:8" s="1" customFormat="1" ht="16.8" customHeight="1">
      <c r="B73" s="32"/>
      <c r="C73" s="200" t="s">
        <v>425</v>
      </c>
      <c r="D73" s="200" t="s">
        <v>426</v>
      </c>
      <c r="E73" s="17" t="s">
        <v>427</v>
      </c>
      <c r="F73" s="201">
        <v>5.05</v>
      </c>
      <c r="H73" s="32"/>
    </row>
    <row r="74" spans="2:8" s="1" customFormat="1" ht="16.8" customHeight="1">
      <c r="B74" s="32"/>
      <c r="C74" s="200" t="s">
        <v>472</v>
      </c>
      <c r="D74" s="200" t="s">
        <v>473</v>
      </c>
      <c r="E74" s="17" t="s">
        <v>427</v>
      </c>
      <c r="F74" s="201">
        <v>1.554</v>
      </c>
      <c r="H74" s="32"/>
    </row>
    <row r="75" spans="2:8" s="1" customFormat="1" ht="30.6">
      <c r="B75" s="32"/>
      <c r="C75" s="200" t="s">
        <v>614</v>
      </c>
      <c r="D75" s="200" t="s">
        <v>615</v>
      </c>
      <c r="E75" s="17" t="s">
        <v>97</v>
      </c>
      <c r="F75" s="201">
        <v>178.268</v>
      </c>
      <c r="H75" s="32"/>
    </row>
    <row r="76" spans="2:8" s="1" customFormat="1" ht="16.8" customHeight="1">
      <c r="B76" s="32"/>
      <c r="C76" s="195" t="s">
        <v>100</v>
      </c>
      <c r="D76" s="196" t="s">
        <v>101</v>
      </c>
      <c r="E76" s="197" t="s">
        <v>97</v>
      </c>
      <c r="F76" s="198">
        <v>226.083</v>
      </c>
      <c r="H76" s="32"/>
    </row>
    <row r="77" spans="2:8" s="1" customFormat="1" ht="16.8" customHeight="1">
      <c r="B77" s="32"/>
      <c r="C77" s="199" t="s">
        <v>915</v>
      </c>
      <c r="H77" s="32"/>
    </row>
    <row r="78" spans="2:8" s="1" customFormat="1" ht="20.399999999999999">
      <c r="B78" s="32"/>
      <c r="C78" s="200" t="s">
        <v>151</v>
      </c>
      <c r="D78" s="200" t="s">
        <v>152</v>
      </c>
      <c r="E78" s="17" t="s">
        <v>97</v>
      </c>
      <c r="F78" s="201">
        <v>226.083</v>
      </c>
      <c r="H78" s="32"/>
    </row>
    <row r="79" spans="2:8" s="1" customFormat="1" ht="30.6">
      <c r="B79" s="32"/>
      <c r="C79" s="200" t="s">
        <v>161</v>
      </c>
      <c r="D79" s="200" t="s">
        <v>162</v>
      </c>
      <c r="E79" s="17" t="s">
        <v>97</v>
      </c>
      <c r="F79" s="201">
        <v>35042.864999999998</v>
      </c>
      <c r="H79" s="32"/>
    </row>
    <row r="80" spans="2:8" s="1" customFormat="1" ht="20.399999999999999">
      <c r="B80" s="32"/>
      <c r="C80" s="200" t="s">
        <v>173</v>
      </c>
      <c r="D80" s="200" t="s">
        <v>174</v>
      </c>
      <c r="E80" s="17" t="s">
        <v>97</v>
      </c>
      <c r="F80" s="201">
        <v>226.083</v>
      </c>
      <c r="H80" s="32"/>
    </row>
    <row r="81" spans="2:8" s="1" customFormat="1" ht="16.8" customHeight="1">
      <c r="B81" s="32"/>
      <c r="C81" s="200" t="s">
        <v>178</v>
      </c>
      <c r="D81" s="200" t="s">
        <v>179</v>
      </c>
      <c r="E81" s="17" t="s">
        <v>97</v>
      </c>
      <c r="F81" s="201">
        <v>226.083</v>
      </c>
      <c r="H81" s="32"/>
    </row>
    <row r="82" spans="2:8" s="1" customFormat="1" ht="20.399999999999999">
      <c r="B82" s="32"/>
      <c r="C82" s="200" t="s">
        <v>183</v>
      </c>
      <c r="D82" s="200" t="s">
        <v>184</v>
      </c>
      <c r="E82" s="17" t="s">
        <v>97</v>
      </c>
      <c r="F82" s="201">
        <v>35042.864999999998</v>
      </c>
      <c r="H82" s="32"/>
    </row>
    <row r="83" spans="2:8" s="1" customFormat="1" ht="16.8" customHeight="1">
      <c r="B83" s="32"/>
      <c r="C83" s="200" t="s">
        <v>188</v>
      </c>
      <c r="D83" s="200" t="s">
        <v>189</v>
      </c>
      <c r="E83" s="17" t="s">
        <v>97</v>
      </c>
      <c r="F83" s="201">
        <v>226.083</v>
      </c>
      <c r="H83" s="32"/>
    </row>
    <row r="84" spans="2:8" s="1" customFormat="1" ht="16.8" customHeight="1">
      <c r="B84" s="32"/>
      <c r="C84" s="200" t="s">
        <v>193</v>
      </c>
      <c r="D84" s="200" t="s">
        <v>194</v>
      </c>
      <c r="E84" s="17" t="s">
        <v>97</v>
      </c>
      <c r="F84" s="201">
        <v>226.083</v>
      </c>
      <c r="H84" s="32"/>
    </row>
    <row r="85" spans="2:8" s="1" customFormat="1" ht="20.399999999999999">
      <c r="B85" s="32"/>
      <c r="C85" s="200" t="s">
        <v>197</v>
      </c>
      <c r="D85" s="200" t="s">
        <v>198</v>
      </c>
      <c r="E85" s="17" t="s">
        <v>97</v>
      </c>
      <c r="F85" s="201">
        <v>452.166</v>
      </c>
      <c r="H85" s="32"/>
    </row>
    <row r="86" spans="2:8" s="1" customFormat="1" ht="16.8" customHeight="1">
      <c r="B86" s="32"/>
      <c r="C86" s="195" t="s">
        <v>106</v>
      </c>
      <c r="D86" s="196" t="s">
        <v>107</v>
      </c>
      <c r="E86" s="197" t="s">
        <v>92</v>
      </c>
      <c r="F86" s="198">
        <v>65.349999999999994</v>
      </c>
      <c r="H86" s="32"/>
    </row>
    <row r="87" spans="2:8" s="1" customFormat="1" ht="16.8" customHeight="1">
      <c r="B87" s="32"/>
      <c r="C87" s="199" t="s">
        <v>915</v>
      </c>
      <c r="H87" s="32"/>
    </row>
    <row r="88" spans="2:8" s="1" customFormat="1" ht="20.399999999999999">
      <c r="B88" s="32"/>
      <c r="C88" s="200" t="s">
        <v>555</v>
      </c>
      <c r="D88" s="200" t="s">
        <v>556</v>
      </c>
      <c r="E88" s="17" t="s">
        <v>92</v>
      </c>
      <c r="F88" s="201">
        <v>65.349999999999994</v>
      </c>
      <c r="H88" s="32"/>
    </row>
    <row r="89" spans="2:8" s="1" customFormat="1" ht="16.8" customHeight="1">
      <c r="B89" s="32"/>
      <c r="C89" s="200" t="s">
        <v>561</v>
      </c>
      <c r="D89" s="200" t="s">
        <v>551</v>
      </c>
      <c r="E89" s="17" t="s">
        <v>92</v>
      </c>
      <c r="F89" s="201">
        <v>65.349999999999994</v>
      </c>
      <c r="H89" s="32"/>
    </row>
    <row r="90" spans="2:8" s="1" customFormat="1" ht="20.399999999999999">
      <c r="B90" s="32"/>
      <c r="C90" s="200" t="s">
        <v>576</v>
      </c>
      <c r="D90" s="200" t="s">
        <v>577</v>
      </c>
      <c r="E90" s="17" t="s">
        <v>92</v>
      </c>
      <c r="F90" s="201">
        <v>65.349999999999994</v>
      </c>
      <c r="H90" s="32"/>
    </row>
    <row r="91" spans="2:8" s="1" customFormat="1" ht="16.8" customHeight="1">
      <c r="B91" s="32"/>
      <c r="C91" s="195" t="s">
        <v>103</v>
      </c>
      <c r="D91" s="196" t="s">
        <v>104</v>
      </c>
      <c r="E91" s="197" t="s">
        <v>92</v>
      </c>
      <c r="F91" s="198">
        <v>23.75</v>
      </c>
      <c r="H91" s="32"/>
    </row>
    <row r="92" spans="2:8" s="1" customFormat="1" ht="16.8" customHeight="1">
      <c r="B92" s="32"/>
      <c r="C92" s="199" t="s">
        <v>915</v>
      </c>
      <c r="H92" s="32"/>
    </row>
    <row r="93" spans="2:8" s="1" customFormat="1" ht="16.8" customHeight="1">
      <c r="B93" s="32"/>
      <c r="C93" s="200" t="s">
        <v>344</v>
      </c>
      <c r="D93" s="200" t="s">
        <v>345</v>
      </c>
      <c r="E93" s="17" t="s">
        <v>92</v>
      </c>
      <c r="F93" s="201">
        <v>23.75</v>
      </c>
      <c r="H93" s="32"/>
    </row>
    <row r="94" spans="2:8" s="1" customFormat="1" ht="16.8" customHeight="1">
      <c r="B94" s="32"/>
      <c r="C94" s="200" t="s">
        <v>464</v>
      </c>
      <c r="D94" s="200" t="s">
        <v>465</v>
      </c>
      <c r="E94" s="17" t="s">
        <v>97</v>
      </c>
      <c r="F94" s="201">
        <v>23.75</v>
      </c>
      <c r="H94" s="32"/>
    </row>
    <row r="95" spans="2:8" s="1" customFormat="1" ht="20.399999999999999">
      <c r="B95" s="32"/>
      <c r="C95" s="200" t="s">
        <v>514</v>
      </c>
      <c r="D95" s="200" t="s">
        <v>515</v>
      </c>
      <c r="E95" s="17" t="s">
        <v>92</v>
      </c>
      <c r="F95" s="201">
        <v>95</v>
      </c>
      <c r="H95" s="32"/>
    </row>
    <row r="96" spans="2:8" s="1" customFormat="1" ht="16.8" customHeight="1">
      <c r="B96" s="32"/>
      <c r="C96" s="200" t="s">
        <v>276</v>
      </c>
      <c r="D96" s="200" t="s">
        <v>277</v>
      </c>
      <c r="E96" s="17" t="s">
        <v>92</v>
      </c>
      <c r="F96" s="201">
        <v>23.75</v>
      </c>
      <c r="H96" s="32"/>
    </row>
    <row r="97" spans="2:8" s="1" customFormat="1" ht="16.8" customHeight="1">
      <c r="B97" s="32"/>
      <c r="C97" s="200" t="s">
        <v>287</v>
      </c>
      <c r="D97" s="200" t="s">
        <v>288</v>
      </c>
      <c r="E97" s="17" t="s">
        <v>92</v>
      </c>
      <c r="F97" s="201">
        <v>23.75</v>
      </c>
      <c r="H97" s="32"/>
    </row>
    <row r="98" spans="2:8" s="1" customFormat="1" ht="16.8" customHeight="1">
      <c r="B98" s="32"/>
      <c r="C98" s="200" t="s">
        <v>321</v>
      </c>
      <c r="D98" s="200" t="s">
        <v>322</v>
      </c>
      <c r="E98" s="17" t="s">
        <v>92</v>
      </c>
      <c r="F98" s="201">
        <v>23.75</v>
      </c>
      <c r="H98" s="32"/>
    </row>
    <row r="99" spans="2:8" s="1" customFormat="1" ht="16.8" customHeight="1">
      <c r="B99" s="32"/>
      <c r="C99" s="200" t="s">
        <v>507</v>
      </c>
      <c r="D99" s="200" t="s">
        <v>508</v>
      </c>
      <c r="E99" s="17" t="s">
        <v>427</v>
      </c>
      <c r="F99" s="201">
        <v>2.8260000000000001</v>
      </c>
      <c r="H99" s="32"/>
    </row>
    <row r="100" spans="2:8" s="1" customFormat="1" ht="16.8" customHeight="1">
      <c r="B100" s="32"/>
      <c r="C100" s="200" t="s">
        <v>472</v>
      </c>
      <c r="D100" s="200" t="s">
        <v>473</v>
      </c>
      <c r="E100" s="17" t="s">
        <v>427</v>
      </c>
      <c r="F100" s="201">
        <v>1.554</v>
      </c>
      <c r="H100" s="32"/>
    </row>
    <row r="101" spans="2:8" s="1" customFormat="1" ht="7.35" customHeight="1">
      <c r="B101" s="44"/>
      <c r="C101" s="45"/>
      <c r="D101" s="45"/>
      <c r="E101" s="45"/>
      <c r="F101" s="45"/>
      <c r="G101" s="45"/>
      <c r="H101" s="32"/>
    </row>
    <row r="102" spans="2:8" s="1" customFormat="1" ht="10.199999999999999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01-IV - Oprava krovu a...</vt:lpstr>
      <vt:lpstr>SO 01-V - Oprava krovu a ...</vt:lpstr>
      <vt:lpstr>Seznam figur</vt:lpstr>
      <vt:lpstr>'Rekapitulace stavby'!Názvy_tisku</vt:lpstr>
      <vt:lpstr>'Seznam figur'!Názvy_tisku</vt:lpstr>
      <vt:lpstr>'SO 01-IV - Oprava krovu a...'!Názvy_tisku</vt:lpstr>
      <vt:lpstr>'SO 01-V - Oprava krovu a ...'!Názvy_tisku</vt:lpstr>
      <vt:lpstr>'Rekapitulace stavby'!Oblast_tisku</vt:lpstr>
      <vt:lpstr>'Seznam figur'!Oblast_tisku</vt:lpstr>
      <vt:lpstr>'SO 01-IV - Oprava krovu a...'!Oblast_tisku</vt:lpstr>
      <vt:lpstr>'SO 01-V - Oprava krovu a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Čiklová</dc:creator>
  <cp:lastModifiedBy>uzivatel</cp:lastModifiedBy>
  <dcterms:created xsi:type="dcterms:W3CDTF">2024-11-21T13:24:28Z</dcterms:created>
  <dcterms:modified xsi:type="dcterms:W3CDTF">2024-11-22T06:53:46Z</dcterms:modified>
</cp:coreProperties>
</file>