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PAB0350a - Kostel - sever..." sheetId="2" r:id="rId2"/>
    <sheet name="PAB0351 - Věž" sheetId="3" r:id="rId3"/>
    <sheet name="PAB0352 - Elektroinstalac..." sheetId="4" r:id="rId4"/>
    <sheet name="PAB0353 - Vedlejší náklady" sheetId="5" r:id="rId5"/>
  </sheets>
  <definedNames>
    <definedName name="_xlnm.Print_Area" localSheetId="0">'Rekapitulace stavby'!$D$4:$AO$76,'Rekapitulace stavby'!$C$82:$AQ$99</definedName>
    <definedName name="_xlnm.Print_Titles" localSheetId="0">'Rekapitulace stavby'!$92:$92</definedName>
    <definedName name="_xlnm._FilterDatabase" localSheetId="1" hidden="1">'PAB0350a - Kostel - sever...'!$C$126:$K$278</definedName>
    <definedName name="_xlnm.Print_Area" localSheetId="1">'PAB0350a - Kostel - sever...'!$C$4:$J$39,'PAB0350a - Kostel - sever...'!$C$50:$J$76,'PAB0350a - Kostel - sever...'!$C$82:$J$108,'PAB0350a - Kostel - sever...'!$C$114:$J$278</definedName>
    <definedName name="_xlnm.Print_Titles" localSheetId="1">'PAB0350a - Kostel - sever...'!$126:$126</definedName>
    <definedName name="_xlnm._FilterDatabase" localSheetId="2" hidden="1">'PAB0351 - Věž'!$C$126:$K$310</definedName>
    <definedName name="_xlnm.Print_Area" localSheetId="2">'PAB0351 - Věž'!$C$4:$J$39,'PAB0351 - Věž'!$C$50:$J$76,'PAB0351 - Věž'!$C$82:$J$108,'PAB0351 - Věž'!$C$114:$J$310</definedName>
    <definedName name="_xlnm.Print_Titles" localSheetId="2">'PAB0351 - Věž'!$126:$126</definedName>
    <definedName name="_xlnm._FilterDatabase" localSheetId="3" hidden="1">'PAB0352 - Elektroinstalac...'!$C$117:$K$147</definedName>
    <definedName name="_xlnm.Print_Area" localSheetId="3">'PAB0352 - Elektroinstalac...'!$C$4:$J$39,'PAB0352 - Elektroinstalac...'!$C$50:$J$76,'PAB0352 - Elektroinstalac...'!$C$82:$J$99,'PAB0352 - Elektroinstalac...'!$C$105:$J$147</definedName>
    <definedName name="_xlnm.Print_Titles" localSheetId="3">'PAB0352 - Elektroinstalac...'!$117:$117</definedName>
    <definedName name="_xlnm._FilterDatabase" localSheetId="4" hidden="1">'PAB0353 - Vedlejší náklady'!$C$116:$K$125</definedName>
    <definedName name="_xlnm.Print_Area" localSheetId="4">'PAB0353 - Vedlejší náklady'!$C$4:$J$39,'PAB0353 - Vedlejší náklady'!$C$50:$J$76,'PAB0353 - Vedlejší náklady'!$C$82:$J$98,'PAB0353 - Vedlejší náklady'!$C$104:$J$125</definedName>
    <definedName name="_xlnm.Print_Titles" localSheetId="4">'PAB0353 - Vedlejší náklady'!$116:$116</definedName>
  </definedNames>
  <calcPr/>
</workbook>
</file>

<file path=xl/calcChain.xml><?xml version="1.0" encoding="utf-8"?>
<calcChain xmlns="http://schemas.openxmlformats.org/spreadsheetml/2006/main">
  <c i="5" l="1" r="J37"/>
  <c r="J36"/>
  <c i="1" r="AY98"/>
  <c i="5" r="J35"/>
  <c i="1" r="AX98"/>
  <c i="5"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F111"/>
  <c r="E109"/>
  <c r="F89"/>
  <c r="E87"/>
  <c r="J24"/>
  <c r="E24"/>
  <c r="J114"/>
  <c r="J23"/>
  <c r="J21"/>
  <c r="E21"/>
  <c r="J113"/>
  <c r="J20"/>
  <c r="J18"/>
  <c r="E18"/>
  <c r="F114"/>
  <c r="J17"/>
  <c r="J15"/>
  <c r="E15"/>
  <c r="F113"/>
  <c r="J14"/>
  <c r="J12"/>
  <c r="J111"/>
  <c r="E7"/>
  <c r="E107"/>
  <c i="4" r="J37"/>
  <c r="J36"/>
  <c i="1" r="AY97"/>
  <c i="4" r="J35"/>
  <c i="1" r="AX97"/>
  <c i="4"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F112"/>
  <c r="E110"/>
  <c r="F89"/>
  <c r="E87"/>
  <c r="J24"/>
  <c r="E24"/>
  <c r="J115"/>
  <c r="J23"/>
  <c r="J21"/>
  <c r="E21"/>
  <c r="J114"/>
  <c r="J20"/>
  <c r="J18"/>
  <c r="E18"/>
  <c r="F115"/>
  <c r="J17"/>
  <c r="J15"/>
  <c r="E15"/>
  <c r="F114"/>
  <c r="J14"/>
  <c r="J12"/>
  <c r="J112"/>
  <c r="E7"/>
  <c r="E85"/>
  <c i="3" r="J37"/>
  <c r="J36"/>
  <c i="1" r="AY96"/>
  <c i="3" r="J35"/>
  <c i="1" r="AX96"/>
  <c i="3" r="BI310"/>
  <c r="BH310"/>
  <c r="BG310"/>
  <c r="BF310"/>
  <c r="T310"/>
  <c r="R310"/>
  <c r="P310"/>
  <c r="BI309"/>
  <c r="BH309"/>
  <c r="BG309"/>
  <c r="BF309"/>
  <c r="T309"/>
  <c r="R309"/>
  <c r="P309"/>
  <c r="BI301"/>
  <c r="BH301"/>
  <c r="BG301"/>
  <c r="BF301"/>
  <c r="T301"/>
  <c r="R301"/>
  <c r="P301"/>
  <c r="BI299"/>
  <c r="BH299"/>
  <c r="BG299"/>
  <c r="BF299"/>
  <c r="T299"/>
  <c r="R299"/>
  <c r="P299"/>
  <c r="BI298"/>
  <c r="BH298"/>
  <c r="BG298"/>
  <c r="BF298"/>
  <c r="T298"/>
  <c r="R298"/>
  <c r="P298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0"/>
  <c r="BH280"/>
  <c r="BG280"/>
  <c r="BF280"/>
  <c r="T280"/>
  <c r="T279"/>
  <c r="R280"/>
  <c r="R279"/>
  <c r="P280"/>
  <c r="P279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5"/>
  <c r="BH255"/>
  <c r="BG255"/>
  <c r="BF255"/>
  <c r="T255"/>
  <c r="R255"/>
  <c r="P255"/>
  <c r="BI252"/>
  <c r="BH252"/>
  <c r="BG252"/>
  <c r="BF252"/>
  <c r="T252"/>
  <c r="T251"/>
  <c r="R252"/>
  <c r="R251"/>
  <c r="P252"/>
  <c r="P251"/>
  <c r="BI250"/>
  <c r="BH250"/>
  <c r="BG250"/>
  <c r="BF250"/>
  <c r="T250"/>
  <c r="R250"/>
  <c r="P250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4"/>
  <c r="BH244"/>
  <c r="BG244"/>
  <c r="BF244"/>
  <c r="T244"/>
  <c r="R244"/>
  <c r="P244"/>
  <c r="BI243"/>
  <c r="BH243"/>
  <c r="BG243"/>
  <c r="BF243"/>
  <c r="T243"/>
  <c r="R243"/>
  <c r="P243"/>
  <c r="BI240"/>
  <c r="BH240"/>
  <c r="BG240"/>
  <c r="BF240"/>
  <c r="T240"/>
  <c r="R240"/>
  <c r="P240"/>
  <c r="BI232"/>
  <c r="BH232"/>
  <c r="BG232"/>
  <c r="BF232"/>
  <c r="T232"/>
  <c r="R232"/>
  <c r="P232"/>
  <c r="BI229"/>
  <c r="BH229"/>
  <c r="BG229"/>
  <c r="BF229"/>
  <c r="T229"/>
  <c r="R229"/>
  <c r="P229"/>
  <c r="BI211"/>
  <c r="BH211"/>
  <c r="BG211"/>
  <c r="BF211"/>
  <c r="T211"/>
  <c r="R211"/>
  <c r="P211"/>
  <c r="BI208"/>
  <c r="BH208"/>
  <c r="BG208"/>
  <c r="BF208"/>
  <c r="T208"/>
  <c r="R208"/>
  <c r="P208"/>
  <c r="BI205"/>
  <c r="BH205"/>
  <c r="BG205"/>
  <c r="BF205"/>
  <c r="T205"/>
  <c r="R205"/>
  <c r="P205"/>
  <c r="BI202"/>
  <c r="BH202"/>
  <c r="BG202"/>
  <c r="BF202"/>
  <c r="T202"/>
  <c r="R202"/>
  <c r="P202"/>
  <c r="BI201"/>
  <c r="BH201"/>
  <c r="BG201"/>
  <c r="BF201"/>
  <c r="T201"/>
  <c r="R201"/>
  <c r="P201"/>
  <c r="BI198"/>
  <c r="BH198"/>
  <c r="BG198"/>
  <c r="BF198"/>
  <c r="T198"/>
  <c r="R198"/>
  <c r="P198"/>
  <c r="BI197"/>
  <c r="BH197"/>
  <c r="BG197"/>
  <c r="BF197"/>
  <c r="T197"/>
  <c r="R197"/>
  <c r="P197"/>
  <c r="BI195"/>
  <c r="BH195"/>
  <c r="BG195"/>
  <c r="BF195"/>
  <c r="T195"/>
  <c r="R195"/>
  <c r="P195"/>
  <c r="BI192"/>
  <c r="BH192"/>
  <c r="BG192"/>
  <c r="BF192"/>
  <c r="T192"/>
  <c r="R192"/>
  <c r="P192"/>
  <c r="BI191"/>
  <c r="BH191"/>
  <c r="BG191"/>
  <c r="BF191"/>
  <c r="T191"/>
  <c r="R191"/>
  <c r="P191"/>
  <c r="BI189"/>
  <c r="BH189"/>
  <c r="BG189"/>
  <c r="BF189"/>
  <c r="T189"/>
  <c r="R189"/>
  <c r="P189"/>
  <c r="BI184"/>
  <c r="BH184"/>
  <c r="BG184"/>
  <c r="BF184"/>
  <c r="T184"/>
  <c r="R184"/>
  <c r="P184"/>
  <c r="BI180"/>
  <c r="BH180"/>
  <c r="BG180"/>
  <c r="BF180"/>
  <c r="T180"/>
  <c r="R180"/>
  <c r="P180"/>
  <c r="BI177"/>
  <c r="BH177"/>
  <c r="BG177"/>
  <c r="BF177"/>
  <c r="T177"/>
  <c r="R177"/>
  <c r="P177"/>
  <c r="BI174"/>
  <c r="BH174"/>
  <c r="BG174"/>
  <c r="BF174"/>
  <c r="T174"/>
  <c r="R174"/>
  <c r="P174"/>
  <c r="BI172"/>
  <c r="BH172"/>
  <c r="BG172"/>
  <c r="BF172"/>
  <c r="T172"/>
  <c r="R172"/>
  <c r="P172"/>
  <c r="BI166"/>
  <c r="BH166"/>
  <c r="BG166"/>
  <c r="BF166"/>
  <c r="T166"/>
  <c r="R166"/>
  <c r="P166"/>
  <c r="BI164"/>
  <c r="BH164"/>
  <c r="BG164"/>
  <c r="BF164"/>
  <c r="T164"/>
  <c r="R164"/>
  <c r="P164"/>
  <c r="BI161"/>
  <c r="BH161"/>
  <c r="BG161"/>
  <c r="BF161"/>
  <c r="T161"/>
  <c r="R161"/>
  <c r="P161"/>
  <c r="BI155"/>
  <c r="BH155"/>
  <c r="BG155"/>
  <c r="BF155"/>
  <c r="T155"/>
  <c r="R155"/>
  <c r="P155"/>
  <c r="BI152"/>
  <c r="BH152"/>
  <c r="BG152"/>
  <c r="BF152"/>
  <c r="T152"/>
  <c r="R152"/>
  <c r="P152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6"/>
  <c r="BH136"/>
  <c r="BG136"/>
  <c r="BF136"/>
  <c r="T136"/>
  <c r="R136"/>
  <c r="P136"/>
  <c r="BI130"/>
  <c r="BH130"/>
  <c r="BG130"/>
  <c r="BF130"/>
  <c r="T130"/>
  <c r="R130"/>
  <c r="P130"/>
  <c r="F121"/>
  <c r="E119"/>
  <c r="F89"/>
  <c r="E87"/>
  <c r="J24"/>
  <c r="E24"/>
  <c r="J92"/>
  <c r="J23"/>
  <c r="J21"/>
  <c r="E21"/>
  <c r="J123"/>
  <c r="J20"/>
  <c r="J18"/>
  <c r="E18"/>
  <c r="F124"/>
  <c r="J17"/>
  <c r="J15"/>
  <c r="E15"/>
  <c r="F123"/>
  <c r="J14"/>
  <c r="J12"/>
  <c r="J89"/>
  <c r="E7"/>
  <c r="E117"/>
  <c i="2" r="J37"/>
  <c r="J36"/>
  <c i="1" r="AY95"/>
  <c i="2" r="J35"/>
  <c i="1" r="AX95"/>
  <c i="2" r="BI278"/>
  <c r="BH278"/>
  <c r="BG278"/>
  <c r="BF278"/>
  <c r="T278"/>
  <c r="R278"/>
  <c r="P278"/>
  <c r="BI277"/>
  <c r="BH277"/>
  <c r="BG277"/>
  <c r="BF277"/>
  <c r="T277"/>
  <c r="R277"/>
  <c r="P277"/>
  <c r="BI269"/>
  <c r="BH269"/>
  <c r="BG269"/>
  <c r="BF269"/>
  <c r="T269"/>
  <c r="R269"/>
  <c r="P269"/>
  <c r="BI267"/>
  <c r="BH267"/>
  <c r="BG267"/>
  <c r="BF267"/>
  <c r="T267"/>
  <c r="R267"/>
  <c r="P267"/>
  <c r="BI266"/>
  <c r="BH266"/>
  <c r="BG266"/>
  <c r="BF266"/>
  <c r="T266"/>
  <c r="R266"/>
  <c r="P266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5"/>
  <c r="BH245"/>
  <c r="BG245"/>
  <c r="BF245"/>
  <c r="T245"/>
  <c r="R245"/>
  <c r="P245"/>
  <c r="BI244"/>
  <c r="BH244"/>
  <c r="BG244"/>
  <c r="BF244"/>
  <c r="T244"/>
  <c r="R244"/>
  <c r="P244"/>
  <c r="BI238"/>
  <c r="BH238"/>
  <c r="BG238"/>
  <c r="BF238"/>
  <c r="T238"/>
  <c r="R238"/>
  <c r="P238"/>
  <c r="BI235"/>
  <c r="BH235"/>
  <c r="BG235"/>
  <c r="BF235"/>
  <c r="T235"/>
  <c r="T234"/>
  <c r="R235"/>
  <c r="R234"/>
  <c r="P235"/>
  <c r="P234"/>
  <c r="BI233"/>
  <c r="BH233"/>
  <c r="BG233"/>
  <c r="BF233"/>
  <c r="T233"/>
  <c r="R233"/>
  <c r="P233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17"/>
  <c r="BH217"/>
  <c r="BG217"/>
  <c r="BF217"/>
  <c r="T217"/>
  <c r="R217"/>
  <c r="P217"/>
  <c r="BI214"/>
  <c r="BH214"/>
  <c r="BG214"/>
  <c r="BF214"/>
  <c r="T214"/>
  <c r="R214"/>
  <c r="P214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4"/>
  <c r="BH184"/>
  <c r="BG184"/>
  <c r="BF184"/>
  <c r="T184"/>
  <c r="R184"/>
  <c r="P184"/>
  <c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T173"/>
  <c r="R174"/>
  <c r="R173"/>
  <c r="P174"/>
  <c r="P173"/>
  <c r="BI170"/>
  <c r="BH170"/>
  <c r="BG170"/>
  <c r="BF170"/>
  <c r="T170"/>
  <c r="R170"/>
  <c r="P170"/>
  <c r="BI168"/>
  <c r="BH168"/>
  <c r="BG168"/>
  <c r="BF168"/>
  <c r="T168"/>
  <c r="R168"/>
  <c r="P168"/>
  <c r="BI162"/>
  <c r="BH162"/>
  <c r="BG162"/>
  <c r="BF162"/>
  <c r="T162"/>
  <c r="R162"/>
  <c r="P162"/>
  <c r="BI160"/>
  <c r="BH160"/>
  <c r="BG160"/>
  <c r="BF160"/>
  <c r="T160"/>
  <c r="R160"/>
  <c r="P160"/>
  <c r="BI157"/>
  <c r="BH157"/>
  <c r="BG157"/>
  <c r="BF157"/>
  <c r="T157"/>
  <c r="R157"/>
  <c r="P157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6"/>
  <c r="BH136"/>
  <c r="BG136"/>
  <c r="BF136"/>
  <c r="T136"/>
  <c r="R136"/>
  <c r="P136"/>
  <c r="BI130"/>
  <c r="BH130"/>
  <c r="BG130"/>
  <c r="BF130"/>
  <c r="T130"/>
  <c r="R130"/>
  <c r="P130"/>
  <c r="F121"/>
  <c r="E119"/>
  <c r="F89"/>
  <c r="E87"/>
  <c r="J24"/>
  <c r="E24"/>
  <c r="J92"/>
  <c r="J23"/>
  <c r="J21"/>
  <c r="E21"/>
  <c r="J123"/>
  <c r="J20"/>
  <c r="J18"/>
  <c r="E18"/>
  <c r="F124"/>
  <c r="J17"/>
  <c r="J15"/>
  <c r="E15"/>
  <c r="F123"/>
  <c r="J14"/>
  <c r="J12"/>
  <c r="J121"/>
  <c r="E7"/>
  <c r="E117"/>
  <c i="1" r="L90"/>
  <c r="AM90"/>
  <c r="AM89"/>
  <c r="L89"/>
  <c r="AM87"/>
  <c r="L87"/>
  <c r="L85"/>
  <c r="L84"/>
  <c i="4" r="J144"/>
  <c r="BK137"/>
  <c r="BK136"/>
  <c r="BK132"/>
  <c r="BK131"/>
  <c r="J128"/>
  <c r="J126"/>
  <c r="BK125"/>
  <c r="J124"/>
  <c i="3" r="BK309"/>
  <c r="J298"/>
  <c r="J294"/>
  <c r="J287"/>
  <c r="BK284"/>
  <c r="BK280"/>
  <c r="J274"/>
  <c r="BK270"/>
  <c r="J269"/>
  <c r="BK267"/>
  <c r="J260"/>
  <c r="J255"/>
  <c r="BK252"/>
  <c r="J250"/>
  <c r="BK243"/>
  <c r="BK208"/>
  <c r="BK202"/>
  <c r="BK198"/>
  <c r="BK197"/>
  <c r="BK192"/>
  <c r="J184"/>
  <c r="BK172"/>
  <c r="J161"/>
  <c r="BK145"/>
  <c r="J136"/>
  <c r="BK130"/>
  <c i="2" r="BK277"/>
  <c r="BK269"/>
  <c r="J267"/>
  <c r="BK266"/>
  <c r="J259"/>
  <c r="J257"/>
  <c r="BK256"/>
  <c r="BK255"/>
  <c r="J253"/>
  <c r="J250"/>
  <c r="J249"/>
  <c r="BK248"/>
  <c r="J238"/>
  <c r="J233"/>
  <c r="BK231"/>
  <c r="BK230"/>
  <c r="J229"/>
  <c r="J227"/>
  <c r="J226"/>
  <c r="J225"/>
  <c r="BK217"/>
  <c r="BK194"/>
  <c r="BK191"/>
  <c r="J187"/>
  <c r="BK186"/>
  <c r="J178"/>
  <c r="BK176"/>
  <c r="BK170"/>
  <c r="J160"/>
  <c r="BK157"/>
  <c r="J145"/>
  <c r="BK130"/>
  <c i="1" r="AS94"/>
  <c i="5" r="BK125"/>
  <c r="BK124"/>
  <c r="BK123"/>
  <c r="BK122"/>
  <c r="J121"/>
  <c r="J120"/>
  <c r="J119"/>
  <c i="4" r="BK147"/>
  <c r="J145"/>
  <c r="BK144"/>
  <c r="J143"/>
  <c r="BK142"/>
  <c r="BK141"/>
  <c r="J140"/>
  <c r="BK139"/>
  <c r="J138"/>
  <c r="J137"/>
  <c r="BK135"/>
  <c r="J134"/>
  <c r="BK133"/>
  <c r="BK130"/>
  <c r="BK129"/>
  <c r="J122"/>
  <c r="J121"/>
  <c i="3" r="J310"/>
  <c r="J309"/>
  <c r="J301"/>
  <c r="BK297"/>
  <c r="J296"/>
  <c r="J295"/>
  <c r="BK294"/>
  <c r="BK286"/>
  <c r="J285"/>
  <c r="J283"/>
  <c r="J280"/>
  <c r="BK278"/>
  <c r="J276"/>
  <c r="BK272"/>
  <c r="J270"/>
  <c r="BK269"/>
  <c r="BK268"/>
  <c r="J266"/>
  <c r="J264"/>
  <c r="J262"/>
  <c r="BK256"/>
  <c r="BK255"/>
  <c r="BK247"/>
  <c r="J244"/>
  <c r="J243"/>
  <c r="J232"/>
  <c r="J211"/>
  <c r="J208"/>
  <c r="J202"/>
  <c r="BK195"/>
  <c r="BK191"/>
  <c r="J189"/>
  <c r="BK180"/>
  <c r="BK174"/>
  <c r="BK166"/>
  <c r="J164"/>
  <c r="BK155"/>
  <c r="BK152"/>
  <c r="J148"/>
  <c r="J145"/>
  <c r="BK142"/>
  <c r="J130"/>
  <c i="2" r="J264"/>
  <c r="J263"/>
  <c r="BK262"/>
  <c r="BK260"/>
  <c r="J256"/>
  <c r="BK254"/>
  <c r="BK253"/>
  <c r="BK245"/>
  <c r="BK235"/>
  <c r="J231"/>
  <c r="BK227"/>
  <c r="BK225"/>
  <c r="J217"/>
  <c r="J194"/>
  <c r="BK188"/>
  <c r="J184"/>
  <c r="J180"/>
  <c r="J176"/>
  <c r="BK174"/>
  <c r="J168"/>
  <c r="BK160"/>
  <c r="J157"/>
  <c r="BK151"/>
  <c r="J148"/>
  <c r="J142"/>
  <c i="4" r="J147"/>
  <c r="BK146"/>
  <c r="BK143"/>
  <c r="J141"/>
  <c r="J139"/>
  <c r="J136"/>
  <c r="J135"/>
  <c r="J132"/>
  <c r="J127"/>
  <c r="J125"/>
  <c r="J123"/>
  <c r="BK122"/>
  <c r="BK121"/>
  <c i="3" r="J299"/>
  <c r="BK287"/>
  <c r="J282"/>
  <c r="BK276"/>
  <c r="J272"/>
  <c r="J268"/>
  <c r="J265"/>
  <c r="BK264"/>
  <c r="BK258"/>
  <c r="BK248"/>
  <c r="J247"/>
  <c r="J246"/>
  <c r="BK244"/>
  <c r="BK240"/>
  <c r="BK232"/>
  <c r="BK229"/>
  <c r="J205"/>
  <c r="BK201"/>
  <c r="J198"/>
  <c r="J197"/>
  <c r="J177"/>
  <c r="J174"/>
  <c r="J172"/>
  <c r="J151"/>
  <c r="BK148"/>
  <c i="2" r="BK278"/>
  <c r="J269"/>
  <c r="BK267"/>
  <c r="BK264"/>
  <c r="J261"/>
  <c r="BK257"/>
  <c r="J254"/>
  <c r="BK252"/>
  <c r="J251"/>
  <c r="J244"/>
  <c r="BK233"/>
  <c r="BK226"/>
  <c r="J214"/>
  <c r="J188"/>
  <c r="BK181"/>
  <c r="BK180"/>
  <c r="BK178"/>
  <c r="J170"/>
  <c r="J162"/>
  <c r="J136"/>
  <c i="5" r="J125"/>
  <c r="J124"/>
  <c r="J123"/>
  <c r="J122"/>
  <c r="BK121"/>
  <c r="BK120"/>
  <c r="BK119"/>
  <c i="4" r="J146"/>
  <c r="BK145"/>
  <c r="J142"/>
  <c r="BK140"/>
  <c r="BK138"/>
  <c r="BK134"/>
  <c r="J133"/>
  <c r="J131"/>
  <c r="J130"/>
  <c r="J129"/>
  <c r="BK128"/>
  <c r="BK127"/>
  <c r="BK126"/>
  <c r="BK124"/>
  <c r="BK123"/>
  <c i="3" r="BK310"/>
  <c r="BK301"/>
  <c r="BK299"/>
  <c r="BK298"/>
  <c r="J297"/>
  <c r="BK296"/>
  <c r="BK295"/>
  <c r="J286"/>
  <c r="BK285"/>
  <c r="J284"/>
  <c r="BK283"/>
  <c r="BK282"/>
  <c r="J278"/>
  <c r="BK274"/>
  <c r="J267"/>
  <c r="BK266"/>
  <c r="BK265"/>
  <c r="BK262"/>
  <c r="BK260"/>
  <c r="J258"/>
  <c r="J256"/>
  <c r="J252"/>
  <c r="BK250"/>
  <c r="J248"/>
  <c r="BK246"/>
  <c r="J240"/>
  <c r="J229"/>
  <c r="BK211"/>
  <c r="BK205"/>
  <c r="J201"/>
  <c r="J195"/>
  <c r="J192"/>
  <c r="J191"/>
  <c r="BK189"/>
  <c r="BK184"/>
  <c r="J180"/>
  <c r="BK177"/>
  <c r="J166"/>
  <c r="BK164"/>
  <c r="BK161"/>
  <c r="J155"/>
  <c r="J152"/>
  <c r="BK151"/>
  <c r="J142"/>
  <c r="BK136"/>
  <c i="2" r="J278"/>
  <c r="J277"/>
  <c r="J266"/>
  <c r="BK263"/>
  <c r="J262"/>
  <c r="BK261"/>
  <c r="J260"/>
  <c r="BK259"/>
  <c r="J255"/>
  <c r="J252"/>
  <c r="BK251"/>
  <c r="BK250"/>
  <c r="BK249"/>
  <c r="J248"/>
  <c r="J245"/>
  <c r="BK244"/>
  <c r="BK238"/>
  <c r="J235"/>
  <c r="J230"/>
  <c r="BK229"/>
  <c r="BK214"/>
  <c r="J191"/>
  <c r="BK187"/>
  <c r="J186"/>
  <c r="BK184"/>
  <c r="J181"/>
  <c r="J174"/>
  <c r="BK168"/>
  <c r="BK162"/>
  <c r="J151"/>
  <c r="BK148"/>
  <c r="BK145"/>
  <c r="BK142"/>
  <c r="BK136"/>
  <c r="J130"/>
  <c l="1" r="R129"/>
  <c r="T175"/>
  <c r="R228"/>
  <c r="T237"/>
  <c r="P258"/>
  <c r="P265"/>
  <c r="R265"/>
  <c r="T268"/>
  <c i="3" r="T129"/>
  <c r="T183"/>
  <c r="R245"/>
  <c r="P254"/>
  <c r="R281"/>
  <c r="T293"/>
  <c r="R300"/>
  <c i="4" r="T120"/>
  <c r="T119"/>
  <c r="T118"/>
  <c i="2" r="P129"/>
  <c r="P175"/>
  <c r="BK228"/>
  <c r="J228"/>
  <c r="J101"/>
  <c r="R237"/>
  <c r="R258"/>
  <c r="BK268"/>
  <c r="J268"/>
  <c r="J107"/>
  <c i="3" r="BK129"/>
  <c r="BK183"/>
  <c r="J183"/>
  <c r="J99"/>
  <c r="BK245"/>
  <c r="J245"/>
  <c r="J100"/>
  <c r="R254"/>
  <c r="R253"/>
  <c r="T281"/>
  <c r="R293"/>
  <c r="T300"/>
  <c i="4" r="P120"/>
  <c r="P119"/>
  <c r="P118"/>
  <c i="1" r="AU97"/>
  <c i="2" r="BK129"/>
  <c r="J129"/>
  <c r="J98"/>
  <c r="BK175"/>
  <c r="J175"/>
  <c r="J100"/>
  <c r="P228"/>
  <c r="P237"/>
  <c r="T258"/>
  <c r="P268"/>
  <c i="3" r="R129"/>
  <c r="R183"/>
  <c r="T245"/>
  <c r="BK254"/>
  <c r="J254"/>
  <c r="J103"/>
  <c r="BK281"/>
  <c r="J281"/>
  <c r="J105"/>
  <c r="BK293"/>
  <c r="J293"/>
  <c r="J106"/>
  <c r="P293"/>
  <c r="P300"/>
  <c i="4" r="BK120"/>
  <c r="J120"/>
  <c r="J98"/>
  <c r="R120"/>
  <c r="R119"/>
  <c r="R118"/>
  <c i="2" r="T129"/>
  <c r="T128"/>
  <c r="R175"/>
  <c r="T228"/>
  <c r="BK237"/>
  <c r="J237"/>
  <c r="J104"/>
  <c r="BK258"/>
  <c r="J258"/>
  <c r="J105"/>
  <c r="BK265"/>
  <c r="J265"/>
  <c r="J106"/>
  <c r="T265"/>
  <c r="R268"/>
  <c i="3" r="P129"/>
  <c r="P128"/>
  <c r="P183"/>
  <c r="P245"/>
  <c r="T254"/>
  <c r="T253"/>
  <c r="P281"/>
  <c r="BK300"/>
  <c r="J300"/>
  <c r="J107"/>
  <c i="5" r="BK118"/>
  <c r="J118"/>
  <c r="J97"/>
  <c r="P118"/>
  <c r="P117"/>
  <c i="1" r="AU98"/>
  <c i="5" r="R118"/>
  <c r="R117"/>
  <c r="T118"/>
  <c r="T117"/>
  <c i="2" r="E85"/>
  <c r="F91"/>
  <c r="F92"/>
  <c r="BE142"/>
  <c r="BE151"/>
  <c r="BE157"/>
  <c r="BE181"/>
  <c r="BE187"/>
  <c r="BE217"/>
  <c r="BE227"/>
  <c r="BE230"/>
  <c r="BE248"/>
  <c r="BE256"/>
  <c r="BE257"/>
  <c r="BK173"/>
  <c r="J173"/>
  <c r="J99"/>
  <c i="3" r="F91"/>
  <c r="F92"/>
  <c r="J121"/>
  <c r="J124"/>
  <c r="BE136"/>
  <c r="BE142"/>
  <c r="BE145"/>
  <c r="BE161"/>
  <c r="BE172"/>
  <c r="BE174"/>
  <c r="BE184"/>
  <c r="BE229"/>
  <c r="BE240"/>
  <c r="BE244"/>
  <c r="BE262"/>
  <c r="BE269"/>
  <c r="BE280"/>
  <c r="BE286"/>
  <c r="BE294"/>
  <c r="BE299"/>
  <c r="BE310"/>
  <c r="BK279"/>
  <c r="J279"/>
  <c r="J104"/>
  <c i="4" r="F91"/>
  <c r="F92"/>
  <c r="BE122"/>
  <c r="BE124"/>
  <c r="BE125"/>
  <c r="BE127"/>
  <c r="BE136"/>
  <c r="BE139"/>
  <c r="BE142"/>
  <c r="BE144"/>
  <c r="BE145"/>
  <c r="BE147"/>
  <c i="5" r="J89"/>
  <c r="F92"/>
  <c r="BE125"/>
  <c i="2" r="J91"/>
  <c r="J124"/>
  <c r="BE130"/>
  <c r="BE145"/>
  <c r="BE168"/>
  <c r="BE176"/>
  <c r="BE186"/>
  <c r="BE194"/>
  <c r="BE225"/>
  <c r="BE229"/>
  <c r="BE231"/>
  <c r="BE245"/>
  <c r="BE249"/>
  <c r="BE253"/>
  <c r="BE260"/>
  <c r="BE264"/>
  <c r="BE266"/>
  <c r="BE278"/>
  <c r="BK234"/>
  <c r="J234"/>
  <c r="J102"/>
  <c i="3" r="E85"/>
  <c r="BE130"/>
  <c r="BE152"/>
  <c r="BE166"/>
  <c r="BE180"/>
  <c r="BE192"/>
  <c r="BE197"/>
  <c r="BE198"/>
  <c r="BE202"/>
  <c r="BE208"/>
  <c r="BE243"/>
  <c r="BE255"/>
  <c r="BE267"/>
  <c r="BE270"/>
  <c r="BE274"/>
  <c r="BE278"/>
  <c r="BE284"/>
  <c r="BE296"/>
  <c r="BE298"/>
  <c r="BK251"/>
  <c r="J251"/>
  <c r="J101"/>
  <c i="4" r="E108"/>
  <c r="BE126"/>
  <c r="BE128"/>
  <c r="BE137"/>
  <c i="5" r="E85"/>
  <c r="F91"/>
  <c i="2" r="J89"/>
  <c r="BE136"/>
  <c r="BE162"/>
  <c r="BE178"/>
  <c r="BE191"/>
  <c r="BE214"/>
  <c r="BE226"/>
  <c r="BE233"/>
  <c r="BE252"/>
  <c r="BE255"/>
  <c r="BE261"/>
  <c r="BE263"/>
  <c r="BE267"/>
  <c i="3" r="BE148"/>
  <c r="BE189"/>
  <c r="BE211"/>
  <c r="BE232"/>
  <c r="BE247"/>
  <c r="BE248"/>
  <c r="BE250"/>
  <c r="BE252"/>
  <c r="BE260"/>
  <c r="BE264"/>
  <c r="BE265"/>
  <c r="BE282"/>
  <c r="BE283"/>
  <c r="BE287"/>
  <c r="BE301"/>
  <c r="BE309"/>
  <c i="4" r="J91"/>
  <c r="BE121"/>
  <c r="BE130"/>
  <c r="BE131"/>
  <c r="BE132"/>
  <c r="BE140"/>
  <c r="BE146"/>
  <c i="5" r="J91"/>
  <c r="J92"/>
  <c r="BE119"/>
  <c r="BE120"/>
  <c r="BE121"/>
  <c r="BE122"/>
  <c i="2" r="BE148"/>
  <c r="BE160"/>
  <c r="BE170"/>
  <c r="BE174"/>
  <c r="BE180"/>
  <c r="BE184"/>
  <c r="BE188"/>
  <c r="BE235"/>
  <c r="BE238"/>
  <c r="BE244"/>
  <c r="BE250"/>
  <c r="BE251"/>
  <c r="BE254"/>
  <c r="BE259"/>
  <c r="BE262"/>
  <c r="BE269"/>
  <c r="BE277"/>
  <c i="3" r="J91"/>
  <c r="BE151"/>
  <c r="BE155"/>
  <c r="BE164"/>
  <c r="BE177"/>
  <c r="BE191"/>
  <c r="BE195"/>
  <c r="BE201"/>
  <c r="BE205"/>
  <c r="BE246"/>
  <c r="BE256"/>
  <c r="BE258"/>
  <c r="BE266"/>
  <c r="BE268"/>
  <c r="BE272"/>
  <c r="BE276"/>
  <c r="BE285"/>
  <c r="BE295"/>
  <c r="BE297"/>
  <c i="4" r="J89"/>
  <c r="J92"/>
  <c r="BE123"/>
  <c r="BE129"/>
  <c r="BE133"/>
  <c r="BE134"/>
  <c r="BE135"/>
  <c r="BE138"/>
  <c r="BE141"/>
  <c r="BE143"/>
  <c i="5" r="BE123"/>
  <c r="BE124"/>
  <c i="2" r="F35"/>
  <c i="1" r="BB95"/>
  <c i="4" r="J34"/>
  <c i="1" r="AW97"/>
  <c i="5" r="F36"/>
  <c i="1" r="BC98"/>
  <c i="3" r="F37"/>
  <c i="1" r="BD96"/>
  <c i="2" r="F34"/>
  <c i="1" r="BA95"/>
  <c i="3" r="F35"/>
  <c i="1" r="BB96"/>
  <c i="3" r="F36"/>
  <c i="1" r="BC96"/>
  <c i="2" r="F36"/>
  <c i="1" r="BC95"/>
  <c i="4" r="F34"/>
  <c i="1" r="BA97"/>
  <c i="5" r="F37"/>
  <c i="1" r="BD98"/>
  <c i="3" r="J34"/>
  <c i="1" r="AW96"/>
  <c i="5" r="J34"/>
  <c i="1" r="AW98"/>
  <c i="5" r="F34"/>
  <c i="1" r="BA98"/>
  <c i="5" r="F35"/>
  <c i="1" r="BB98"/>
  <c i="2" r="J34"/>
  <c i="1" r="AW95"/>
  <c i="4" r="F36"/>
  <c i="1" r="BC97"/>
  <c i="4" r="F35"/>
  <c i="1" r="BB97"/>
  <c i="4" r="F37"/>
  <c i="1" r="BD97"/>
  <c i="3" r="F34"/>
  <c i="1" r="BA96"/>
  <c i="2" r="F37"/>
  <c i="1" r="BD95"/>
  <c i="3" l="1" r="BK128"/>
  <c r="J128"/>
  <c r="J97"/>
  <c r="R128"/>
  <c r="R127"/>
  <c i="2" r="P236"/>
  <c i="3" r="T128"/>
  <c r="T127"/>
  <c i="2" r="T236"/>
  <c r="R128"/>
  <c r="P128"/>
  <c r="P127"/>
  <c i="1" r="AU95"/>
  <c i="2" r="T127"/>
  <c r="R236"/>
  <c i="3" r="P253"/>
  <c r="P127"/>
  <c i="1" r="AU96"/>
  <c i="2" r="BK128"/>
  <c r="J128"/>
  <c r="J97"/>
  <c i="4" r="BK119"/>
  <c r="BK118"/>
  <c r="J118"/>
  <c r="J96"/>
  <c i="2" r="BK236"/>
  <c r="J236"/>
  <c r="J103"/>
  <c i="3" r="J129"/>
  <c r="J98"/>
  <c r="BK253"/>
  <c r="J253"/>
  <c r="J102"/>
  <c i="5" r="BK117"/>
  <c r="J117"/>
  <c i="1" r="BB94"/>
  <c r="AX94"/>
  <c r="BC94"/>
  <c r="AY94"/>
  <c i="2" r="F33"/>
  <c i="1" r="AZ95"/>
  <c i="3" r="J33"/>
  <c i="1" r="AV96"/>
  <c r="AT96"/>
  <c i="5" r="J30"/>
  <c i="1" r="AG98"/>
  <c r="BA94"/>
  <c r="AW94"/>
  <c r="AK30"/>
  <c i="3" r="F33"/>
  <c i="1" r="AZ96"/>
  <c i="4" r="F33"/>
  <c i="1" r="AZ97"/>
  <c i="4" r="J33"/>
  <c i="1" r="AV97"/>
  <c r="AT97"/>
  <c i="5" r="F33"/>
  <c i="1" r="AZ98"/>
  <c i="5" r="J33"/>
  <c i="1" r="AV98"/>
  <c r="AT98"/>
  <c r="BD94"/>
  <c r="W33"/>
  <c i="2" r="J33"/>
  <c i="1" r="AV95"/>
  <c r="AT95"/>
  <c i="2" l="1" r="R127"/>
  <c i="5" r="J39"/>
  <c i="3" r="BK127"/>
  <c r="J127"/>
  <c r="J96"/>
  <c i="4" r="J119"/>
  <c r="J97"/>
  <c i="5" r="J96"/>
  <c i="2" r="BK127"/>
  <c r="J127"/>
  <c i="1" r="AN98"/>
  <c r="AZ94"/>
  <c r="W29"/>
  <c r="W32"/>
  <c r="AU94"/>
  <c r="W30"/>
  <c r="W31"/>
  <c i="4" r="J30"/>
  <c i="1" r="AG97"/>
  <c r="AN97"/>
  <c i="2" r="J30"/>
  <c i="1" r="AG95"/>
  <c r="AN95"/>
  <c i="2" l="1" r="J96"/>
  <c r="J39"/>
  <c i="4" r="J39"/>
  <c i="3" r="J30"/>
  <c i="1" r="AG96"/>
  <c r="AN96"/>
  <c r="AV94"/>
  <c r="AK29"/>
  <c i="3" l="1" r="J39"/>
  <c i="1" r="AG94"/>
  <c r="AK26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<sst xmlns="http://schemas.openxmlformats.org/spreadsheetml/2006/main">
  <si>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</si>
  <si>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</si>
  <si>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</si>
  <si>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</si>
  <si>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</si>
  <si>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{d0297583-ce61-4daa-af20-2c372a36c1c3}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</si>
  <si>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</si>
  <si>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</si>
  <si>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</si>
  <si>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</si>
  <si>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</si>
  <si>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</si>
  <si>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</si>
  <si>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</si>
  <si>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PAB0351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</si>
  <si>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</si>
  <si>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</si>
  <si>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fasády kostela Sv. Jakuba v Lipníku n/Bečvou - I etapa</t>
  </si>
  <si>
    <t>KSO:</t>
  </si>
  <si>
    <t>CC-CZ:</t>
  </si>
  <si>
    <t>Místo:</t>
  </si>
  <si>
    <t xml:space="preserve"> </t>
  </si>
  <si>
    <t>Datum:</t>
  </si>
  <si>
    <t>13. 4. 2026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</si>
  <si>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</si>
  <si>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</si>
  <si>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</si>
  <si>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</si>
  <si>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</si>
  <si>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</si>
  <si>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</si>
  <si>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</si>
  <si>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</si>
  <si>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</si>
  <si>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</si>
  <si>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</si>
  <si>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</si>
  <si>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</si>
  <si>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</si>
  <si>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</si>
  <si>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</si>
  <si>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</si>
  <si>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</si>
  <si>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</si>
  <si>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</si>
  <si>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</si>
  <si>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</si>
  <si>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</si>
  <si>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</si>
  <si>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</si>
  <si>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</si>
  <si>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</si>
  <si>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</si>
  <si>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</si>
  <si>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</si>
  <si>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</si>
  <si>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</si>
  <si>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</si>
  <si>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</si>
  <si>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</si>
  <si>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</si>
  <si>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</si>
  <si>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</si>
  <si>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</si>
  <si>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</si>
  <si>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</si>
  <si>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</si>
  <si>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</si>
  <si>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</si>
  <si>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</si>
  <si>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</si>
  <si>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</si>
  <si>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</si>
  <si>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</si>
  <si>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</si>
  <si>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</si>
  <si>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</si>
  <si>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</si>
  <si>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PAB0350a</t>
  </si>
  <si>
    <t>Kostel - severní fasáda</t>
  </si>
  <si>
    <t>STA</t>
  </si>
  <si>
    <t>1</t>
  </si>
  <si>
    <t>{127b41ab-1450-4273-8253-2ad947790970}</t>
  </si>
  <si>
    <t>2</t>
  </si>
  <si>
    <t>Věž</t>
  </si>
  <si>
    <t>{a1aba692-70a8-4054-b4d1-8f0db4b93580}</t>
  </si>
  <si>
    <t>PAB0352</t>
  </si>
  <si>
    <t>Elektroinstalace silnoproud</t>
  </si>
  <si>
    <t>{6ba8b563-1742-4dec-b0d8-c712952fd568}</t>
  </si>
  <si>
    <t>PAB0353</t>
  </si>
  <si>
    <t>Vedlejší náklady</t>
  </si>
  <si>
    <t>{f5afe282-986d-4f4f-9370-7db320e5e489}</t>
  </si>
  <si>
    <t>KRYCÍ LIST SOUPISU PRACÍ</t>
  </si>
  <si>
    <t>Objekt:</t>
  </si>
  <si>
    <t>PAB0350a - Kostel - severní fasáda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</si>
  <si>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</si>
  <si>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</si>
  <si>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</si>
  <si>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</si>
  <si>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</si>
  <si>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</si>
  <si>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</si>
  <si>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</si>
  <si>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</si>
  <si>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</si>
  <si>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</si>
  <si>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</si>
  <si>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764 - Konstrukce klempířské</t>
  </si>
  <si>
    <t xml:space="preserve">    766 - Konstrukce truhlářské</t>
  </si>
  <si>
    <t xml:space="preserve">    782 - Dokončovací práce - obklady z kamene</t>
  </si>
  <si>
    <t xml:space="preserve">    783 - Dokončovací práce - nátěry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</si>
  <si>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</si>
  <si>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</si>
  <si>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</si>
  <si>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</si>
  <si>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</si>
  <si>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</si>
  <si>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</si>
  <si>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</si>
  <si>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</si>
  <si>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</si>
  <si>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</si>
  <si>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</si>
  <si>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</si>
  <si>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</si>
  <si>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</si>
  <si>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</si>
  <si>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</si>
  <si>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</si>
  <si>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</si>
  <si>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62101(R)</t>
  </si>
  <si>
    <t>postřik proti vlhkosti zajišťující prodyšnost a přilnavost</t>
  </si>
  <si>
    <t>m2</t>
  </si>
  <si>
    <t>4</t>
  </si>
  <si>
    <t>1684146752</t>
  </si>
  <si>
    <t>VV</t>
  </si>
  <si>
    <t>" F1 "</t>
  </si>
  <si>
    <t>602</t>
  </si>
  <si>
    <t>" F2 "</t>
  </si>
  <si>
    <t>57</t>
  </si>
  <si>
    <t>Součet</t>
  </si>
  <si>
    <t>62102(R)</t>
  </si>
  <si>
    <t>aplikace antisanitračního nátěru</t>
  </si>
  <si>
    <t>-1539395880</t>
  </si>
  <si>
    <t>51</t>
  </si>
  <si>
    <t>3</t>
  </si>
  <si>
    <t>62103(R)</t>
  </si>
  <si>
    <t>plastická modelace soklu pomocí šablony nebo ručně</t>
  </si>
  <si>
    <t>1081934901</t>
  </si>
  <si>
    <t>52</t>
  </si>
  <si>
    <t>62104(R)</t>
  </si>
  <si>
    <t>vytažení profilů (římsa, ostění oken)</t>
  </si>
  <si>
    <t>m</t>
  </si>
  <si>
    <t>1226945918</t>
  </si>
  <si>
    <t xml:space="preserve">" upřesnit výměru dle skutečnosti  "</t>
  </si>
  <si>
    <t>40</t>
  </si>
  <si>
    <t>5</t>
  </si>
  <si>
    <t>622135000(R)</t>
  </si>
  <si>
    <t>Vyrovnání podkladu vnějších stěn maltou vápennou tl do 10 mm - mat. trassvápenná omítka</t>
  </si>
  <si>
    <t>-919100211</t>
  </si>
  <si>
    <t>" F3 - viz pol. otlučení omítky - 30% plochy "</t>
  </si>
  <si>
    <t>602*0,3</t>
  </si>
  <si>
    <t>622311131(R)</t>
  </si>
  <si>
    <t xml:space="preserve">Vápenný štuk vnějších stěn tloušťky do 3 mm   - mat. trassvápenná omítka</t>
  </si>
  <si>
    <t>277944290</t>
  </si>
  <si>
    <t>7</t>
  </si>
  <si>
    <t>622324411(R)</t>
  </si>
  <si>
    <t xml:space="preserve">Sanační podkladní omítka vnějších stěn nanášená ručně  omítková směs - silikátová plniva na bázi expandovaného vulkanického skla, hydraulická pojiva, minerální přísady, organické polymery, hydrofilní sanační omítka s tepelně-sušícími účinky </t>
  </si>
  <si>
    <t>671471060</t>
  </si>
  <si>
    <t>" F1 - sokl "</t>
  </si>
  <si>
    <t>8</t>
  </si>
  <si>
    <t>622324491(R)</t>
  </si>
  <si>
    <t xml:space="preserve">Příplatek k sanační podkladní omítce vnějších stěn za každých dalších 5 mm tloušťky přes 15 mm ručně  omítková směs - silikátová plniva na bázi expandovaného vulkanického skla, hydraulická pojiva, minerální přísady, organické polymery, hydrofilní sanační </t>
  </si>
  <si>
    <t>-846929002</t>
  </si>
  <si>
    <t>52*3</t>
  </si>
  <si>
    <t>9</t>
  </si>
  <si>
    <t>622325121(R)</t>
  </si>
  <si>
    <t>Sanační jádrová omítka vnějších stěn nanášená ručně tl.15mm, omítková směs - silikátová plniva na bázi expandovaného vulkanického skla, hydraulická pojiva, minerální přísady, organické polymery, hydrofilní sanační omítka s tepelně-sušícími účinky</t>
  </si>
  <si>
    <t>1006924438</t>
  </si>
  <si>
    <t>10</t>
  </si>
  <si>
    <t>622325191(R)</t>
  </si>
  <si>
    <t>Příplatek k sanační jádrové omítce vnějších stěn za každých dalších 5 mm tloušťky přes 15 mm ručně - mat viz pol. výše</t>
  </si>
  <si>
    <t>225643636</t>
  </si>
  <si>
    <t>109*3</t>
  </si>
  <si>
    <t>11</t>
  </si>
  <si>
    <t>622325212(R)</t>
  </si>
  <si>
    <t xml:space="preserve">Oprava vnější vápenné štukové omítky členitosti 1 stěn v rozsahu přes 10 do 30 %  - mat. trassvápenná omítka</t>
  </si>
  <si>
    <t>1020157893</t>
  </si>
  <si>
    <t>" F3 - viz pol. otlučení omítky "</t>
  </si>
  <si>
    <t>Vedení trubní dálková a přípojná</t>
  </si>
  <si>
    <t>801(R)</t>
  </si>
  <si>
    <t>napojení lapače splavenin na kanalizaci vč. zemních prací a uvedení povrchu do původního stavu - předpoklad délky napojení do 2m</t>
  </si>
  <si>
    <t>ks</t>
  </si>
  <si>
    <t>-292065671</t>
  </si>
  <si>
    <t>Ostatní konstrukce a práce, bourání</t>
  </si>
  <si>
    <t>13</t>
  </si>
  <si>
    <t>941111131</t>
  </si>
  <si>
    <t>Montáž lešení řadového trubkového lehkého s podlahami zatížení do 200 kg/m2 š od 1,2 do 1,5 m v do 10 m</t>
  </si>
  <si>
    <t>66893064</t>
  </si>
  <si>
    <t>(42+2*15)*14</t>
  </si>
  <si>
    <t>14</t>
  </si>
  <si>
    <t>941111231</t>
  </si>
  <si>
    <t>Příplatek k lešení řadovému trubkovému lehkému s podlahami do 200 kg/m2 š od 1,2 do 1,5 m v do 10 m za každý den použití</t>
  </si>
  <si>
    <t>1495755496</t>
  </si>
  <si>
    <t>1008*180</t>
  </si>
  <si>
    <t>15</t>
  </si>
  <si>
    <t>941111831</t>
  </si>
  <si>
    <t>Demontáž lešení řadového trubkového lehkého s podlahami zatížení do 200 kg/m2 š od 1,2 do 1,5 m v do 10 m</t>
  </si>
  <si>
    <t>-548021232</t>
  </si>
  <si>
    <t>16</t>
  </si>
  <si>
    <t>944611111</t>
  </si>
  <si>
    <t>Montáž ochranné plachty z textilie z umělých vláken</t>
  </si>
  <si>
    <t>412659601</t>
  </si>
  <si>
    <t>" částečné zakrytí směrem do ulice - upřesnit výměru "</t>
  </si>
  <si>
    <t>350</t>
  </si>
  <si>
    <t>17</t>
  </si>
  <si>
    <t>944611211</t>
  </si>
  <si>
    <t>Příplatek k ochranné plachtě za každý den použití</t>
  </si>
  <si>
    <t>-1984720827</t>
  </si>
  <si>
    <t>350*180</t>
  </si>
  <si>
    <t>18</t>
  </si>
  <si>
    <t>944611811</t>
  </si>
  <si>
    <t>Demontáž ochranné plachty z textilie z umělých vláken</t>
  </si>
  <si>
    <t>-1607364742</t>
  </si>
  <si>
    <t>19</t>
  </si>
  <si>
    <t>94950(R)</t>
  </si>
  <si>
    <t xml:space="preserve">konstrukce a práce nutné k postavení lešení nad střechou ( např. kapsy pro kotvení do stěn, rozkrytí části střechy pro postavení lešení , vč. uvedení do původního stavu ) </t>
  </si>
  <si>
    <t>kpl</t>
  </si>
  <si>
    <t>-1085283470</t>
  </si>
  <si>
    <t>20</t>
  </si>
  <si>
    <t>978015341</t>
  </si>
  <si>
    <t>Otlučení (osekání) vnější vápenné nebo vápenocementové omítky stupně členitosti 1 a 2 v rozsahu přes 20 do 30 %</t>
  </si>
  <si>
    <t>-1172946244</t>
  </si>
  <si>
    <t>" viz odstr. tenkovrstvé omítky "</t>
  </si>
  <si>
    <t>978015391</t>
  </si>
  <si>
    <t>Otlučení (osekání) vnější vápenné nebo vápenocementové omítky stupně členitosti 1 a 2 v rozsahu přes 80 do 100 %</t>
  </si>
  <si>
    <t>1153833501</t>
  </si>
  <si>
    <t>" F.2 - část nad soklem - po obvodu od vstupu na západní straně směr sever,výcod,jih "</t>
  </si>
  <si>
    <t>1*(3+2,5+1,3+1,95+8,9+7,15+13,7+4,8+11+3)</t>
  </si>
  <si>
    <t>22</t>
  </si>
  <si>
    <t>978035123</t>
  </si>
  <si>
    <t>Odstranění tenkovrstvé omítky tl přes 2 mm odsekáním v rozsahu přes 10 do 30 %</t>
  </si>
  <si>
    <t>-877716373</t>
  </si>
  <si>
    <t>" F3 - úprava omítky nad úrovní zasolení "</t>
  </si>
  <si>
    <t xml:space="preserve">" pohled západní  - mezi věží a opěrákem "</t>
  </si>
  <si>
    <t>3*(16,2+13)/2</t>
  </si>
  <si>
    <t>" opěrák "</t>
  </si>
  <si>
    <t>(2,5+1,3+2)*10,5</t>
  </si>
  <si>
    <t>" nižší část objektu za opěrákem "</t>
  </si>
  <si>
    <t>7,15*7,3-(5,25+7,15)/2*4</t>
  </si>
  <si>
    <t xml:space="preserve"> " pohled severní - mezi opěráky "</t>
  </si>
  <si>
    <t>(8,9+13,7+11)*13</t>
  </si>
  <si>
    <t>" dtto, odpočet plochy střech "</t>
  </si>
  <si>
    <t>-5,25*3,6/2</t>
  </si>
  <si>
    <t>-8*4,2/2</t>
  </si>
  <si>
    <t>-11*4,2</t>
  </si>
  <si>
    <t xml:space="preserve">" pohled východní - nižší část objektu " </t>
  </si>
  <si>
    <t>7,35*7,3-3,6*1,5/2</t>
  </si>
  <si>
    <t>Mezisoučet</t>
  </si>
  <si>
    <t>" 10% na nepřesnost výměr "</t>
  </si>
  <si>
    <t>547*0,1</t>
  </si>
  <si>
    <t>23</t>
  </si>
  <si>
    <t>978036191</t>
  </si>
  <si>
    <t>Otlučení (osekání) cementových omítek vnějších ploch v rozsahu přes 80 do 100 %</t>
  </si>
  <si>
    <t>1261351316</t>
  </si>
  <si>
    <t>" F.1 - sokl - po obvodu od vstupu na západní straně směr sever,výcod,jih "</t>
  </si>
  <si>
    <t>0,9*(3+2,5+1,3+1,95+8,9+7,15+13,7+4,8+11+3)</t>
  </si>
  <si>
    <t>24</t>
  </si>
  <si>
    <t>985131111(R)</t>
  </si>
  <si>
    <t>Očištění ploch stěn demineralizovanou vodou s regulovaným tlakem</t>
  </si>
  <si>
    <t>-55932861</t>
  </si>
  <si>
    <t>" F3 "</t>
  </si>
  <si>
    <t>25</t>
  </si>
  <si>
    <t>993111111</t>
  </si>
  <si>
    <t>Dovoz a odvoz lešení řadového do 10 km včetně naložení a složení</t>
  </si>
  <si>
    <t>-1056211757</t>
  </si>
  <si>
    <t>26</t>
  </si>
  <si>
    <t>993111119</t>
  </si>
  <si>
    <t>Příplatek k ceně dovozu a odvozu lešení řadového ZKD 10 km přes 10 km</t>
  </si>
  <si>
    <t>-62887181</t>
  </si>
  <si>
    <t>27</t>
  </si>
  <si>
    <t>99901(R)</t>
  </si>
  <si>
    <t>monitoring drenážního potrubí po obvodu kostela</t>
  </si>
  <si>
    <t>1427117762</t>
  </si>
  <si>
    <t>997</t>
  </si>
  <si>
    <t>Doprava suti a vybouraných hmot</t>
  </si>
  <si>
    <t>28</t>
  </si>
  <si>
    <t>997013160</t>
  </si>
  <si>
    <t>Vnitrostaveništní doprava suti a vybouraných hmot pro budovy v přes 30 do 36 m s omezením mechanizace</t>
  </si>
  <si>
    <t>t</t>
  </si>
  <si>
    <t>2029762218</t>
  </si>
  <si>
    <t>29</t>
  </si>
  <si>
    <t>997013501</t>
  </si>
  <si>
    <t>Odvoz suti a vybouraných hmot na skládku nebo meziskládku do 1 km se složením</t>
  </si>
  <si>
    <t>-1191336176</t>
  </si>
  <si>
    <t>30</t>
  </si>
  <si>
    <t>997013509</t>
  </si>
  <si>
    <t>Příplatek k odvozu suti a vybouraných hmot na skládku ZKD 1 km přes 1 km</t>
  </si>
  <si>
    <t>-1690056471</t>
  </si>
  <si>
    <t>17,147*24</t>
  </si>
  <si>
    <t>31</t>
  </si>
  <si>
    <t>997013631</t>
  </si>
  <si>
    <t>Poplatek za uložení na skládce (skládkovné) stavebního odpadu směsného kód odpadu 17 09 04</t>
  </si>
  <si>
    <t>178261431</t>
  </si>
  <si>
    <t>998</t>
  </si>
  <si>
    <t>Přesun hmot</t>
  </si>
  <si>
    <t>32</t>
  </si>
  <si>
    <t>998011011</t>
  </si>
  <si>
    <t>Přesun hmot pro budovy zděné s omezením mechanizace pro budovy v přes 24 do 36 m</t>
  </si>
  <si>
    <t>51897682</t>
  </si>
  <si>
    <t>PSV</t>
  </si>
  <si>
    <t>Práce a dodávky PSV</t>
  </si>
  <si>
    <t>764</t>
  </si>
  <si>
    <t>Konstrukce klempířské</t>
  </si>
  <si>
    <t>33</t>
  </si>
  <si>
    <t>764004821</t>
  </si>
  <si>
    <t>Demontáž nástřešního žlabu do suti</t>
  </si>
  <si>
    <t>-608419914</t>
  </si>
  <si>
    <t>" K/10 "</t>
  </si>
  <si>
    <t>35</t>
  </si>
  <si>
    <t>" K/15-K/17 "</t>
  </si>
  <si>
    <t>11+23+12,5</t>
  </si>
  <si>
    <t>34</t>
  </si>
  <si>
    <t>764004841</t>
  </si>
  <si>
    <t>Demontáž háku do suti</t>
  </si>
  <si>
    <t>kus</t>
  </si>
  <si>
    <t>983793460</t>
  </si>
  <si>
    <t>764004861</t>
  </si>
  <si>
    <t>Demontáž svodu do suti</t>
  </si>
  <si>
    <t>1575584776</t>
  </si>
  <si>
    <t>" K/25-K/28 "</t>
  </si>
  <si>
    <t>4,2+10,3+5,5+15,5</t>
  </si>
  <si>
    <t>36</t>
  </si>
  <si>
    <t>764004871</t>
  </si>
  <si>
    <t>Demontáž objímky svodu do suti</t>
  </si>
  <si>
    <t>1858813653</t>
  </si>
  <si>
    <t>37</t>
  </si>
  <si>
    <t>76410(R)</t>
  </si>
  <si>
    <t>K.10 - nástřešní žlab nad hlavní římsou (součástí je i oplechování římsové hrany a navázání na stávající krytinu) - viz výpis prvků</t>
  </si>
  <si>
    <t>-1653396215</t>
  </si>
  <si>
    <t>38</t>
  </si>
  <si>
    <t>76415(R)</t>
  </si>
  <si>
    <t>K.15 - nástřešní žlab - viz výpis prvků</t>
  </si>
  <si>
    <t>-924215012</t>
  </si>
  <si>
    <t>39</t>
  </si>
  <si>
    <t>76416(R)</t>
  </si>
  <si>
    <t>K.16 - nástřešní žlab - viz výpis prvků</t>
  </si>
  <si>
    <t>33438759</t>
  </si>
  <si>
    <t>76417(R)</t>
  </si>
  <si>
    <t>K.17 - nástřešní žlab - viz výpis prvků</t>
  </si>
  <si>
    <t>1514512304</t>
  </si>
  <si>
    <t>41</t>
  </si>
  <si>
    <t>76425(R)</t>
  </si>
  <si>
    <t>K.25 - svod s kotlíkem a lapačem splavenin - viz výpis prvků</t>
  </si>
  <si>
    <t>753393011</t>
  </si>
  <si>
    <t>42</t>
  </si>
  <si>
    <t>76426(R)</t>
  </si>
  <si>
    <t>K.26 - svod s kotlíkem a lapačem splavenin - viz výpis prvků</t>
  </si>
  <si>
    <t>1662475635</t>
  </si>
  <si>
    <t>43</t>
  </si>
  <si>
    <t>76427(R)</t>
  </si>
  <si>
    <t>K.27 - svod s kotlíkem a lapačem splavenin - viz výpis prvků</t>
  </si>
  <si>
    <t>-1504987018</t>
  </si>
  <si>
    <t>44</t>
  </si>
  <si>
    <t>76428(R)</t>
  </si>
  <si>
    <t>K.28 - svod s kotlíkem a lapačem splavenin - viz výpis prvků</t>
  </si>
  <si>
    <t>-1193844454</t>
  </si>
  <si>
    <t>45</t>
  </si>
  <si>
    <t>998764214</t>
  </si>
  <si>
    <t>Přesun hmot pro konstrukce klempířské stanovený procentní sazbou (%) z ceny vodorovná dopravní vzdálenost do 50 m základní v objektech výšky přes 24 do 36 m</t>
  </si>
  <si>
    <t>%</t>
  </si>
  <si>
    <t>948607721</t>
  </si>
  <si>
    <t>766</t>
  </si>
  <si>
    <t>Konstrukce truhlářské</t>
  </si>
  <si>
    <t>46</t>
  </si>
  <si>
    <t>998766204</t>
  </si>
  <si>
    <t>Přesun hmot procentní pro kce truhlářské v objektech v přes 24 do 36 m</t>
  </si>
  <si>
    <t>-890068191</t>
  </si>
  <si>
    <t>47</t>
  </si>
  <si>
    <t>76607(R)</t>
  </si>
  <si>
    <t xml:space="preserve">T.7 - repase střešních dvířek 780/1095mm, severní sakristie  - viz výpis prvků</t>
  </si>
  <si>
    <t>1691533935</t>
  </si>
  <si>
    <t>48</t>
  </si>
  <si>
    <t>76608(R)</t>
  </si>
  <si>
    <t>T.8 - repase špaletového okna v přízemí severní sakristie, 980/1115mm, vč. mříže - viz výpis prvků</t>
  </si>
  <si>
    <t>-522987069</t>
  </si>
  <si>
    <t>49</t>
  </si>
  <si>
    <t>76609(R)</t>
  </si>
  <si>
    <t>T.9 - repase venkovních dveří 980/2045mm a špaletového okna 980/965mm, vč. mříže - viz výpis prvků</t>
  </si>
  <si>
    <t>-1218883684</t>
  </si>
  <si>
    <t>50</t>
  </si>
  <si>
    <t>76610(R)</t>
  </si>
  <si>
    <t>T.10 - repase špaletového okna v přízemí severní sakristie, 980/1115mm, vč. mříže - viz výpis prvků</t>
  </si>
  <si>
    <t>1722246570</t>
  </si>
  <si>
    <t>76611(R)</t>
  </si>
  <si>
    <t>T.11 - repase špaletového okna v patře severní sakristie, 1360/1520mm, vč. mříže - viz výpis prvků</t>
  </si>
  <si>
    <t>1481452754</t>
  </si>
  <si>
    <t>782</t>
  </si>
  <si>
    <t>Dokončovací práce - obklady z kamene</t>
  </si>
  <si>
    <t>78207(R)</t>
  </si>
  <si>
    <t>P.7 - oprava stříšek na dvoustupňových opěrácích - 1 pozice = stříška vel. 2*1,2m + 0,6*1,2m - viz výpis prvků</t>
  </si>
  <si>
    <t>pozice</t>
  </si>
  <si>
    <t>-129693271</t>
  </si>
  <si>
    <t>53</t>
  </si>
  <si>
    <t>998782213</t>
  </si>
  <si>
    <t>Přesun hmot procentní pro obklady kamenné s omezením mechanizace v objektech v přes 12 do 60 m</t>
  </si>
  <si>
    <t>-1502884064</t>
  </si>
  <si>
    <t>783</t>
  </si>
  <si>
    <t>Dokončovací práce - nátěry</t>
  </si>
  <si>
    <t>54</t>
  </si>
  <si>
    <t>783801401</t>
  </si>
  <si>
    <t>Ometení omítek před provedením nátěru</t>
  </si>
  <si>
    <t>930023580</t>
  </si>
  <si>
    <t>55</t>
  </si>
  <si>
    <t>783823134</t>
  </si>
  <si>
    <t>Penetrační sol-silikátový nátěr hladkých, tenkovrstvých zrnitých nebo štukových omítek</t>
  </si>
  <si>
    <t>-1244002266</t>
  </si>
  <si>
    <t>56</t>
  </si>
  <si>
    <t>783827424</t>
  </si>
  <si>
    <t>Krycí dvojnásobný sol-silikátový nátěr omítek stupně členitosti 1 a 2</t>
  </si>
  <si>
    <t>-959706811</t>
  </si>
  <si>
    <t>PAB0351 - Věž</t>
  </si>
  <si>
    <t xml:space="preserve">    767 - Konstrukce zámečnické</t>
  </si>
  <si>
    <t xml:space="preserve">    772 - Podlahy z kamene</t>
  </si>
  <si>
    <t>1181225826</t>
  </si>
  <si>
    <t>863212163</t>
  </si>
  <si>
    <t>-30487947</t>
  </si>
  <si>
    <t>1440274151</t>
  </si>
  <si>
    <t>621135000(R)</t>
  </si>
  <si>
    <t>Vyrovnání podkladu vnějších podhledů maltou vápennou tl do 10 mm - mat. trassvápenná omítka</t>
  </si>
  <si>
    <t>915348196</t>
  </si>
  <si>
    <t>" ochoz - F3 "</t>
  </si>
  <si>
    <t>20*1,1*0,3</t>
  </si>
  <si>
    <t>621325202(R)</t>
  </si>
  <si>
    <t>Oprava vnější vápenocementové štukové omítky složitosti 1 podhledů v rozsahu přes 10 do 30 % - mat. trassvápenná omítka</t>
  </si>
  <si>
    <t>-281438143</t>
  </si>
  <si>
    <t>-1318412099</t>
  </si>
  <si>
    <t>(872-22)*0,3</t>
  </si>
  <si>
    <t>1076016277</t>
  </si>
  <si>
    <t>1964618301</t>
  </si>
  <si>
    <t>-1095622176</t>
  </si>
  <si>
    <t>14*3</t>
  </si>
  <si>
    <t>-988982084</t>
  </si>
  <si>
    <t>-169611945</t>
  </si>
  <si>
    <t>30*3</t>
  </si>
  <si>
    <t>-306018929</t>
  </si>
  <si>
    <t>872-22</t>
  </si>
  <si>
    <t>631311215</t>
  </si>
  <si>
    <t>Mazanina tl přes 50 do 80 mm z betonu prostého se zvýšenými nároky na prostředí tř. C 30/37</t>
  </si>
  <si>
    <t>m3</t>
  </si>
  <si>
    <t>-1913517661</t>
  </si>
  <si>
    <t>" ochoz "</t>
  </si>
  <si>
    <t>20*0,08</t>
  </si>
  <si>
    <t>632450131</t>
  </si>
  <si>
    <t>Vyrovnávací cementový potěr tl přes 10 do 20 mm ze suchých směsí provedený v ploše</t>
  </si>
  <si>
    <t>-998100001</t>
  </si>
  <si>
    <t>941121113(R)</t>
  </si>
  <si>
    <t>Montáž lešení řadového trubkového těžkého s podlahami zatížení do 300 kg/m2 š od 1,5 do 1,8 m v přes 30 m</t>
  </si>
  <si>
    <t>-547694480</t>
  </si>
  <si>
    <t>" věž "</t>
  </si>
  <si>
    <t>(2+11+6)*37</t>
  </si>
  <si>
    <t>(5+11+2)*22</t>
  </si>
  <si>
    <t>941121213(R)</t>
  </si>
  <si>
    <t>Příplatek k lešení řadovému trubkovému těžkému s podlahami do 300 kg/m2 š od 1,5 do 1,8 m v přes 30 m za každý den použití</t>
  </si>
  <si>
    <t>640844796</t>
  </si>
  <si>
    <t>1099*180</t>
  </si>
  <si>
    <t>941121813(R)</t>
  </si>
  <si>
    <t>Demontáž lešení řadového trubkového těžkého s podlahami zatížení do 300 kg/m2 š od 1,5 do 1,8 m v přes 30 m</t>
  </si>
  <si>
    <t>-567665921</t>
  </si>
  <si>
    <t>947737861</t>
  </si>
  <si>
    <t>300</t>
  </si>
  <si>
    <t>-1045375546</t>
  </si>
  <si>
    <t>300*180</t>
  </si>
  <si>
    <t>631391045</t>
  </si>
  <si>
    <t>949101111</t>
  </si>
  <si>
    <t>Lešení pomocné pro objekty pozemních staveb s lešeňovou podlahou v do 1,9 m zatížení do 150 kg/m2</t>
  </si>
  <si>
    <t>1204689040</t>
  </si>
  <si>
    <t>-627289581</t>
  </si>
  <si>
    <t>965043341</t>
  </si>
  <si>
    <t>Bourání podkladů pod dlažby betonových s potěrem nebo teracem tl do 100 mm pl přes 4 m2</t>
  </si>
  <si>
    <t>771086138</t>
  </si>
  <si>
    <t>20*0,1</t>
  </si>
  <si>
    <t>1382793206</t>
  </si>
  <si>
    <t>872</t>
  </si>
  <si>
    <t>1229250734</t>
  </si>
  <si>
    <t>1*(7,7+6,1+2,2)</t>
  </si>
  <si>
    <t>-804123932</t>
  </si>
  <si>
    <t>" ochoz strop "</t>
  </si>
  <si>
    <t>0,84*(4,8+6,5)*2</t>
  </si>
  <si>
    <t>" ochoz stěny "</t>
  </si>
  <si>
    <t>4,8*4,4*4</t>
  </si>
  <si>
    <t>" pohled západní - věž "</t>
  </si>
  <si>
    <t>7,7*30,7</t>
  </si>
  <si>
    <t>" pohled jižní a severní - věž "</t>
  </si>
  <si>
    <t>7,7*30,7*2</t>
  </si>
  <si>
    <t>-5,4*13-(5,4+1,3)/2*4,2</t>
  </si>
  <si>
    <t>-1,2*17,4</t>
  </si>
  <si>
    <t>" pohled východní - věž "</t>
  </si>
  <si>
    <t>7,7*11</t>
  </si>
  <si>
    <t>792*0,1</t>
  </si>
  <si>
    <t>2060760279</t>
  </si>
  <si>
    <t>0,9*(7,7+6,1+2,2)</t>
  </si>
  <si>
    <t>215501475</t>
  </si>
  <si>
    <t>985132111(R)</t>
  </si>
  <si>
    <t>Očištění ploch líce kleneb a podhledů demineralizovanou vodou s regulovaným tlakem</t>
  </si>
  <si>
    <t>1773680145</t>
  </si>
  <si>
    <t>1402507646</t>
  </si>
  <si>
    <t>1950889791</t>
  </si>
  <si>
    <t>1722681135</t>
  </si>
  <si>
    <t>1162139220</t>
  </si>
  <si>
    <t>-1316278162</t>
  </si>
  <si>
    <t>23,439*24</t>
  </si>
  <si>
    <t>895148913</t>
  </si>
  <si>
    <t>576635090</t>
  </si>
  <si>
    <t>764002812</t>
  </si>
  <si>
    <t>Demontáž okapového plechu do suti v krytině skládané</t>
  </si>
  <si>
    <t>1951987867</t>
  </si>
  <si>
    <t>764002841</t>
  </si>
  <si>
    <t>Demontáž oplechování horních ploch zdí a nadezdívek do suti</t>
  </si>
  <si>
    <t>-229527754</t>
  </si>
  <si>
    <t>32,5*2</t>
  </si>
  <si>
    <t>764002851</t>
  </si>
  <si>
    <t>Demontáž oplechování parapetů do suti</t>
  </si>
  <si>
    <t>-745116400</t>
  </si>
  <si>
    <t>(7+2)*0,5+0,7</t>
  </si>
  <si>
    <t>764002861</t>
  </si>
  <si>
    <t>Demontáž oplechování říms a ozdobných prvků do suti</t>
  </si>
  <si>
    <t>1363258522</t>
  </si>
  <si>
    <t>3*1</t>
  </si>
  <si>
    <t>273236813</t>
  </si>
  <si>
    <t>18+18</t>
  </si>
  <si>
    <t>-1972965053</t>
  </si>
  <si>
    <t>764001(R)</t>
  </si>
  <si>
    <t>K.1 - okap nad ochozem věže - viz výpis prvků</t>
  </si>
  <si>
    <t>622646120</t>
  </si>
  <si>
    <t>76402(R)</t>
  </si>
  <si>
    <t>K.2 - svod s kotlíkem, věž - viz výpis prvků</t>
  </si>
  <si>
    <t>2070547022</t>
  </si>
  <si>
    <t>76403(R)</t>
  </si>
  <si>
    <t>K.3 - svod s kotlíkem, věž - viz výpis prvků</t>
  </si>
  <si>
    <t>-141651890</t>
  </si>
  <si>
    <t>76404(R)</t>
  </si>
  <si>
    <t>K.4 - oplechování ochozu - viz výpis prvků</t>
  </si>
  <si>
    <t>-1413076738</t>
  </si>
  <si>
    <t>76405(R)</t>
  </si>
  <si>
    <t>K.5 - oplechování u podlahy ochozu - viz výpis prvků</t>
  </si>
  <si>
    <t>102815516</t>
  </si>
  <si>
    <t>76406(R)</t>
  </si>
  <si>
    <t>K.6 - oplechování oken s kružbou rš 600 - viz výpis prvků</t>
  </si>
  <si>
    <t>258642654</t>
  </si>
  <si>
    <t>76407(R)</t>
  </si>
  <si>
    <t>K.7 - oplechování parapetu okének na věži rš 300mm - viz výpis prvků</t>
  </si>
  <si>
    <t>-147213490</t>
  </si>
  <si>
    <t>7*0,5</t>
  </si>
  <si>
    <t>76408(R)</t>
  </si>
  <si>
    <t>K.8 - oplechování parapetu okének nad vstupem na věž rš 300mm - viz výpis prvků</t>
  </si>
  <si>
    <t>-555697052</t>
  </si>
  <si>
    <t>2*0,5</t>
  </si>
  <si>
    <t>76409(R)</t>
  </si>
  <si>
    <t>K.9 - oplechování parapetu okna nad vstupem na věž rš 300mm - viz výpis prvků</t>
  </si>
  <si>
    <t>1373004871</t>
  </si>
  <si>
    <t>1*0,5</t>
  </si>
  <si>
    <t>1724886175</t>
  </si>
  <si>
    <t>767</t>
  </si>
  <si>
    <t>Konstrukce zámečnické</t>
  </si>
  <si>
    <t>76701(R)</t>
  </si>
  <si>
    <t>oprava plechových dveří 850/1800mm (z věže na ochoz) vč. originálních závěsů, krbicový zámek, nátěr kovářskou barvou</t>
  </si>
  <si>
    <t>1083140272</t>
  </si>
  <si>
    <t>772</t>
  </si>
  <si>
    <t>Podlahy z kamene</t>
  </si>
  <si>
    <t>77201(R)</t>
  </si>
  <si>
    <t>montáž břidlicových desek - ochoz</t>
  </si>
  <si>
    <t>-982229017</t>
  </si>
  <si>
    <t>M</t>
  </si>
  <si>
    <t>77202(R)</t>
  </si>
  <si>
    <t>dodání břidlicové dlažby vč. dopravy</t>
  </si>
  <si>
    <t>1219468376</t>
  </si>
  <si>
    <t>77203(R)</t>
  </si>
  <si>
    <t xml:space="preserve">hydroizolační elastická silikátová stěrka </t>
  </si>
  <si>
    <t>-132537131</t>
  </si>
  <si>
    <t>58</t>
  </si>
  <si>
    <t>772524811</t>
  </si>
  <si>
    <t>Demontáž dlažby z kamene k dalšímu použití z tvrdých kamenů kladených do malty</t>
  </si>
  <si>
    <t>1083098951</t>
  </si>
  <si>
    <t>59</t>
  </si>
  <si>
    <t>772991441</t>
  </si>
  <si>
    <t>Očištění vybouraných kamenných dlažeb k dalšímu použití od malty</t>
  </si>
  <si>
    <t>723156156</t>
  </si>
  <si>
    <t>60</t>
  </si>
  <si>
    <t>998772113</t>
  </si>
  <si>
    <t>Přesun hmot tonážní pro podlahy z kamene s omezením mechanizace v objektech v přes 12 do 60 m</t>
  </si>
  <si>
    <t>-1626550893</t>
  </si>
  <si>
    <t>" nová dlažba + stěrka "</t>
  </si>
  <si>
    <t>1,05+0,2</t>
  </si>
  <si>
    <t>" stáv. dlažba - snesení + vynesení "</t>
  </si>
  <si>
    <t>10*0,6*0,075*2</t>
  </si>
  <si>
    <t>61</t>
  </si>
  <si>
    <t>78201(R)</t>
  </si>
  <si>
    <t>P.1 - oprava arkádového ochozu věže - viz výpis prvků</t>
  </si>
  <si>
    <t>-273674358</t>
  </si>
  <si>
    <t>62</t>
  </si>
  <si>
    <t>78202(R)</t>
  </si>
  <si>
    <t>P.2 - oprava hlavního vstupního portálu - viz výpis prvků</t>
  </si>
  <si>
    <t>2115169532</t>
  </si>
  <si>
    <t>63</t>
  </si>
  <si>
    <t>78203(R)</t>
  </si>
  <si>
    <t>P.3 - oprava portálu vstupu do věže - viz výpis prvků</t>
  </si>
  <si>
    <t>-945364321</t>
  </si>
  <si>
    <t>64</t>
  </si>
  <si>
    <t>78206(R)</t>
  </si>
  <si>
    <t>P.6 - oprava římsy pod hodinami na věži, výška cca 20cm - viz výpis prvků</t>
  </si>
  <si>
    <t>mb</t>
  </si>
  <si>
    <t>204950918</t>
  </si>
  <si>
    <t>65</t>
  </si>
  <si>
    <t>78209(R)</t>
  </si>
  <si>
    <t>P.9 - oprava ostění oken s kružbou na severní, jižní a západní straně věže, okno 1000/17000m - viz výpis prvků</t>
  </si>
  <si>
    <t>1597351761</t>
  </si>
  <si>
    <t>66</t>
  </si>
  <si>
    <t>2043193737</t>
  </si>
  <si>
    <t>67</t>
  </si>
  <si>
    <t>-1846967865</t>
  </si>
  <si>
    <t>68</t>
  </si>
  <si>
    <t>673977772</t>
  </si>
  <si>
    <t>69</t>
  </si>
  <si>
    <t>-66100199</t>
  </si>
  <si>
    <t>PAB0352 - Elektroinstalace silnoproud</t>
  </si>
  <si>
    <t xml:space="preserve">    741 - Elektroinstalace - silnoproud</t>
  </si>
  <si>
    <t>741</t>
  </si>
  <si>
    <t>Elektroinstalace - silnoproud</t>
  </si>
  <si>
    <t>741001(R)</t>
  </si>
  <si>
    <t>D+M podpěry uzemňovacího vývodu</t>
  </si>
  <si>
    <t>1240265995</t>
  </si>
  <si>
    <t>741002(R)</t>
  </si>
  <si>
    <t>D+M drátu FeZn průměr 10mm s PVC izolací</t>
  </si>
  <si>
    <t>851619473</t>
  </si>
  <si>
    <t>741003(R)</t>
  </si>
  <si>
    <t>D+M pásku FeZn 30x4</t>
  </si>
  <si>
    <t>-1840539825</t>
  </si>
  <si>
    <t>741004(R)</t>
  </si>
  <si>
    <t>D+M svorky páska-páska FeZn</t>
  </si>
  <si>
    <t>1708365393</t>
  </si>
  <si>
    <t>741005(R)</t>
  </si>
  <si>
    <t>D+M svorky páska-drát FeZn</t>
  </si>
  <si>
    <t>1441453154</t>
  </si>
  <si>
    <t>741006(R)</t>
  </si>
  <si>
    <t>D+M zkušební svorky</t>
  </si>
  <si>
    <t>-2015672060</t>
  </si>
  <si>
    <t>741007(R)</t>
  </si>
  <si>
    <t>D+M štítku pro označení svodu</t>
  </si>
  <si>
    <t>1347070170</t>
  </si>
  <si>
    <t>741008(R)</t>
  </si>
  <si>
    <t>D+M protikorozní ochrany spoje</t>
  </si>
  <si>
    <t>1933988060</t>
  </si>
  <si>
    <t>741009(R)</t>
  </si>
  <si>
    <t>D+M drátu CU průměr 8mm</t>
  </si>
  <si>
    <t>-1022480487</t>
  </si>
  <si>
    <t>741010(R)</t>
  </si>
  <si>
    <t>D+M svorky MV Cu</t>
  </si>
  <si>
    <t>-2014495880</t>
  </si>
  <si>
    <t>741011(R)</t>
  </si>
  <si>
    <t>D+M svorka okapové Cu</t>
  </si>
  <si>
    <t>-1347055118</t>
  </si>
  <si>
    <t>741012(R)</t>
  </si>
  <si>
    <t>D+M svorky na falc Cu (zvolit dle typu falcu)</t>
  </si>
  <si>
    <t>-1753521723</t>
  </si>
  <si>
    <t>741013(R)</t>
  </si>
  <si>
    <t>D+M PV 1c 55 (FeZn + plast) podpěra vedení do zdiva vč. hmoždinky a šroubu</t>
  </si>
  <si>
    <t>-960910366</t>
  </si>
  <si>
    <t>741014(R)</t>
  </si>
  <si>
    <t>D+M podpěry vedení na okapové roury Cu</t>
  </si>
  <si>
    <t>333285154</t>
  </si>
  <si>
    <t>741015(R)</t>
  </si>
  <si>
    <t>ruční výkop rýhy 30/60cm, hor.4</t>
  </si>
  <si>
    <t>1513729057</t>
  </si>
  <si>
    <t>741016(R)</t>
  </si>
  <si>
    <t>ruční zához rýhy 35/60cm, hor.4</t>
  </si>
  <si>
    <t>1132697229</t>
  </si>
  <si>
    <t>741017(R)</t>
  </si>
  <si>
    <t>srovnání terénu, ruční uhrabání povrchu</t>
  </si>
  <si>
    <t>818020122</t>
  </si>
  <si>
    <t>741018(R)</t>
  </si>
  <si>
    <t>výsev travního osiva + materiál (semeno + ornice/substrát)</t>
  </si>
  <si>
    <t>-1358528868</t>
  </si>
  <si>
    <t>741019(R)</t>
  </si>
  <si>
    <t xml:space="preserve">první zavlažení </t>
  </si>
  <si>
    <t>-1506310112</t>
  </si>
  <si>
    <t>741020(R)</t>
  </si>
  <si>
    <t xml:space="preserve">rozebrání dlažby </t>
  </si>
  <si>
    <t>-513873244</t>
  </si>
  <si>
    <t>741021(R)</t>
  </si>
  <si>
    <t>zpětné uložení dlažby vč. udusání a přípravy podkladu</t>
  </si>
  <si>
    <t>-1260903587</t>
  </si>
  <si>
    <t>741022(R)</t>
  </si>
  <si>
    <t xml:space="preserve">demontáže stávajících bleskosvodů </t>
  </si>
  <si>
    <t>hod</t>
  </si>
  <si>
    <t>-606751297</t>
  </si>
  <si>
    <t>741023(R)</t>
  </si>
  <si>
    <t>provedení antikorozního ošetření stáv. zemního vývodu</t>
  </si>
  <si>
    <t>203578215</t>
  </si>
  <si>
    <t>741024(R)</t>
  </si>
  <si>
    <t>připojení špice věže,křížků apod., jako náhodného jímače vč. materiálu</t>
  </si>
  <si>
    <t>228732171</t>
  </si>
  <si>
    <t>741025(R)</t>
  </si>
  <si>
    <t>provedení elektrorevize, vyprac. revizní zprávy</t>
  </si>
  <si>
    <t>1902801697</t>
  </si>
  <si>
    <t>741026(R)</t>
  </si>
  <si>
    <t>mimostaveništní dopravy</t>
  </si>
  <si>
    <t>-1380662952</t>
  </si>
  <si>
    <t>741027(R)</t>
  </si>
  <si>
    <t>přesun dodávek</t>
  </si>
  <si>
    <t>52335860</t>
  </si>
  <si>
    <t>PAB0353 - Vedlejší náklady</t>
  </si>
  <si>
    <t>VRN - Vedlejší rozpočtové náklady</t>
  </si>
  <si>
    <t>VRN</t>
  </si>
  <si>
    <t>Vedlejší rozpočtové náklady</t>
  </si>
  <si>
    <t>zařízení staveniště</t>
  </si>
  <si>
    <t>-1352823476</t>
  </si>
  <si>
    <t>kompletační činnost hlavního dodavatele stavby</t>
  </si>
  <si>
    <t>260216821</t>
  </si>
  <si>
    <t>provozní vlivy</t>
  </si>
  <si>
    <t>-1757210812</t>
  </si>
  <si>
    <t>dokumentace skutečného provedení</t>
  </si>
  <si>
    <t>-1729631358</t>
  </si>
  <si>
    <t>zkouška barevnosti fasád</t>
  </si>
  <si>
    <t>-1939862211</t>
  </si>
  <si>
    <t>dílenská dokumentace klempířských výrobků</t>
  </si>
  <si>
    <t>-493961087</t>
  </si>
  <si>
    <t>kamenické práce - závěrečná restaurátorská dokumentace</t>
  </si>
  <si>
    <t>-1867242611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</si>
</sst>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9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22" xfId="0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21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26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28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28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26</v>
      </c>
      <c r="AL14" s="23"/>
      <c r="AM14" s="23"/>
      <c r="AN14" s="35" t="s">
        <v>28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29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21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26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30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31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21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26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30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32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33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34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35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36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37</v>
      </c>
      <c r="E29" s="48"/>
      <c r="F29" s="33" t="s">
        <v>38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39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40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41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42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43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44</v>
      </c>
      <c r="U35" s="55"/>
      <c r="V35" s="55"/>
      <c r="W35" s="55"/>
      <c r="X35" s="57" t="s">
        <v>45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46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47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48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49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48</v>
      </c>
      <c r="AI60" s="43"/>
      <c r="AJ60" s="43"/>
      <c r="AK60" s="43"/>
      <c r="AL60" s="43"/>
      <c r="AM60" s="65" t="s">
        <v>49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50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51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48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49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48</v>
      </c>
      <c r="AI75" s="43"/>
      <c r="AJ75" s="43"/>
      <c r="AK75" s="43"/>
      <c r="AL75" s="43"/>
      <c r="AM75" s="65" t="s">
        <v>49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52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PAB0351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Oprava fasády kostela Sv. Jakuba v Lipníku n/Bečvou - I etapa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 xml:space="preserve"> 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13. 4. 2026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 xml:space="preserve"> 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29</v>
      </c>
      <c r="AJ89" s="41"/>
      <c r="AK89" s="41"/>
      <c r="AL89" s="41"/>
      <c r="AM89" s="81" t="str">
        <f>IF(E17="","",E17)</f>
        <v xml:space="preserve"> </v>
      </c>
      <c r="AN89" s="72"/>
      <c r="AO89" s="72"/>
      <c r="AP89" s="72"/>
      <c r="AQ89" s="41"/>
      <c r="AR89" s="45"/>
      <c r="AS89" s="82" t="s">
        <v>53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27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31</v>
      </c>
      <c r="AJ90" s="41"/>
      <c r="AK90" s="41"/>
      <c r="AL90" s="41"/>
      <c r="AM90" s="81" t="str">
        <f>IF(E20="","",E20)</f>
        <v xml:space="preserve"> 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54</v>
      </c>
      <c r="D92" s="95"/>
      <c r="E92" s="95"/>
      <c r="F92" s="95"/>
      <c r="G92" s="95"/>
      <c r="H92" s="96"/>
      <c r="I92" s="97" t="s">
        <v>55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56</v>
      </c>
      <c r="AH92" s="95"/>
      <c r="AI92" s="95"/>
      <c r="AJ92" s="95"/>
      <c r="AK92" s="95"/>
      <c r="AL92" s="95"/>
      <c r="AM92" s="95"/>
      <c r="AN92" s="97" t="s">
        <v>57</v>
      </c>
      <c r="AO92" s="95"/>
      <c r="AP92" s="99"/>
      <c r="AQ92" s="100" t="s">
        <v>58</v>
      </c>
      <c r="AR92" s="45"/>
      <c r="AS92" s="101" t="s">
        <v>59</v>
      </c>
      <c r="AT92" s="102" t="s">
        <v>60</v>
      </c>
      <c r="AU92" s="102" t="s">
        <v>61</v>
      </c>
      <c r="AV92" s="102" t="s">
        <v>62</v>
      </c>
      <c r="AW92" s="102" t="s">
        <v>63</v>
      </c>
      <c r="AX92" s="102" t="s">
        <v>64</v>
      </c>
      <c r="AY92" s="102" t="s">
        <v>65</v>
      </c>
      <c r="AZ92" s="102" t="s">
        <v>66</v>
      </c>
      <c r="BA92" s="102" t="s">
        <v>67</v>
      </c>
      <c r="BB92" s="102" t="s">
        <v>68</v>
      </c>
      <c r="BC92" s="102" t="s">
        <v>69</v>
      </c>
      <c r="BD92" s="103" t="s">
        <v>70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71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ROUND(SUM(AG95:AG98),2)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ROUND(SUM(AS95:AS98),2)</f>
        <v>0</v>
      </c>
      <c r="AT94" s="115">
        <f>ROUND(SUM(AV94:AW94),2)</f>
        <v>0</v>
      </c>
      <c r="AU94" s="116">
        <f>ROUND(SUM(AU95:AU98),5)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ROUND(SUM(AZ95:AZ98),2)</f>
        <v>0</v>
      </c>
      <c r="BA94" s="115">
        <f>ROUND(SUM(BA95:BA98),2)</f>
        <v>0</v>
      </c>
      <c r="BB94" s="115">
        <f>ROUND(SUM(BB95:BB98),2)</f>
        <v>0</v>
      </c>
      <c r="BC94" s="115">
        <f>ROUND(SUM(BC95:BC98),2)</f>
        <v>0</v>
      </c>
      <c r="BD94" s="117">
        <f>ROUND(SUM(BD95:BD98),2)</f>
        <v>0</v>
      </c>
      <c r="BE94" s="6"/>
      <c r="BS94" s="118" t="s">
        <v>72</v>
      </c>
      <c r="BT94" s="118" t="s">
        <v>73</v>
      </c>
      <c r="BU94" s="119" t="s">
        <v>74</v>
      </c>
      <c r="BV94" s="118" t="s">
        <v>75</v>
      </c>
      <c r="BW94" s="118" t="s">
        <v>5</v>
      </c>
      <c r="BX94" s="118" t="s">
        <v>76</v>
      </c>
      <c r="CL94" s="118" t="s">
        <v>1</v>
      </c>
    </row>
    <row r="95" s="7" customFormat="1" ht="24.75" customHeight="1">
      <c r="A95" s="120" t="s">
        <v>77</v>
      </c>
      <c r="B95" s="121"/>
      <c r="C95" s="122"/>
      <c r="D95" s="123" t="s">
        <v>78</v>
      </c>
      <c r="E95" s="123"/>
      <c r="F95" s="123"/>
      <c r="G95" s="123"/>
      <c r="H95" s="123"/>
      <c r="I95" s="124"/>
      <c r="J95" s="123" t="s">
        <v>79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'PAB0350a - Kostel - sever...'!J30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80</v>
      </c>
      <c r="AR95" s="127"/>
      <c r="AS95" s="128">
        <v>0</v>
      </c>
      <c r="AT95" s="129">
        <f>ROUND(SUM(AV95:AW95),2)</f>
        <v>0</v>
      </c>
      <c r="AU95" s="130">
        <f>'PAB0350a - Kostel - sever...'!P127</f>
        <v>0</v>
      </c>
      <c r="AV95" s="129">
        <f>'PAB0350a - Kostel - sever...'!J33</f>
        <v>0</v>
      </c>
      <c r="AW95" s="129">
        <f>'PAB0350a - Kostel - sever...'!J34</f>
        <v>0</v>
      </c>
      <c r="AX95" s="129">
        <f>'PAB0350a - Kostel - sever...'!J35</f>
        <v>0</v>
      </c>
      <c r="AY95" s="129">
        <f>'PAB0350a - Kostel - sever...'!J36</f>
        <v>0</v>
      </c>
      <c r="AZ95" s="129">
        <f>'PAB0350a - Kostel - sever...'!F33</f>
        <v>0</v>
      </c>
      <c r="BA95" s="129">
        <f>'PAB0350a - Kostel - sever...'!F34</f>
        <v>0</v>
      </c>
      <c r="BB95" s="129">
        <f>'PAB0350a - Kostel - sever...'!F35</f>
        <v>0</v>
      </c>
      <c r="BC95" s="129">
        <f>'PAB0350a - Kostel - sever...'!F36</f>
        <v>0</v>
      </c>
      <c r="BD95" s="131">
        <f>'PAB0350a - Kostel - sever...'!F37</f>
        <v>0</v>
      </c>
      <c r="BE95" s="7"/>
      <c r="BT95" s="132" t="s">
        <v>81</v>
      </c>
      <c r="BV95" s="132" t="s">
        <v>75</v>
      </c>
      <c r="BW95" s="132" t="s">
        <v>82</v>
      </c>
      <c r="BX95" s="132" t="s">
        <v>5</v>
      </c>
      <c r="CL95" s="132" t="s">
        <v>1</v>
      </c>
      <c r="CM95" s="132" t="s">
        <v>83</v>
      </c>
    </row>
    <row r="96" s="7" customFormat="1" ht="24.75" customHeight="1">
      <c r="A96" s="120" t="s">
        <v>77</v>
      </c>
      <c r="B96" s="121"/>
      <c r="C96" s="122"/>
      <c r="D96" s="123" t="s">
        <v>14</v>
      </c>
      <c r="E96" s="123"/>
      <c r="F96" s="123"/>
      <c r="G96" s="123"/>
      <c r="H96" s="123"/>
      <c r="I96" s="124"/>
      <c r="J96" s="123" t="s">
        <v>84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'PAB0351 - Věž'!J30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80</v>
      </c>
      <c r="AR96" s="127"/>
      <c r="AS96" s="128">
        <v>0</v>
      </c>
      <c r="AT96" s="129">
        <f>ROUND(SUM(AV96:AW96),2)</f>
        <v>0</v>
      </c>
      <c r="AU96" s="130">
        <f>'PAB0351 - Věž'!P127</f>
        <v>0</v>
      </c>
      <c r="AV96" s="129">
        <f>'PAB0351 - Věž'!J33</f>
        <v>0</v>
      </c>
      <c r="AW96" s="129">
        <f>'PAB0351 - Věž'!J34</f>
        <v>0</v>
      </c>
      <c r="AX96" s="129">
        <f>'PAB0351 - Věž'!J35</f>
        <v>0</v>
      </c>
      <c r="AY96" s="129">
        <f>'PAB0351 - Věž'!J36</f>
        <v>0</v>
      </c>
      <c r="AZ96" s="129">
        <f>'PAB0351 - Věž'!F33</f>
        <v>0</v>
      </c>
      <c r="BA96" s="129">
        <f>'PAB0351 - Věž'!F34</f>
        <v>0</v>
      </c>
      <c r="BB96" s="129">
        <f>'PAB0351 - Věž'!F35</f>
        <v>0</v>
      </c>
      <c r="BC96" s="129">
        <f>'PAB0351 - Věž'!F36</f>
        <v>0</v>
      </c>
      <c r="BD96" s="131">
        <f>'PAB0351 - Věž'!F37</f>
        <v>0</v>
      </c>
      <c r="BE96" s="7"/>
      <c r="BT96" s="132" t="s">
        <v>81</v>
      </c>
      <c r="BV96" s="132" t="s">
        <v>75</v>
      </c>
      <c r="BW96" s="132" t="s">
        <v>85</v>
      </c>
      <c r="BX96" s="132" t="s">
        <v>5</v>
      </c>
      <c r="CL96" s="132" t="s">
        <v>1</v>
      </c>
      <c r="CM96" s="132" t="s">
        <v>83</v>
      </c>
    </row>
    <row r="97" s="7" customFormat="1" ht="24.75" customHeight="1">
      <c r="A97" s="120" t="s">
        <v>77</v>
      </c>
      <c r="B97" s="121"/>
      <c r="C97" s="122"/>
      <c r="D97" s="123" t="s">
        <v>86</v>
      </c>
      <c r="E97" s="123"/>
      <c r="F97" s="123"/>
      <c r="G97" s="123"/>
      <c r="H97" s="123"/>
      <c r="I97" s="124"/>
      <c r="J97" s="123" t="s">
        <v>87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'PAB0352 - Elektroinstalac...'!J30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80</v>
      </c>
      <c r="AR97" s="127"/>
      <c r="AS97" s="128">
        <v>0</v>
      </c>
      <c r="AT97" s="129">
        <f>ROUND(SUM(AV97:AW97),2)</f>
        <v>0</v>
      </c>
      <c r="AU97" s="130">
        <f>'PAB0352 - Elektroinstalac...'!P118</f>
        <v>0</v>
      </c>
      <c r="AV97" s="129">
        <f>'PAB0352 - Elektroinstalac...'!J33</f>
        <v>0</v>
      </c>
      <c r="AW97" s="129">
        <f>'PAB0352 - Elektroinstalac...'!J34</f>
        <v>0</v>
      </c>
      <c r="AX97" s="129">
        <f>'PAB0352 - Elektroinstalac...'!J35</f>
        <v>0</v>
      </c>
      <c r="AY97" s="129">
        <f>'PAB0352 - Elektroinstalac...'!J36</f>
        <v>0</v>
      </c>
      <c r="AZ97" s="129">
        <f>'PAB0352 - Elektroinstalac...'!F33</f>
        <v>0</v>
      </c>
      <c r="BA97" s="129">
        <f>'PAB0352 - Elektroinstalac...'!F34</f>
        <v>0</v>
      </c>
      <c r="BB97" s="129">
        <f>'PAB0352 - Elektroinstalac...'!F35</f>
        <v>0</v>
      </c>
      <c r="BC97" s="129">
        <f>'PAB0352 - Elektroinstalac...'!F36</f>
        <v>0</v>
      </c>
      <c r="BD97" s="131">
        <f>'PAB0352 - Elektroinstalac...'!F37</f>
        <v>0</v>
      </c>
      <c r="BE97" s="7"/>
      <c r="BT97" s="132" t="s">
        <v>81</v>
      </c>
      <c r="BV97" s="132" t="s">
        <v>75</v>
      </c>
      <c r="BW97" s="132" t="s">
        <v>88</v>
      </c>
      <c r="BX97" s="132" t="s">
        <v>5</v>
      </c>
      <c r="CL97" s="132" t="s">
        <v>1</v>
      </c>
      <c r="CM97" s="132" t="s">
        <v>83</v>
      </c>
    </row>
    <row r="98" s="7" customFormat="1" ht="24.75" customHeight="1">
      <c r="A98" s="120" t="s">
        <v>77</v>
      </c>
      <c r="B98" s="121"/>
      <c r="C98" s="122"/>
      <c r="D98" s="123" t="s">
        <v>89</v>
      </c>
      <c r="E98" s="123"/>
      <c r="F98" s="123"/>
      <c r="G98" s="123"/>
      <c r="H98" s="123"/>
      <c r="I98" s="124"/>
      <c r="J98" s="123" t="s">
        <v>90</v>
      </c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5">
        <f>'PAB0353 - Vedlejší náklady'!J30</f>
        <v>0</v>
      </c>
      <c r="AH98" s="124"/>
      <c r="AI98" s="124"/>
      <c r="AJ98" s="124"/>
      <c r="AK98" s="124"/>
      <c r="AL98" s="124"/>
      <c r="AM98" s="124"/>
      <c r="AN98" s="125">
        <f>SUM(AG98,AT98)</f>
        <v>0</v>
      </c>
      <c r="AO98" s="124"/>
      <c r="AP98" s="124"/>
      <c r="AQ98" s="126" t="s">
        <v>80</v>
      </c>
      <c r="AR98" s="127"/>
      <c r="AS98" s="133">
        <v>0</v>
      </c>
      <c r="AT98" s="134">
        <f>ROUND(SUM(AV98:AW98),2)</f>
        <v>0</v>
      </c>
      <c r="AU98" s="135">
        <f>'PAB0353 - Vedlejší náklady'!P117</f>
        <v>0</v>
      </c>
      <c r="AV98" s="134">
        <f>'PAB0353 - Vedlejší náklady'!J33</f>
        <v>0</v>
      </c>
      <c r="AW98" s="134">
        <f>'PAB0353 - Vedlejší náklady'!J34</f>
        <v>0</v>
      </c>
      <c r="AX98" s="134">
        <f>'PAB0353 - Vedlejší náklady'!J35</f>
        <v>0</v>
      </c>
      <c r="AY98" s="134">
        <f>'PAB0353 - Vedlejší náklady'!J36</f>
        <v>0</v>
      </c>
      <c r="AZ98" s="134">
        <f>'PAB0353 - Vedlejší náklady'!F33</f>
        <v>0</v>
      </c>
      <c r="BA98" s="134">
        <f>'PAB0353 - Vedlejší náklady'!F34</f>
        <v>0</v>
      </c>
      <c r="BB98" s="134">
        <f>'PAB0353 - Vedlejší náklady'!F35</f>
        <v>0</v>
      </c>
      <c r="BC98" s="134">
        <f>'PAB0353 - Vedlejší náklady'!F36</f>
        <v>0</v>
      </c>
      <c r="BD98" s="136">
        <f>'PAB0353 - Vedlejší náklady'!F37</f>
        <v>0</v>
      </c>
      <c r="BE98" s="7"/>
      <c r="BT98" s="132" t="s">
        <v>81</v>
      </c>
      <c r="BV98" s="132" t="s">
        <v>75</v>
      </c>
      <c r="BW98" s="132" t="s">
        <v>91</v>
      </c>
      <c r="BX98" s="132" t="s">
        <v>5</v>
      </c>
      <c r="CL98" s="132" t="s">
        <v>1</v>
      </c>
      <c r="CM98" s="132" t="s">
        <v>83</v>
      </c>
    </row>
    <row r="99" s="2" customFormat="1" ht="30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5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="2" customFormat="1" ht="6.96" customHeight="1">
      <c r="A100" s="39"/>
      <c r="B100" s="67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8"/>
      <c r="AR100" s="45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</sheetData>
  <sheetProtection sheet="1" formatColumns="0" formatRows="0" objects="1" scenarios="1" spinCount="100000" saltValue="/l8yE2gZ6bkardfoxJYJrlC8fMDdhDNky1551RbAVBR0EF1SsN/YoTSqEpVgjAvTf4ciwHVjpb1IycZ5qOCBUg==" hashValue="qB3NR0xGw7/6Nx1M4RKfNvlXUV7AfWHNUGQAqt2vooCW6i8J4+/2JsdF3SefxuakPXA8K8veFWpxcSaTgjCUSA==" algorithmName="SHA-512" password="CC35"/>
  <mergeCells count="54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PAB0350a - Kostel - sever...'!C2" display="/"/>
    <hyperlink ref="A96" location="'PAB0351 - Věž'!C2" display="/"/>
    <hyperlink ref="A97" location="'PAB0352 - Elektroinstalac...'!C2" display="/"/>
    <hyperlink ref="A98" location="'PAB0353 - Vedlejší náklady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82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83</v>
      </c>
    </row>
    <row r="4" s="1" customFormat="1" ht="24.96" customHeight="1">
      <c r="B4" s="21"/>
      <c r="D4" s="139" t="s">
        <v>92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Oprava fasády kostela Sv. Jakuba v Lipníku n/Bečvou - I etapa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94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13. 4. 2026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26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26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31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26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32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33</v>
      </c>
      <c r="E30" s="39"/>
      <c r="F30" s="39"/>
      <c r="G30" s="39"/>
      <c r="H30" s="39"/>
      <c r="I30" s="39"/>
      <c r="J30" s="152">
        <f>ROUND(J127,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35</v>
      </c>
      <c r="G32" s="39"/>
      <c r="H32" s="39"/>
      <c r="I32" s="153" t="s">
        <v>34</v>
      </c>
      <c r="J32" s="153" t="s">
        <v>36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37</v>
      </c>
      <c r="E33" s="141" t="s">
        <v>38</v>
      </c>
      <c r="F33" s="155">
        <f>ROUND((SUM(BE127:BE278)),  2)</f>
        <v>0</v>
      </c>
      <c r="G33" s="39"/>
      <c r="H33" s="39"/>
      <c r="I33" s="156">
        <v>0.20999999999999999</v>
      </c>
      <c r="J33" s="155">
        <f>ROUND(((SUM(BE127:BE278))*I33),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39</v>
      </c>
      <c r="F34" s="155">
        <f>ROUND((SUM(BF127:BF278)),  2)</f>
        <v>0</v>
      </c>
      <c r="G34" s="39"/>
      <c r="H34" s="39"/>
      <c r="I34" s="156">
        <v>0.12</v>
      </c>
      <c r="J34" s="155">
        <f>ROUND(((SUM(BF127:BF278))*I34),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40</v>
      </c>
      <c r="F35" s="155">
        <f>ROUND((SUM(BG127:BG278)),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41</v>
      </c>
      <c r="F36" s="155">
        <f>ROUND((SUM(BH127:BH278)),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42</v>
      </c>
      <c r="F37" s="155">
        <f>ROUND((SUM(BI127:BI278)),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43</v>
      </c>
      <c r="E39" s="159"/>
      <c r="F39" s="159"/>
      <c r="G39" s="160" t="s">
        <v>44</v>
      </c>
      <c r="H39" s="161" t="s">
        <v>45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46</v>
      </c>
      <c r="E50" s="165"/>
      <c r="F50" s="165"/>
      <c r="G50" s="164" t="s">
        <v>47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48</v>
      </c>
      <c r="E61" s="167"/>
      <c r="F61" s="168" t="s">
        <v>49</v>
      </c>
      <c r="G61" s="166" t="s">
        <v>48</v>
      </c>
      <c r="H61" s="167"/>
      <c r="I61" s="167"/>
      <c r="J61" s="169" t="s">
        <v>49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50</v>
      </c>
      <c r="E65" s="170"/>
      <c r="F65" s="170"/>
      <c r="G65" s="164" t="s">
        <v>51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48</v>
      </c>
      <c r="E76" s="167"/>
      <c r="F76" s="168" t="s">
        <v>49</v>
      </c>
      <c r="G76" s="166" t="s">
        <v>48</v>
      </c>
      <c r="H76" s="167"/>
      <c r="I76" s="167"/>
      <c r="J76" s="169" t="s">
        <v>49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Oprava fasády kostela Sv. Jakuba v Lipníku n/Bečvou - I etapa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PAB0350a - Kostel - severní fasáda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13. 4. 2026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29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31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96</v>
      </c>
      <c r="D94" s="177"/>
      <c r="E94" s="177"/>
      <c r="F94" s="177"/>
      <c r="G94" s="177"/>
      <c r="H94" s="177"/>
      <c r="I94" s="177"/>
      <c r="J94" s="178" t="s">
        <v>97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98</v>
      </c>
      <c r="D96" s="41"/>
      <c r="E96" s="41"/>
      <c r="F96" s="41"/>
      <c r="G96" s="41"/>
      <c r="H96" s="41"/>
      <c r="I96" s="41"/>
      <c r="J96" s="111">
        <f>J127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99</v>
      </c>
    </row>
    <row r="97" s="9" customFormat="1" ht="24.96" customHeight="1">
      <c r="A97" s="9"/>
      <c r="B97" s="180"/>
      <c r="C97" s="181"/>
      <c r="D97" s="182" t="s">
        <v>100</v>
      </c>
      <c r="E97" s="183"/>
      <c r="F97" s="183"/>
      <c r="G97" s="183"/>
      <c r="H97" s="183"/>
      <c r="I97" s="183"/>
      <c r="J97" s="184">
        <f>J128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101</v>
      </c>
      <c r="E98" s="189"/>
      <c r="F98" s="189"/>
      <c r="G98" s="189"/>
      <c r="H98" s="189"/>
      <c r="I98" s="189"/>
      <c r="J98" s="190">
        <f>J129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102</v>
      </c>
      <c r="E99" s="189"/>
      <c r="F99" s="189"/>
      <c r="G99" s="189"/>
      <c r="H99" s="189"/>
      <c r="I99" s="189"/>
      <c r="J99" s="190">
        <f>J173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103</v>
      </c>
      <c r="E100" s="189"/>
      <c r="F100" s="189"/>
      <c r="G100" s="189"/>
      <c r="H100" s="189"/>
      <c r="I100" s="189"/>
      <c r="J100" s="190">
        <f>J175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104</v>
      </c>
      <c r="E101" s="189"/>
      <c r="F101" s="189"/>
      <c r="G101" s="189"/>
      <c r="H101" s="189"/>
      <c r="I101" s="189"/>
      <c r="J101" s="190">
        <f>J228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105</v>
      </c>
      <c r="E102" s="189"/>
      <c r="F102" s="189"/>
      <c r="G102" s="189"/>
      <c r="H102" s="189"/>
      <c r="I102" s="189"/>
      <c r="J102" s="190">
        <f>J234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0"/>
      <c r="C103" s="181"/>
      <c r="D103" s="182" t="s">
        <v>106</v>
      </c>
      <c r="E103" s="183"/>
      <c r="F103" s="183"/>
      <c r="G103" s="183"/>
      <c r="H103" s="183"/>
      <c r="I103" s="183"/>
      <c r="J103" s="184">
        <f>J236</f>
        <v>0</v>
      </c>
      <c r="K103" s="181"/>
      <c r="L103" s="18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6"/>
      <c r="C104" s="187"/>
      <c r="D104" s="188" t="s">
        <v>107</v>
      </c>
      <c r="E104" s="189"/>
      <c r="F104" s="189"/>
      <c r="G104" s="189"/>
      <c r="H104" s="189"/>
      <c r="I104" s="189"/>
      <c r="J104" s="190">
        <f>J237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108</v>
      </c>
      <c r="E105" s="189"/>
      <c r="F105" s="189"/>
      <c r="G105" s="189"/>
      <c r="H105" s="189"/>
      <c r="I105" s="189"/>
      <c r="J105" s="190">
        <f>J258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109</v>
      </c>
      <c r="E106" s="189"/>
      <c r="F106" s="189"/>
      <c r="G106" s="189"/>
      <c r="H106" s="189"/>
      <c r="I106" s="189"/>
      <c r="J106" s="190">
        <f>J265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110</v>
      </c>
      <c r="E107" s="189"/>
      <c r="F107" s="189"/>
      <c r="G107" s="189"/>
      <c r="H107" s="189"/>
      <c r="I107" s="189"/>
      <c r="J107" s="190">
        <f>J268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3" s="2" customFormat="1" ht="6.96" customHeight="1">
      <c r="A113" s="39"/>
      <c r="B113" s="69"/>
      <c r="C113" s="70"/>
      <c r="D113" s="70"/>
      <c r="E113" s="70"/>
      <c r="F113" s="70"/>
      <c r="G113" s="70"/>
      <c r="H113" s="70"/>
      <c r="I113" s="70"/>
      <c r="J113" s="70"/>
      <c r="K113" s="70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4.96" customHeight="1">
      <c r="A114" s="39"/>
      <c r="B114" s="40"/>
      <c r="C114" s="24" t="s">
        <v>111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16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175" t="str">
        <f>E7</f>
        <v>Oprava fasády kostela Sv. Jakuba v Lipníku n/Bečvou - I etapa</v>
      </c>
      <c r="F117" s="33"/>
      <c r="G117" s="33"/>
      <c r="H117" s="33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93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6.5" customHeight="1">
      <c r="A119" s="39"/>
      <c r="B119" s="40"/>
      <c r="C119" s="41"/>
      <c r="D119" s="41"/>
      <c r="E119" s="77" t="str">
        <f>E9</f>
        <v>PAB0350a - Kostel - severní fasáda</v>
      </c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20</v>
      </c>
      <c r="D121" s="41"/>
      <c r="E121" s="41"/>
      <c r="F121" s="28" t="str">
        <f>F12</f>
        <v xml:space="preserve"> </v>
      </c>
      <c r="G121" s="41"/>
      <c r="H121" s="41"/>
      <c r="I121" s="33" t="s">
        <v>22</v>
      </c>
      <c r="J121" s="80" t="str">
        <f>IF(J12="","",J12)</f>
        <v>13. 4. 2026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3" t="s">
        <v>24</v>
      </c>
      <c r="D123" s="41"/>
      <c r="E123" s="41"/>
      <c r="F123" s="28" t="str">
        <f>E15</f>
        <v xml:space="preserve"> </v>
      </c>
      <c r="G123" s="41"/>
      <c r="H123" s="41"/>
      <c r="I123" s="33" t="s">
        <v>29</v>
      </c>
      <c r="J123" s="37" t="str">
        <f>E21</f>
        <v xml:space="preserve"> 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27</v>
      </c>
      <c r="D124" s="41"/>
      <c r="E124" s="41"/>
      <c r="F124" s="28" t="str">
        <f>IF(E18="","",E18)</f>
        <v>Vyplň údaj</v>
      </c>
      <c r="G124" s="41"/>
      <c r="H124" s="41"/>
      <c r="I124" s="33" t="s">
        <v>31</v>
      </c>
      <c r="J124" s="37" t="str">
        <f>E24</f>
        <v xml:space="preserve"> 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0.32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11" customFormat="1" ht="29.28" customHeight="1">
      <c r="A126" s="192"/>
      <c r="B126" s="193"/>
      <c r="C126" s="194" t="s">
        <v>112</v>
      </c>
      <c r="D126" s="195" t="s">
        <v>58</v>
      </c>
      <c r="E126" s="195" t="s">
        <v>54</v>
      </c>
      <c r="F126" s="195" t="s">
        <v>55</v>
      </c>
      <c r="G126" s="195" t="s">
        <v>113</v>
      </c>
      <c r="H126" s="195" t="s">
        <v>114</v>
      </c>
      <c r="I126" s="195" t="s">
        <v>115</v>
      </c>
      <c r="J126" s="196" t="s">
        <v>97</v>
      </c>
      <c r="K126" s="197" t="s">
        <v>116</v>
      </c>
      <c r="L126" s="198"/>
      <c r="M126" s="101" t="s">
        <v>1</v>
      </c>
      <c r="N126" s="102" t="s">
        <v>37</v>
      </c>
      <c r="O126" s="102" t="s">
        <v>117</v>
      </c>
      <c r="P126" s="102" t="s">
        <v>118</v>
      </c>
      <c r="Q126" s="102" t="s">
        <v>119</v>
      </c>
      <c r="R126" s="102" t="s">
        <v>120</v>
      </c>
      <c r="S126" s="102" t="s">
        <v>121</v>
      </c>
      <c r="T126" s="103" t="s">
        <v>122</v>
      </c>
      <c r="U126" s="192"/>
      <c r="V126" s="192"/>
      <c r="W126" s="192"/>
      <c r="X126" s="192"/>
      <c r="Y126" s="192"/>
      <c r="Z126" s="192"/>
      <c r="AA126" s="192"/>
      <c r="AB126" s="192"/>
      <c r="AC126" s="192"/>
      <c r="AD126" s="192"/>
      <c r="AE126" s="192"/>
    </row>
    <row r="127" s="2" customFormat="1" ht="22.8" customHeight="1">
      <c r="A127" s="39"/>
      <c r="B127" s="40"/>
      <c r="C127" s="108" t="s">
        <v>123</v>
      </c>
      <c r="D127" s="41"/>
      <c r="E127" s="41"/>
      <c r="F127" s="41"/>
      <c r="G127" s="41"/>
      <c r="H127" s="41"/>
      <c r="I127" s="41"/>
      <c r="J127" s="199">
        <f>BK127</f>
        <v>0</v>
      </c>
      <c r="K127" s="41"/>
      <c r="L127" s="45"/>
      <c r="M127" s="104"/>
      <c r="N127" s="200"/>
      <c r="O127" s="105"/>
      <c r="P127" s="201">
        <f>P128+P236</f>
        <v>0</v>
      </c>
      <c r="Q127" s="105"/>
      <c r="R127" s="201">
        <f>R128+R236</f>
        <v>18.315460000000002</v>
      </c>
      <c r="S127" s="105"/>
      <c r="T127" s="202">
        <f>T128+T236</f>
        <v>17.147047999999998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72</v>
      </c>
      <c r="AU127" s="18" t="s">
        <v>99</v>
      </c>
      <c r="BK127" s="203">
        <f>BK128+BK236</f>
        <v>0</v>
      </c>
    </row>
    <row r="128" s="12" customFormat="1" ht="25.92" customHeight="1">
      <c r="A128" s="12"/>
      <c r="B128" s="204"/>
      <c r="C128" s="205"/>
      <c r="D128" s="206" t="s">
        <v>72</v>
      </c>
      <c r="E128" s="207" t="s">
        <v>124</v>
      </c>
      <c r="F128" s="207" t="s">
        <v>125</v>
      </c>
      <c r="G128" s="205"/>
      <c r="H128" s="205"/>
      <c r="I128" s="208"/>
      <c r="J128" s="209">
        <f>BK128</f>
        <v>0</v>
      </c>
      <c r="K128" s="205"/>
      <c r="L128" s="210"/>
      <c r="M128" s="211"/>
      <c r="N128" s="212"/>
      <c r="O128" s="212"/>
      <c r="P128" s="213">
        <f>P129+P173+P175+P228+P234</f>
        <v>0</v>
      </c>
      <c r="Q128" s="212"/>
      <c r="R128" s="213">
        <f>R129+R173+R175+R228+R234</f>
        <v>17.903080000000003</v>
      </c>
      <c r="S128" s="212"/>
      <c r="T128" s="214">
        <f>T129+T173+T175+T228+T234</f>
        <v>16.452202999999997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5" t="s">
        <v>81</v>
      </c>
      <c r="AT128" s="216" t="s">
        <v>72</v>
      </c>
      <c r="AU128" s="216" t="s">
        <v>73</v>
      </c>
      <c r="AY128" s="215" t="s">
        <v>126</v>
      </c>
      <c r="BK128" s="217">
        <f>BK129+BK173+BK175+BK228+BK234</f>
        <v>0</v>
      </c>
    </row>
    <row r="129" s="12" customFormat="1" ht="22.8" customHeight="1">
      <c r="A129" s="12"/>
      <c r="B129" s="204"/>
      <c r="C129" s="205"/>
      <c r="D129" s="206" t="s">
        <v>72</v>
      </c>
      <c r="E129" s="218" t="s">
        <v>127</v>
      </c>
      <c r="F129" s="218" t="s">
        <v>128</v>
      </c>
      <c r="G129" s="205"/>
      <c r="H129" s="205"/>
      <c r="I129" s="208"/>
      <c r="J129" s="219">
        <f>BK129</f>
        <v>0</v>
      </c>
      <c r="K129" s="205"/>
      <c r="L129" s="210"/>
      <c r="M129" s="211"/>
      <c r="N129" s="212"/>
      <c r="O129" s="212"/>
      <c r="P129" s="213">
        <f>SUM(P130:P172)</f>
        <v>0</v>
      </c>
      <c r="Q129" s="212"/>
      <c r="R129" s="213">
        <f>SUM(R130:R172)</f>
        <v>17.903080000000003</v>
      </c>
      <c r="S129" s="212"/>
      <c r="T129" s="214">
        <f>SUM(T130:T172)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5" t="s">
        <v>81</v>
      </c>
      <c r="AT129" s="216" t="s">
        <v>72</v>
      </c>
      <c r="AU129" s="216" t="s">
        <v>81</v>
      </c>
      <c r="AY129" s="215" t="s">
        <v>126</v>
      </c>
      <c r="BK129" s="217">
        <f>SUM(BK130:BK172)</f>
        <v>0</v>
      </c>
    </row>
    <row r="130" s="2" customFormat="1" ht="16.5" customHeight="1">
      <c r="A130" s="39"/>
      <c r="B130" s="40"/>
      <c r="C130" s="220" t="s">
        <v>81</v>
      </c>
      <c r="D130" s="220" t="s">
        <v>129</v>
      </c>
      <c r="E130" s="221" t="s">
        <v>130</v>
      </c>
      <c r="F130" s="222" t="s">
        <v>131</v>
      </c>
      <c r="G130" s="223" t="s">
        <v>132</v>
      </c>
      <c r="H130" s="224">
        <v>659</v>
      </c>
      <c r="I130" s="225"/>
      <c r="J130" s="226">
        <f>ROUND(I130*H130,2)</f>
        <v>0</v>
      </c>
      <c r="K130" s="227"/>
      <c r="L130" s="45"/>
      <c r="M130" s="228" t="s">
        <v>1</v>
      </c>
      <c r="N130" s="229" t="s">
        <v>38</v>
      </c>
      <c r="O130" s="92"/>
      <c r="P130" s="230">
        <f>O130*H130</f>
        <v>0</v>
      </c>
      <c r="Q130" s="230">
        <v>0</v>
      </c>
      <c r="R130" s="230">
        <f>Q130*H130</f>
        <v>0</v>
      </c>
      <c r="S130" s="230">
        <v>0</v>
      </c>
      <c r="T130" s="231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2" t="s">
        <v>133</v>
      </c>
      <c r="AT130" s="232" t="s">
        <v>129</v>
      </c>
      <c r="AU130" s="232" t="s">
        <v>83</v>
      </c>
      <c r="AY130" s="18" t="s">
        <v>126</v>
      </c>
      <c r="BE130" s="233">
        <f>IF(N130="základní",J130,0)</f>
        <v>0</v>
      </c>
      <c r="BF130" s="233">
        <f>IF(N130="snížená",J130,0)</f>
        <v>0</v>
      </c>
      <c r="BG130" s="233">
        <f>IF(N130="zákl. přenesená",J130,0)</f>
        <v>0</v>
      </c>
      <c r="BH130" s="233">
        <f>IF(N130="sníž. přenesená",J130,0)</f>
        <v>0</v>
      </c>
      <c r="BI130" s="233">
        <f>IF(N130="nulová",J130,0)</f>
        <v>0</v>
      </c>
      <c r="BJ130" s="18" t="s">
        <v>81</v>
      </c>
      <c r="BK130" s="233">
        <f>ROUND(I130*H130,2)</f>
        <v>0</v>
      </c>
      <c r="BL130" s="18" t="s">
        <v>133</v>
      </c>
      <c r="BM130" s="232" t="s">
        <v>134</v>
      </c>
    </row>
    <row r="131" s="13" customFormat="1">
      <c r="A131" s="13"/>
      <c r="B131" s="234"/>
      <c r="C131" s="235"/>
      <c r="D131" s="236" t="s">
        <v>135</v>
      </c>
      <c r="E131" s="237" t="s">
        <v>1</v>
      </c>
      <c r="F131" s="238" t="s">
        <v>136</v>
      </c>
      <c r="G131" s="235"/>
      <c r="H131" s="237" t="s">
        <v>1</v>
      </c>
      <c r="I131" s="239"/>
      <c r="J131" s="235"/>
      <c r="K131" s="235"/>
      <c r="L131" s="240"/>
      <c r="M131" s="241"/>
      <c r="N131" s="242"/>
      <c r="O131" s="242"/>
      <c r="P131" s="242"/>
      <c r="Q131" s="242"/>
      <c r="R131" s="242"/>
      <c r="S131" s="242"/>
      <c r="T131" s="24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4" t="s">
        <v>135</v>
      </c>
      <c r="AU131" s="244" t="s">
        <v>83</v>
      </c>
      <c r="AV131" s="13" t="s">
        <v>81</v>
      </c>
      <c r="AW131" s="13" t="s">
        <v>30</v>
      </c>
      <c r="AX131" s="13" t="s">
        <v>73</v>
      </c>
      <c r="AY131" s="244" t="s">
        <v>126</v>
      </c>
    </row>
    <row r="132" s="14" customFormat="1">
      <c r="A132" s="14"/>
      <c r="B132" s="245"/>
      <c r="C132" s="246"/>
      <c r="D132" s="236" t="s">
        <v>135</v>
      </c>
      <c r="E132" s="247" t="s">
        <v>1</v>
      </c>
      <c r="F132" s="248" t="s">
        <v>137</v>
      </c>
      <c r="G132" s="246"/>
      <c r="H132" s="249">
        <v>602</v>
      </c>
      <c r="I132" s="250"/>
      <c r="J132" s="246"/>
      <c r="K132" s="246"/>
      <c r="L132" s="251"/>
      <c r="M132" s="252"/>
      <c r="N132" s="253"/>
      <c r="O132" s="253"/>
      <c r="P132" s="253"/>
      <c r="Q132" s="253"/>
      <c r="R132" s="253"/>
      <c r="S132" s="253"/>
      <c r="T132" s="25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5" t="s">
        <v>135</v>
      </c>
      <c r="AU132" s="255" t="s">
        <v>83</v>
      </c>
      <c r="AV132" s="14" t="s">
        <v>83</v>
      </c>
      <c r="AW132" s="14" t="s">
        <v>30</v>
      </c>
      <c r="AX132" s="14" t="s">
        <v>73</v>
      </c>
      <c r="AY132" s="255" t="s">
        <v>126</v>
      </c>
    </row>
    <row r="133" s="13" customFormat="1">
      <c r="A133" s="13"/>
      <c r="B133" s="234"/>
      <c r="C133" s="235"/>
      <c r="D133" s="236" t="s">
        <v>135</v>
      </c>
      <c r="E133" s="237" t="s">
        <v>1</v>
      </c>
      <c r="F133" s="238" t="s">
        <v>138</v>
      </c>
      <c r="G133" s="235"/>
      <c r="H133" s="237" t="s">
        <v>1</v>
      </c>
      <c r="I133" s="239"/>
      <c r="J133" s="235"/>
      <c r="K133" s="235"/>
      <c r="L133" s="240"/>
      <c r="M133" s="241"/>
      <c r="N133" s="242"/>
      <c r="O133" s="242"/>
      <c r="P133" s="242"/>
      <c r="Q133" s="242"/>
      <c r="R133" s="242"/>
      <c r="S133" s="242"/>
      <c r="T133" s="24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4" t="s">
        <v>135</v>
      </c>
      <c r="AU133" s="244" t="s">
        <v>83</v>
      </c>
      <c r="AV133" s="13" t="s">
        <v>81</v>
      </c>
      <c r="AW133" s="13" t="s">
        <v>30</v>
      </c>
      <c r="AX133" s="13" t="s">
        <v>73</v>
      </c>
      <c r="AY133" s="244" t="s">
        <v>126</v>
      </c>
    </row>
    <row r="134" s="14" customFormat="1">
      <c r="A134" s="14"/>
      <c r="B134" s="245"/>
      <c r="C134" s="246"/>
      <c r="D134" s="236" t="s">
        <v>135</v>
      </c>
      <c r="E134" s="247" t="s">
        <v>1</v>
      </c>
      <c r="F134" s="248" t="s">
        <v>139</v>
      </c>
      <c r="G134" s="246"/>
      <c r="H134" s="249">
        <v>57</v>
      </c>
      <c r="I134" s="250"/>
      <c r="J134" s="246"/>
      <c r="K134" s="246"/>
      <c r="L134" s="251"/>
      <c r="M134" s="252"/>
      <c r="N134" s="253"/>
      <c r="O134" s="253"/>
      <c r="P134" s="253"/>
      <c r="Q134" s="253"/>
      <c r="R134" s="253"/>
      <c r="S134" s="253"/>
      <c r="T134" s="25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5" t="s">
        <v>135</v>
      </c>
      <c r="AU134" s="255" t="s">
        <v>83</v>
      </c>
      <c r="AV134" s="14" t="s">
        <v>83</v>
      </c>
      <c r="AW134" s="14" t="s">
        <v>30</v>
      </c>
      <c r="AX134" s="14" t="s">
        <v>73</v>
      </c>
      <c r="AY134" s="255" t="s">
        <v>126</v>
      </c>
    </row>
    <row r="135" s="15" customFormat="1">
      <c r="A135" s="15"/>
      <c r="B135" s="256"/>
      <c r="C135" s="257"/>
      <c r="D135" s="236" t="s">
        <v>135</v>
      </c>
      <c r="E135" s="258" t="s">
        <v>1</v>
      </c>
      <c r="F135" s="259" t="s">
        <v>140</v>
      </c>
      <c r="G135" s="257"/>
      <c r="H135" s="260">
        <v>659</v>
      </c>
      <c r="I135" s="261"/>
      <c r="J135" s="257"/>
      <c r="K135" s="257"/>
      <c r="L135" s="262"/>
      <c r="M135" s="263"/>
      <c r="N135" s="264"/>
      <c r="O135" s="264"/>
      <c r="P135" s="264"/>
      <c r="Q135" s="264"/>
      <c r="R135" s="264"/>
      <c r="S135" s="264"/>
      <c r="T135" s="26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66" t="s">
        <v>135</v>
      </c>
      <c r="AU135" s="266" t="s">
        <v>83</v>
      </c>
      <c r="AV135" s="15" t="s">
        <v>133</v>
      </c>
      <c r="AW135" s="15" t="s">
        <v>30</v>
      </c>
      <c r="AX135" s="15" t="s">
        <v>81</v>
      </c>
      <c r="AY135" s="266" t="s">
        <v>126</v>
      </c>
    </row>
    <row r="136" s="2" customFormat="1" ht="16.5" customHeight="1">
      <c r="A136" s="39"/>
      <c r="B136" s="40"/>
      <c r="C136" s="220" t="s">
        <v>83</v>
      </c>
      <c r="D136" s="220" t="s">
        <v>129</v>
      </c>
      <c r="E136" s="221" t="s">
        <v>141</v>
      </c>
      <c r="F136" s="222" t="s">
        <v>142</v>
      </c>
      <c r="G136" s="223" t="s">
        <v>132</v>
      </c>
      <c r="H136" s="224">
        <v>108</v>
      </c>
      <c r="I136" s="225"/>
      <c r="J136" s="226">
        <f>ROUND(I136*H136,2)</f>
        <v>0</v>
      </c>
      <c r="K136" s="227"/>
      <c r="L136" s="45"/>
      <c r="M136" s="228" t="s">
        <v>1</v>
      </c>
      <c r="N136" s="229" t="s">
        <v>38</v>
      </c>
      <c r="O136" s="92"/>
      <c r="P136" s="230">
        <f>O136*H136</f>
        <v>0</v>
      </c>
      <c r="Q136" s="230">
        <v>0</v>
      </c>
      <c r="R136" s="230">
        <f>Q136*H136</f>
        <v>0</v>
      </c>
      <c r="S136" s="230">
        <v>0</v>
      </c>
      <c r="T136" s="231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2" t="s">
        <v>133</v>
      </c>
      <c r="AT136" s="232" t="s">
        <v>129</v>
      </c>
      <c r="AU136" s="232" t="s">
        <v>83</v>
      </c>
      <c r="AY136" s="18" t="s">
        <v>126</v>
      </c>
      <c r="BE136" s="233">
        <f>IF(N136="základní",J136,0)</f>
        <v>0</v>
      </c>
      <c r="BF136" s="233">
        <f>IF(N136="snížená",J136,0)</f>
        <v>0</v>
      </c>
      <c r="BG136" s="233">
        <f>IF(N136="zákl. přenesená",J136,0)</f>
        <v>0</v>
      </c>
      <c r="BH136" s="233">
        <f>IF(N136="sníž. přenesená",J136,0)</f>
        <v>0</v>
      </c>
      <c r="BI136" s="233">
        <f>IF(N136="nulová",J136,0)</f>
        <v>0</v>
      </c>
      <c r="BJ136" s="18" t="s">
        <v>81</v>
      </c>
      <c r="BK136" s="233">
        <f>ROUND(I136*H136,2)</f>
        <v>0</v>
      </c>
      <c r="BL136" s="18" t="s">
        <v>133</v>
      </c>
      <c r="BM136" s="232" t="s">
        <v>143</v>
      </c>
    </row>
    <row r="137" s="13" customFormat="1">
      <c r="A137" s="13"/>
      <c r="B137" s="234"/>
      <c r="C137" s="235"/>
      <c r="D137" s="236" t="s">
        <v>135</v>
      </c>
      <c r="E137" s="237" t="s">
        <v>1</v>
      </c>
      <c r="F137" s="238" t="s">
        <v>136</v>
      </c>
      <c r="G137" s="235"/>
      <c r="H137" s="237" t="s">
        <v>1</v>
      </c>
      <c r="I137" s="239"/>
      <c r="J137" s="235"/>
      <c r="K137" s="235"/>
      <c r="L137" s="240"/>
      <c r="M137" s="241"/>
      <c r="N137" s="242"/>
      <c r="O137" s="242"/>
      <c r="P137" s="242"/>
      <c r="Q137" s="242"/>
      <c r="R137" s="242"/>
      <c r="S137" s="242"/>
      <c r="T137" s="24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4" t="s">
        <v>135</v>
      </c>
      <c r="AU137" s="244" t="s">
        <v>83</v>
      </c>
      <c r="AV137" s="13" t="s">
        <v>81</v>
      </c>
      <c r="AW137" s="13" t="s">
        <v>30</v>
      </c>
      <c r="AX137" s="13" t="s">
        <v>73</v>
      </c>
      <c r="AY137" s="244" t="s">
        <v>126</v>
      </c>
    </row>
    <row r="138" s="14" customFormat="1">
      <c r="A138" s="14"/>
      <c r="B138" s="245"/>
      <c r="C138" s="246"/>
      <c r="D138" s="236" t="s">
        <v>135</v>
      </c>
      <c r="E138" s="247" t="s">
        <v>1</v>
      </c>
      <c r="F138" s="248" t="s">
        <v>144</v>
      </c>
      <c r="G138" s="246"/>
      <c r="H138" s="249">
        <v>51</v>
      </c>
      <c r="I138" s="250"/>
      <c r="J138" s="246"/>
      <c r="K138" s="246"/>
      <c r="L138" s="251"/>
      <c r="M138" s="252"/>
      <c r="N138" s="253"/>
      <c r="O138" s="253"/>
      <c r="P138" s="253"/>
      <c r="Q138" s="253"/>
      <c r="R138" s="253"/>
      <c r="S138" s="253"/>
      <c r="T138" s="25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5" t="s">
        <v>135</v>
      </c>
      <c r="AU138" s="255" t="s">
        <v>83</v>
      </c>
      <c r="AV138" s="14" t="s">
        <v>83</v>
      </c>
      <c r="AW138" s="14" t="s">
        <v>30</v>
      </c>
      <c r="AX138" s="14" t="s">
        <v>73</v>
      </c>
      <c r="AY138" s="255" t="s">
        <v>126</v>
      </c>
    </row>
    <row r="139" s="13" customFormat="1">
      <c r="A139" s="13"/>
      <c r="B139" s="234"/>
      <c r="C139" s="235"/>
      <c r="D139" s="236" t="s">
        <v>135</v>
      </c>
      <c r="E139" s="237" t="s">
        <v>1</v>
      </c>
      <c r="F139" s="238" t="s">
        <v>138</v>
      </c>
      <c r="G139" s="235"/>
      <c r="H139" s="237" t="s">
        <v>1</v>
      </c>
      <c r="I139" s="239"/>
      <c r="J139" s="235"/>
      <c r="K139" s="235"/>
      <c r="L139" s="240"/>
      <c r="M139" s="241"/>
      <c r="N139" s="242"/>
      <c r="O139" s="242"/>
      <c r="P139" s="242"/>
      <c r="Q139" s="242"/>
      <c r="R139" s="242"/>
      <c r="S139" s="242"/>
      <c r="T139" s="24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4" t="s">
        <v>135</v>
      </c>
      <c r="AU139" s="244" t="s">
        <v>83</v>
      </c>
      <c r="AV139" s="13" t="s">
        <v>81</v>
      </c>
      <c r="AW139" s="13" t="s">
        <v>30</v>
      </c>
      <c r="AX139" s="13" t="s">
        <v>73</v>
      </c>
      <c r="AY139" s="244" t="s">
        <v>126</v>
      </c>
    </row>
    <row r="140" s="14" customFormat="1">
      <c r="A140" s="14"/>
      <c r="B140" s="245"/>
      <c r="C140" s="246"/>
      <c r="D140" s="236" t="s">
        <v>135</v>
      </c>
      <c r="E140" s="247" t="s">
        <v>1</v>
      </c>
      <c r="F140" s="248" t="s">
        <v>139</v>
      </c>
      <c r="G140" s="246"/>
      <c r="H140" s="249">
        <v>57</v>
      </c>
      <c r="I140" s="250"/>
      <c r="J140" s="246"/>
      <c r="K140" s="246"/>
      <c r="L140" s="251"/>
      <c r="M140" s="252"/>
      <c r="N140" s="253"/>
      <c r="O140" s="253"/>
      <c r="P140" s="253"/>
      <c r="Q140" s="253"/>
      <c r="R140" s="253"/>
      <c r="S140" s="253"/>
      <c r="T140" s="25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5" t="s">
        <v>135</v>
      </c>
      <c r="AU140" s="255" t="s">
        <v>83</v>
      </c>
      <c r="AV140" s="14" t="s">
        <v>83</v>
      </c>
      <c r="AW140" s="14" t="s">
        <v>30</v>
      </c>
      <c r="AX140" s="14" t="s">
        <v>73</v>
      </c>
      <c r="AY140" s="255" t="s">
        <v>126</v>
      </c>
    </row>
    <row r="141" s="15" customFormat="1">
      <c r="A141" s="15"/>
      <c r="B141" s="256"/>
      <c r="C141" s="257"/>
      <c r="D141" s="236" t="s">
        <v>135</v>
      </c>
      <c r="E141" s="258" t="s">
        <v>1</v>
      </c>
      <c r="F141" s="259" t="s">
        <v>140</v>
      </c>
      <c r="G141" s="257"/>
      <c r="H141" s="260">
        <v>108</v>
      </c>
      <c r="I141" s="261"/>
      <c r="J141" s="257"/>
      <c r="K141" s="257"/>
      <c r="L141" s="262"/>
      <c r="M141" s="263"/>
      <c r="N141" s="264"/>
      <c r="O141" s="264"/>
      <c r="P141" s="264"/>
      <c r="Q141" s="264"/>
      <c r="R141" s="264"/>
      <c r="S141" s="264"/>
      <c r="T141" s="26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66" t="s">
        <v>135</v>
      </c>
      <c r="AU141" s="266" t="s">
        <v>83</v>
      </c>
      <c r="AV141" s="15" t="s">
        <v>133</v>
      </c>
      <c r="AW141" s="15" t="s">
        <v>30</v>
      </c>
      <c r="AX141" s="15" t="s">
        <v>81</v>
      </c>
      <c r="AY141" s="266" t="s">
        <v>126</v>
      </c>
    </row>
    <row r="142" s="2" customFormat="1" ht="16.5" customHeight="1">
      <c r="A142" s="39"/>
      <c r="B142" s="40"/>
      <c r="C142" s="220" t="s">
        <v>145</v>
      </c>
      <c r="D142" s="220" t="s">
        <v>129</v>
      </c>
      <c r="E142" s="221" t="s">
        <v>146</v>
      </c>
      <c r="F142" s="222" t="s">
        <v>147</v>
      </c>
      <c r="G142" s="223" t="s">
        <v>132</v>
      </c>
      <c r="H142" s="224">
        <v>52</v>
      </c>
      <c r="I142" s="225"/>
      <c r="J142" s="226">
        <f>ROUND(I142*H142,2)</f>
        <v>0</v>
      </c>
      <c r="K142" s="227"/>
      <c r="L142" s="45"/>
      <c r="M142" s="228" t="s">
        <v>1</v>
      </c>
      <c r="N142" s="229" t="s">
        <v>38</v>
      </c>
      <c r="O142" s="92"/>
      <c r="P142" s="230">
        <f>O142*H142</f>
        <v>0</v>
      </c>
      <c r="Q142" s="230">
        <v>0</v>
      </c>
      <c r="R142" s="230">
        <f>Q142*H142</f>
        <v>0</v>
      </c>
      <c r="S142" s="230">
        <v>0</v>
      </c>
      <c r="T142" s="23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2" t="s">
        <v>133</v>
      </c>
      <c r="AT142" s="232" t="s">
        <v>129</v>
      </c>
      <c r="AU142" s="232" t="s">
        <v>83</v>
      </c>
      <c r="AY142" s="18" t="s">
        <v>126</v>
      </c>
      <c r="BE142" s="233">
        <f>IF(N142="základní",J142,0)</f>
        <v>0</v>
      </c>
      <c r="BF142" s="233">
        <f>IF(N142="snížená",J142,0)</f>
        <v>0</v>
      </c>
      <c r="BG142" s="233">
        <f>IF(N142="zákl. přenesená",J142,0)</f>
        <v>0</v>
      </c>
      <c r="BH142" s="233">
        <f>IF(N142="sníž. přenesená",J142,0)</f>
        <v>0</v>
      </c>
      <c r="BI142" s="233">
        <f>IF(N142="nulová",J142,0)</f>
        <v>0</v>
      </c>
      <c r="BJ142" s="18" t="s">
        <v>81</v>
      </c>
      <c r="BK142" s="233">
        <f>ROUND(I142*H142,2)</f>
        <v>0</v>
      </c>
      <c r="BL142" s="18" t="s">
        <v>133</v>
      </c>
      <c r="BM142" s="232" t="s">
        <v>148</v>
      </c>
    </row>
    <row r="143" s="13" customFormat="1">
      <c r="A143" s="13"/>
      <c r="B143" s="234"/>
      <c r="C143" s="235"/>
      <c r="D143" s="236" t="s">
        <v>135</v>
      </c>
      <c r="E143" s="237" t="s">
        <v>1</v>
      </c>
      <c r="F143" s="238" t="s">
        <v>136</v>
      </c>
      <c r="G143" s="235"/>
      <c r="H143" s="237" t="s">
        <v>1</v>
      </c>
      <c r="I143" s="239"/>
      <c r="J143" s="235"/>
      <c r="K143" s="235"/>
      <c r="L143" s="240"/>
      <c r="M143" s="241"/>
      <c r="N143" s="242"/>
      <c r="O143" s="242"/>
      <c r="P143" s="242"/>
      <c r="Q143" s="242"/>
      <c r="R143" s="242"/>
      <c r="S143" s="242"/>
      <c r="T143" s="24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4" t="s">
        <v>135</v>
      </c>
      <c r="AU143" s="244" t="s">
        <v>83</v>
      </c>
      <c r="AV143" s="13" t="s">
        <v>81</v>
      </c>
      <c r="AW143" s="13" t="s">
        <v>30</v>
      </c>
      <c r="AX143" s="13" t="s">
        <v>73</v>
      </c>
      <c r="AY143" s="244" t="s">
        <v>126</v>
      </c>
    </row>
    <row r="144" s="14" customFormat="1">
      <c r="A144" s="14"/>
      <c r="B144" s="245"/>
      <c r="C144" s="246"/>
      <c r="D144" s="236" t="s">
        <v>135</v>
      </c>
      <c r="E144" s="247" t="s">
        <v>1</v>
      </c>
      <c r="F144" s="248" t="s">
        <v>149</v>
      </c>
      <c r="G144" s="246"/>
      <c r="H144" s="249">
        <v>52</v>
      </c>
      <c r="I144" s="250"/>
      <c r="J144" s="246"/>
      <c r="K144" s="246"/>
      <c r="L144" s="251"/>
      <c r="M144" s="252"/>
      <c r="N144" s="253"/>
      <c r="O144" s="253"/>
      <c r="P144" s="253"/>
      <c r="Q144" s="253"/>
      <c r="R144" s="253"/>
      <c r="S144" s="253"/>
      <c r="T144" s="25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5" t="s">
        <v>135</v>
      </c>
      <c r="AU144" s="255" t="s">
        <v>83</v>
      </c>
      <c r="AV144" s="14" t="s">
        <v>83</v>
      </c>
      <c r="AW144" s="14" t="s">
        <v>30</v>
      </c>
      <c r="AX144" s="14" t="s">
        <v>81</v>
      </c>
      <c r="AY144" s="255" t="s">
        <v>126</v>
      </c>
    </row>
    <row r="145" s="2" customFormat="1" ht="16.5" customHeight="1">
      <c r="A145" s="39"/>
      <c r="B145" s="40"/>
      <c r="C145" s="220" t="s">
        <v>133</v>
      </c>
      <c r="D145" s="220" t="s">
        <v>129</v>
      </c>
      <c r="E145" s="221" t="s">
        <v>150</v>
      </c>
      <c r="F145" s="222" t="s">
        <v>151</v>
      </c>
      <c r="G145" s="223" t="s">
        <v>152</v>
      </c>
      <c r="H145" s="224">
        <v>40</v>
      </c>
      <c r="I145" s="225"/>
      <c r="J145" s="226">
        <f>ROUND(I145*H145,2)</f>
        <v>0</v>
      </c>
      <c r="K145" s="227"/>
      <c r="L145" s="45"/>
      <c r="M145" s="228" t="s">
        <v>1</v>
      </c>
      <c r="N145" s="229" t="s">
        <v>38</v>
      </c>
      <c r="O145" s="92"/>
      <c r="P145" s="230">
        <f>O145*H145</f>
        <v>0</v>
      </c>
      <c r="Q145" s="230">
        <v>0</v>
      </c>
      <c r="R145" s="230">
        <f>Q145*H145</f>
        <v>0</v>
      </c>
      <c r="S145" s="230">
        <v>0</v>
      </c>
      <c r="T145" s="23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2" t="s">
        <v>133</v>
      </c>
      <c r="AT145" s="232" t="s">
        <v>129</v>
      </c>
      <c r="AU145" s="232" t="s">
        <v>83</v>
      </c>
      <c r="AY145" s="18" t="s">
        <v>126</v>
      </c>
      <c r="BE145" s="233">
        <f>IF(N145="základní",J145,0)</f>
        <v>0</v>
      </c>
      <c r="BF145" s="233">
        <f>IF(N145="snížená",J145,0)</f>
        <v>0</v>
      </c>
      <c r="BG145" s="233">
        <f>IF(N145="zákl. přenesená",J145,0)</f>
        <v>0</v>
      </c>
      <c r="BH145" s="233">
        <f>IF(N145="sníž. přenesená",J145,0)</f>
        <v>0</v>
      </c>
      <c r="BI145" s="233">
        <f>IF(N145="nulová",J145,0)</f>
        <v>0</v>
      </c>
      <c r="BJ145" s="18" t="s">
        <v>81</v>
      </c>
      <c r="BK145" s="233">
        <f>ROUND(I145*H145,2)</f>
        <v>0</v>
      </c>
      <c r="BL145" s="18" t="s">
        <v>133</v>
      </c>
      <c r="BM145" s="232" t="s">
        <v>153</v>
      </c>
    </row>
    <row r="146" s="13" customFormat="1">
      <c r="A146" s="13"/>
      <c r="B146" s="234"/>
      <c r="C146" s="235"/>
      <c r="D146" s="236" t="s">
        <v>135</v>
      </c>
      <c r="E146" s="237" t="s">
        <v>1</v>
      </c>
      <c r="F146" s="238" t="s">
        <v>154</v>
      </c>
      <c r="G146" s="235"/>
      <c r="H146" s="237" t="s">
        <v>1</v>
      </c>
      <c r="I146" s="239"/>
      <c r="J146" s="235"/>
      <c r="K146" s="235"/>
      <c r="L146" s="240"/>
      <c r="M146" s="241"/>
      <c r="N146" s="242"/>
      <c r="O146" s="242"/>
      <c r="P146" s="242"/>
      <c r="Q146" s="242"/>
      <c r="R146" s="242"/>
      <c r="S146" s="242"/>
      <c r="T146" s="24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4" t="s">
        <v>135</v>
      </c>
      <c r="AU146" s="244" t="s">
        <v>83</v>
      </c>
      <c r="AV146" s="13" t="s">
        <v>81</v>
      </c>
      <c r="AW146" s="13" t="s">
        <v>30</v>
      </c>
      <c r="AX146" s="13" t="s">
        <v>73</v>
      </c>
      <c r="AY146" s="244" t="s">
        <v>126</v>
      </c>
    </row>
    <row r="147" s="14" customFormat="1">
      <c r="A147" s="14"/>
      <c r="B147" s="245"/>
      <c r="C147" s="246"/>
      <c r="D147" s="236" t="s">
        <v>135</v>
      </c>
      <c r="E147" s="247" t="s">
        <v>1</v>
      </c>
      <c r="F147" s="248" t="s">
        <v>155</v>
      </c>
      <c r="G147" s="246"/>
      <c r="H147" s="249">
        <v>40</v>
      </c>
      <c r="I147" s="250"/>
      <c r="J147" s="246"/>
      <c r="K147" s="246"/>
      <c r="L147" s="251"/>
      <c r="M147" s="252"/>
      <c r="N147" s="253"/>
      <c r="O147" s="253"/>
      <c r="P147" s="253"/>
      <c r="Q147" s="253"/>
      <c r="R147" s="253"/>
      <c r="S147" s="253"/>
      <c r="T147" s="25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5" t="s">
        <v>135</v>
      </c>
      <c r="AU147" s="255" t="s">
        <v>83</v>
      </c>
      <c r="AV147" s="14" t="s">
        <v>83</v>
      </c>
      <c r="AW147" s="14" t="s">
        <v>30</v>
      </c>
      <c r="AX147" s="14" t="s">
        <v>81</v>
      </c>
      <c r="AY147" s="255" t="s">
        <v>126</v>
      </c>
    </row>
    <row r="148" s="2" customFormat="1" ht="16.5" customHeight="1">
      <c r="A148" s="39"/>
      <c r="B148" s="40"/>
      <c r="C148" s="220" t="s">
        <v>156</v>
      </c>
      <c r="D148" s="220" t="s">
        <v>129</v>
      </c>
      <c r="E148" s="221" t="s">
        <v>157</v>
      </c>
      <c r="F148" s="222" t="s">
        <v>158</v>
      </c>
      <c r="G148" s="223" t="s">
        <v>132</v>
      </c>
      <c r="H148" s="224">
        <v>180.59999999999999</v>
      </c>
      <c r="I148" s="225"/>
      <c r="J148" s="226">
        <f>ROUND(I148*H148,2)</f>
        <v>0</v>
      </c>
      <c r="K148" s="227"/>
      <c r="L148" s="45"/>
      <c r="M148" s="228" t="s">
        <v>1</v>
      </c>
      <c r="N148" s="229" t="s">
        <v>38</v>
      </c>
      <c r="O148" s="92"/>
      <c r="P148" s="230">
        <f>O148*H148</f>
        <v>0</v>
      </c>
      <c r="Q148" s="230">
        <v>0.0167</v>
      </c>
      <c r="R148" s="230">
        <f>Q148*H148</f>
        <v>3.0160199999999997</v>
      </c>
      <c r="S148" s="230">
        <v>0</v>
      </c>
      <c r="T148" s="23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2" t="s">
        <v>133</v>
      </c>
      <c r="AT148" s="232" t="s">
        <v>129</v>
      </c>
      <c r="AU148" s="232" t="s">
        <v>83</v>
      </c>
      <c r="AY148" s="18" t="s">
        <v>126</v>
      </c>
      <c r="BE148" s="233">
        <f>IF(N148="základní",J148,0)</f>
        <v>0</v>
      </c>
      <c r="BF148" s="233">
        <f>IF(N148="snížená",J148,0)</f>
        <v>0</v>
      </c>
      <c r="BG148" s="233">
        <f>IF(N148="zákl. přenesená",J148,0)</f>
        <v>0</v>
      </c>
      <c r="BH148" s="233">
        <f>IF(N148="sníž. přenesená",J148,0)</f>
        <v>0</v>
      </c>
      <c r="BI148" s="233">
        <f>IF(N148="nulová",J148,0)</f>
        <v>0</v>
      </c>
      <c r="BJ148" s="18" t="s">
        <v>81</v>
      </c>
      <c r="BK148" s="233">
        <f>ROUND(I148*H148,2)</f>
        <v>0</v>
      </c>
      <c r="BL148" s="18" t="s">
        <v>133</v>
      </c>
      <c r="BM148" s="232" t="s">
        <v>159</v>
      </c>
    </row>
    <row r="149" s="13" customFormat="1">
      <c r="A149" s="13"/>
      <c r="B149" s="234"/>
      <c r="C149" s="235"/>
      <c r="D149" s="236" t="s">
        <v>135</v>
      </c>
      <c r="E149" s="237" t="s">
        <v>1</v>
      </c>
      <c r="F149" s="238" t="s">
        <v>160</v>
      </c>
      <c r="G149" s="235"/>
      <c r="H149" s="237" t="s">
        <v>1</v>
      </c>
      <c r="I149" s="239"/>
      <c r="J149" s="235"/>
      <c r="K149" s="235"/>
      <c r="L149" s="240"/>
      <c r="M149" s="241"/>
      <c r="N149" s="242"/>
      <c r="O149" s="242"/>
      <c r="P149" s="242"/>
      <c r="Q149" s="242"/>
      <c r="R149" s="242"/>
      <c r="S149" s="242"/>
      <c r="T149" s="24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4" t="s">
        <v>135</v>
      </c>
      <c r="AU149" s="244" t="s">
        <v>83</v>
      </c>
      <c r="AV149" s="13" t="s">
        <v>81</v>
      </c>
      <c r="AW149" s="13" t="s">
        <v>30</v>
      </c>
      <c r="AX149" s="13" t="s">
        <v>73</v>
      </c>
      <c r="AY149" s="244" t="s">
        <v>126</v>
      </c>
    </row>
    <row r="150" s="14" customFormat="1">
      <c r="A150" s="14"/>
      <c r="B150" s="245"/>
      <c r="C150" s="246"/>
      <c r="D150" s="236" t="s">
        <v>135</v>
      </c>
      <c r="E150" s="247" t="s">
        <v>1</v>
      </c>
      <c r="F150" s="248" t="s">
        <v>161</v>
      </c>
      <c r="G150" s="246"/>
      <c r="H150" s="249">
        <v>180.59999999999999</v>
      </c>
      <c r="I150" s="250"/>
      <c r="J150" s="246"/>
      <c r="K150" s="246"/>
      <c r="L150" s="251"/>
      <c r="M150" s="252"/>
      <c r="N150" s="253"/>
      <c r="O150" s="253"/>
      <c r="P150" s="253"/>
      <c r="Q150" s="253"/>
      <c r="R150" s="253"/>
      <c r="S150" s="253"/>
      <c r="T150" s="25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5" t="s">
        <v>135</v>
      </c>
      <c r="AU150" s="255" t="s">
        <v>83</v>
      </c>
      <c r="AV150" s="14" t="s">
        <v>83</v>
      </c>
      <c r="AW150" s="14" t="s">
        <v>30</v>
      </c>
      <c r="AX150" s="14" t="s">
        <v>81</v>
      </c>
      <c r="AY150" s="255" t="s">
        <v>126</v>
      </c>
    </row>
    <row r="151" s="2" customFormat="1" ht="16.5" customHeight="1">
      <c r="A151" s="39"/>
      <c r="B151" s="40"/>
      <c r="C151" s="220" t="s">
        <v>127</v>
      </c>
      <c r="D151" s="220" t="s">
        <v>129</v>
      </c>
      <c r="E151" s="221" t="s">
        <v>162</v>
      </c>
      <c r="F151" s="222" t="s">
        <v>163</v>
      </c>
      <c r="G151" s="223" t="s">
        <v>132</v>
      </c>
      <c r="H151" s="224">
        <v>109</v>
      </c>
      <c r="I151" s="225"/>
      <c r="J151" s="226">
        <f>ROUND(I151*H151,2)</f>
        <v>0</v>
      </c>
      <c r="K151" s="227"/>
      <c r="L151" s="45"/>
      <c r="M151" s="228" t="s">
        <v>1</v>
      </c>
      <c r="N151" s="229" t="s">
        <v>38</v>
      </c>
      <c r="O151" s="92"/>
      <c r="P151" s="230">
        <f>O151*H151</f>
        <v>0</v>
      </c>
      <c r="Q151" s="230">
        <v>0.0040000000000000001</v>
      </c>
      <c r="R151" s="230">
        <f>Q151*H151</f>
        <v>0.436</v>
      </c>
      <c r="S151" s="230">
        <v>0</v>
      </c>
      <c r="T151" s="23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2" t="s">
        <v>133</v>
      </c>
      <c r="AT151" s="232" t="s">
        <v>129</v>
      </c>
      <c r="AU151" s="232" t="s">
        <v>83</v>
      </c>
      <c r="AY151" s="18" t="s">
        <v>126</v>
      </c>
      <c r="BE151" s="233">
        <f>IF(N151="základní",J151,0)</f>
        <v>0</v>
      </c>
      <c r="BF151" s="233">
        <f>IF(N151="snížená",J151,0)</f>
        <v>0</v>
      </c>
      <c r="BG151" s="233">
        <f>IF(N151="zákl. přenesená",J151,0)</f>
        <v>0</v>
      </c>
      <c r="BH151" s="233">
        <f>IF(N151="sníž. přenesená",J151,0)</f>
        <v>0</v>
      </c>
      <c r="BI151" s="233">
        <f>IF(N151="nulová",J151,0)</f>
        <v>0</v>
      </c>
      <c r="BJ151" s="18" t="s">
        <v>81</v>
      </c>
      <c r="BK151" s="233">
        <f>ROUND(I151*H151,2)</f>
        <v>0</v>
      </c>
      <c r="BL151" s="18" t="s">
        <v>133</v>
      </c>
      <c r="BM151" s="232" t="s">
        <v>164</v>
      </c>
    </row>
    <row r="152" s="13" customFormat="1">
      <c r="A152" s="13"/>
      <c r="B152" s="234"/>
      <c r="C152" s="235"/>
      <c r="D152" s="236" t="s">
        <v>135</v>
      </c>
      <c r="E152" s="237" t="s">
        <v>1</v>
      </c>
      <c r="F152" s="238" t="s">
        <v>136</v>
      </c>
      <c r="G152" s="235"/>
      <c r="H152" s="237" t="s">
        <v>1</v>
      </c>
      <c r="I152" s="239"/>
      <c r="J152" s="235"/>
      <c r="K152" s="235"/>
      <c r="L152" s="240"/>
      <c r="M152" s="241"/>
      <c r="N152" s="242"/>
      <c r="O152" s="242"/>
      <c r="P152" s="242"/>
      <c r="Q152" s="242"/>
      <c r="R152" s="242"/>
      <c r="S152" s="242"/>
      <c r="T152" s="24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4" t="s">
        <v>135</v>
      </c>
      <c r="AU152" s="244" t="s">
        <v>83</v>
      </c>
      <c r="AV152" s="13" t="s">
        <v>81</v>
      </c>
      <c r="AW152" s="13" t="s">
        <v>30</v>
      </c>
      <c r="AX152" s="13" t="s">
        <v>73</v>
      </c>
      <c r="AY152" s="244" t="s">
        <v>126</v>
      </c>
    </row>
    <row r="153" s="14" customFormat="1">
      <c r="A153" s="14"/>
      <c r="B153" s="245"/>
      <c r="C153" s="246"/>
      <c r="D153" s="236" t="s">
        <v>135</v>
      </c>
      <c r="E153" s="247" t="s">
        <v>1</v>
      </c>
      <c r="F153" s="248" t="s">
        <v>149</v>
      </c>
      <c r="G153" s="246"/>
      <c r="H153" s="249">
        <v>52</v>
      </c>
      <c r="I153" s="250"/>
      <c r="J153" s="246"/>
      <c r="K153" s="246"/>
      <c r="L153" s="251"/>
      <c r="M153" s="252"/>
      <c r="N153" s="253"/>
      <c r="O153" s="253"/>
      <c r="P153" s="253"/>
      <c r="Q153" s="253"/>
      <c r="R153" s="253"/>
      <c r="S153" s="253"/>
      <c r="T153" s="25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5" t="s">
        <v>135</v>
      </c>
      <c r="AU153" s="255" t="s">
        <v>83</v>
      </c>
      <c r="AV153" s="14" t="s">
        <v>83</v>
      </c>
      <c r="AW153" s="14" t="s">
        <v>30</v>
      </c>
      <c r="AX153" s="14" t="s">
        <v>73</v>
      </c>
      <c r="AY153" s="255" t="s">
        <v>126</v>
      </c>
    </row>
    <row r="154" s="13" customFormat="1">
      <c r="A154" s="13"/>
      <c r="B154" s="234"/>
      <c r="C154" s="235"/>
      <c r="D154" s="236" t="s">
        <v>135</v>
      </c>
      <c r="E154" s="237" t="s">
        <v>1</v>
      </c>
      <c r="F154" s="238" t="s">
        <v>138</v>
      </c>
      <c r="G154" s="235"/>
      <c r="H154" s="237" t="s">
        <v>1</v>
      </c>
      <c r="I154" s="239"/>
      <c r="J154" s="235"/>
      <c r="K154" s="235"/>
      <c r="L154" s="240"/>
      <c r="M154" s="241"/>
      <c r="N154" s="242"/>
      <c r="O154" s="242"/>
      <c r="P154" s="242"/>
      <c r="Q154" s="242"/>
      <c r="R154" s="242"/>
      <c r="S154" s="242"/>
      <c r="T154" s="24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4" t="s">
        <v>135</v>
      </c>
      <c r="AU154" s="244" t="s">
        <v>83</v>
      </c>
      <c r="AV154" s="13" t="s">
        <v>81</v>
      </c>
      <c r="AW154" s="13" t="s">
        <v>30</v>
      </c>
      <c r="AX154" s="13" t="s">
        <v>73</v>
      </c>
      <c r="AY154" s="244" t="s">
        <v>126</v>
      </c>
    </row>
    <row r="155" s="14" customFormat="1">
      <c r="A155" s="14"/>
      <c r="B155" s="245"/>
      <c r="C155" s="246"/>
      <c r="D155" s="236" t="s">
        <v>135</v>
      </c>
      <c r="E155" s="247" t="s">
        <v>1</v>
      </c>
      <c r="F155" s="248" t="s">
        <v>139</v>
      </c>
      <c r="G155" s="246"/>
      <c r="H155" s="249">
        <v>57</v>
      </c>
      <c r="I155" s="250"/>
      <c r="J155" s="246"/>
      <c r="K155" s="246"/>
      <c r="L155" s="251"/>
      <c r="M155" s="252"/>
      <c r="N155" s="253"/>
      <c r="O155" s="253"/>
      <c r="P155" s="253"/>
      <c r="Q155" s="253"/>
      <c r="R155" s="253"/>
      <c r="S155" s="253"/>
      <c r="T155" s="25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5" t="s">
        <v>135</v>
      </c>
      <c r="AU155" s="255" t="s">
        <v>83</v>
      </c>
      <c r="AV155" s="14" t="s">
        <v>83</v>
      </c>
      <c r="AW155" s="14" t="s">
        <v>30</v>
      </c>
      <c r="AX155" s="14" t="s">
        <v>73</v>
      </c>
      <c r="AY155" s="255" t="s">
        <v>126</v>
      </c>
    </row>
    <row r="156" s="15" customFormat="1">
      <c r="A156" s="15"/>
      <c r="B156" s="256"/>
      <c r="C156" s="257"/>
      <c r="D156" s="236" t="s">
        <v>135</v>
      </c>
      <c r="E156" s="258" t="s">
        <v>1</v>
      </c>
      <c r="F156" s="259" t="s">
        <v>140</v>
      </c>
      <c r="G156" s="257"/>
      <c r="H156" s="260">
        <v>109</v>
      </c>
      <c r="I156" s="261"/>
      <c r="J156" s="257"/>
      <c r="K156" s="257"/>
      <c r="L156" s="262"/>
      <c r="M156" s="263"/>
      <c r="N156" s="264"/>
      <c r="O156" s="264"/>
      <c r="P156" s="264"/>
      <c r="Q156" s="264"/>
      <c r="R156" s="264"/>
      <c r="S156" s="264"/>
      <c r="T156" s="26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6" t="s">
        <v>135</v>
      </c>
      <c r="AU156" s="266" t="s">
        <v>83</v>
      </c>
      <c r="AV156" s="15" t="s">
        <v>133</v>
      </c>
      <c r="AW156" s="15" t="s">
        <v>30</v>
      </c>
      <c r="AX156" s="15" t="s">
        <v>81</v>
      </c>
      <c r="AY156" s="266" t="s">
        <v>126</v>
      </c>
    </row>
    <row r="157" s="2" customFormat="1" ht="37.8" customHeight="1">
      <c r="A157" s="39"/>
      <c r="B157" s="40"/>
      <c r="C157" s="220" t="s">
        <v>165</v>
      </c>
      <c r="D157" s="220" t="s">
        <v>129</v>
      </c>
      <c r="E157" s="221" t="s">
        <v>166</v>
      </c>
      <c r="F157" s="222" t="s">
        <v>167</v>
      </c>
      <c r="G157" s="223" t="s">
        <v>132</v>
      </c>
      <c r="H157" s="224">
        <v>52</v>
      </c>
      <c r="I157" s="225"/>
      <c r="J157" s="226">
        <f>ROUND(I157*H157,2)</f>
        <v>0</v>
      </c>
      <c r="K157" s="227"/>
      <c r="L157" s="45"/>
      <c r="M157" s="228" t="s">
        <v>1</v>
      </c>
      <c r="N157" s="229" t="s">
        <v>38</v>
      </c>
      <c r="O157" s="92"/>
      <c r="P157" s="230">
        <f>O157*H157</f>
        <v>0</v>
      </c>
      <c r="Q157" s="230">
        <v>0.012080000000000001</v>
      </c>
      <c r="R157" s="230">
        <f>Q157*H157</f>
        <v>0.62816000000000005</v>
      </c>
      <c r="S157" s="230">
        <v>0</v>
      </c>
      <c r="T157" s="23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2" t="s">
        <v>133</v>
      </c>
      <c r="AT157" s="232" t="s">
        <v>129</v>
      </c>
      <c r="AU157" s="232" t="s">
        <v>83</v>
      </c>
      <c r="AY157" s="18" t="s">
        <v>126</v>
      </c>
      <c r="BE157" s="233">
        <f>IF(N157="základní",J157,0)</f>
        <v>0</v>
      </c>
      <c r="BF157" s="233">
        <f>IF(N157="snížená",J157,0)</f>
        <v>0</v>
      </c>
      <c r="BG157" s="233">
        <f>IF(N157="zákl. přenesená",J157,0)</f>
        <v>0</v>
      </c>
      <c r="BH157" s="233">
        <f>IF(N157="sníž. přenesená",J157,0)</f>
        <v>0</v>
      </c>
      <c r="BI157" s="233">
        <f>IF(N157="nulová",J157,0)</f>
        <v>0</v>
      </c>
      <c r="BJ157" s="18" t="s">
        <v>81</v>
      </c>
      <c r="BK157" s="233">
        <f>ROUND(I157*H157,2)</f>
        <v>0</v>
      </c>
      <c r="BL157" s="18" t="s">
        <v>133</v>
      </c>
      <c r="BM157" s="232" t="s">
        <v>168</v>
      </c>
    </row>
    <row r="158" s="13" customFormat="1">
      <c r="A158" s="13"/>
      <c r="B158" s="234"/>
      <c r="C158" s="235"/>
      <c r="D158" s="236" t="s">
        <v>135</v>
      </c>
      <c r="E158" s="237" t="s">
        <v>1</v>
      </c>
      <c r="F158" s="238" t="s">
        <v>169</v>
      </c>
      <c r="G158" s="235"/>
      <c r="H158" s="237" t="s">
        <v>1</v>
      </c>
      <c r="I158" s="239"/>
      <c r="J158" s="235"/>
      <c r="K158" s="235"/>
      <c r="L158" s="240"/>
      <c r="M158" s="241"/>
      <c r="N158" s="242"/>
      <c r="O158" s="242"/>
      <c r="P158" s="242"/>
      <c r="Q158" s="242"/>
      <c r="R158" s="242"/>
      <c r="S158" s="242"/>
      <c r="T158" s="24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4" t="s">
        <v>135</v>
      </c>
      <c r="AU158" s="244" t="s">
        <v>83</v>
      </c>
      <c r="AV158" s="13" t="s">
        <v>81</v>
      </c>
      <c r="AW158" s="13" t="s">
        <v>30</v>
      </c>
      <c r="AX158" s="13" t="s">
        <v>73</v>
      </c>
      <c r="AY158" s="244" t="s">
        <v>126</v>
      </c>
    </row>
    <row r="159" s="14" customFormat="1">
      <c r="A159" s="14"/>
      <c r="B159" s="245"/>
      <c r="C159" s="246"/>
      <c r="D159" s="236" t="s">
        <v>135</v>
      </c>
      <c r="E159" s="247" t="s">
        <v>1</v>
      </c>
      <c r="F159" s="248" t="s">
        <v>149</v>
      </c>
      <c r="G159" s="246"/>
      <c r="H159" s="249">
        <v>52</v>
      </c>
      <c r="I159" s="250"/>
      <c r="J159" s="246"/>
      <c r="K159" s="246"/>
      <c r="L159" s="251"/>
      <c r="M159" s="252"/>
      <c r="N159" s="253"/>
      <c r="O159" s="253"/>
      <c r="P159" s="253"/>
      <c r="Q159" s="253"/>
      <c r="R159" s="253"/>
      <c r="S159" s="253"/>
      <c r="T159" s="25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5" t="s">
        <v>135</v>
      </c>
      <c r="AU159" s="255" t="s">
        <v>83</v>
      </c>
      <c r="AV159" s="14" t="s">
        <v>83</v>
      </c>
      <c r="AW159" s="14" t="s">
        <v>30</v>
      </c>
      <c r="AX159" s="14" t="s">
        <v>81</v>
      </c>
      <c r="AY159" s="255" t="s">
        <v>126</v>
      </c>
    </row>
    <row r="160" s="2" customFormat="1" ht="37.8" customHeight="1">
      <c r="A160" s="39"/>
      <c r="B160" s="40"/>
      <c r="C160" s="220" t="s">
        <v>170</v>
      </c>
      <c r="D160" s="220" t="s">
        <v>129</v>
      </c>
      <c r="E160" s="221" t="s">
        <v>171</v>
      </c>
      <c r="F160" s="222" t="s">
        <v>172</v>
      </c>
      <c r="G160" s="223" t="s">
        <v>132</v>
      </c>
      <c r="H160" s="224">
        <v>156</v>
      </c>
      <c r="I160" s="225"/>
      <c r="J160" s="226">
        <f>ROUND(I160*H160,2)</f>
        <v>0</v>
      </c>
      <c r="K160" s="227"/>
      <c r="L160" s="45"/>
      <c r="M160" s="228" t="s">
        <v>1</v>
      </c>
      <c r="N160" s="229" t="s">
        <v>38</v>
      </c>
      <c r="O160" s="92"/>
      <c r="P160" s="230">
        <f>O160*H160</f>
        <v>0</v>
      </c>
      <c r="Q160" s="230">
        <v>0.0060400000000000002</v>
      </c>
      <c r="R160" s="230">
        <f>Q160*H160</f>
        <v>0.94224000000000008</v>
      </c>
      <c r="S160" s="230">
        <v>0</v>
      </c>
      <c r="T160" s="23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2" t="s">
        <v>133</v>
      </c>
      <c r="AT160" s="232" t="s">
        <v>129</v>
      </c>
      <c r="AU160" s="232" t="s">
        <v>83</v>
      </c>
      <c r="AY160" s="18" t="s">
        <v>126</v>
      </c>
      <c r="BE160" s="233">
        <f>IF(N160="základní",J160,0)</f>
        <v>0</v>
      </c>
      <c r="BF160" s="233">
        <f>IF(N160="snížená",J160,0)</f>
        <v>0</v>
      </c>
      <c r="BG160" s="233">
        <f>IF(N160="zákl. přenesená",J160,0)</f>
        <v>0</v>
      </c>
      <c r="BH160" s="233">
        <f>IF(N160="sníž. přenesená",J160,0)</f>
        <v>0</v>
      </c>
      <c r="BI160" s="233">
        <f>IF(N160="nulová",J160,0)</f>
        <v>0</v>
      </c>
      <c r="BJ160" s="18" t="s">
        <v>81</v>
      </c>
      <c r="BK160" s="233">
        <f>ROUND(I160*H160,2)</f>
        <v>0</v>
      </c>
      <c r="BL160" s="18" t="s">
        <v>133</v>
      </c>
      <c r="BM160" s="232" t="s">
        <v>173</v>
      </c>
    </row>
    <row r="161" s="14" customFormat="1">
      <c r="A161" s="14"/>
      <c r="B161" s="245"/>
      <c r="C161" s="246"/>
      <c r="D161" s="236" t="s">
        <v>135</v>
      </c>
      <c r="E161" s="247" t="s">
        <v>1</v>
      </c>
      <c r="F161" s="248" t="s">
        <v>174</v>
      </c>
      <c r="G161" s="246"/>
      <c r="H161" s="249">
        <v>156</v>
      </c>
      <c r="I161" s="250"/>
      <c r="J161" s="246"/>
      <c r="K161" s="246"/>
      <c r="L161" s="251"/>
      <c r="M161" s="252"/>
      <c r="N161" s="253"/>
      <c r="O161" s="253"/>
      <c r="P161" s="253"/>
      <c r="Q161" s="253"/>
      <c r="R161" s="253"/>
      <c r="S161" s="253"/>
      <c r="T161" s="25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5" t="s">
        <v>135</v>
      </c>
      <c r="AU161" s="255" t="s">
        <v>83</v>
      </c>
      <c r="AV161" s="14" t="s">
        <v>83</v>
      </c>
      <c r="AW161" s="14" t="s">
        <v>30</v>
      </c>
      <c r="AX161" s="14" t="s">
        <v>81</v>
      </c>
      <c r="AY161" s="255" t="s">
        <v>126</v>
      </c>
    </row>
    <row r="162" s="2" customFormat="1" ht="37.8" customHeight="1">
      <c r="A162" s="39"/>
      <c r="B162" s="40"/>
      <c r="C162" s="220" t="s">
        <v>175</v>
      </c>
      <c r="D162" s="220" t="s">
        <v>129</v>
      </c>
      <c r="E162" s="221" t="s">
        <v>176</v>
      </c>
      <c r="F162" s="222" t="s">
        <v>177</v>
      </c>
      <c r="G162" s="223" t="s">
        <v>132</v>
      </c>
      <c r="H162" s="224">
        <v>109</v>
      </c>
      <c r="I162" s="225"/>
      <c r="J162" s="226">
        <f>ROUND(I162*H162,2)</f>
        <v>0</v>
      </c>
      <c r="K162" s="227"/>
      <c r="L162" s="45"/>
      <c r="M162" s="228" t="s">
        <v>1</v>
      </c>
      <c r="N162" s="229" t="s">
        <v>38</v>
      </c>
      <c r="O162" s="92"/>
      <c r="P162" s="230">
        <f>O162*H162</f>
        <v>0</v>
      </c>
      <c r="Q162" s="230">
        <v>0.016199999999999999</v>
      </c>
      <c r="R162" s="230">
        <f>Q162*H162</f>
        <v>1.7657999999999998</v>
      </c>
      <c r="S162" s="230">
        <v>0</v>
      </c>
      <c r="T162" s="231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2" t="s">
        <v>133</v>
      </c>
      <c r="AT162" s="232" t="s">
        <v>129</v>
      </c>
      <c r="AU162" s="232" t="s">
        <v>83</v>
      </c>
      <c r="AY162" s="18" t="s">
        <v>126</v>
      </c>
      <c r="BE162" s="233">
        <f>IF(N162="základní",J162,0)</f>
        <v>0</v>
      </c>
      <c r="BF162" s="233">
        <f>IF(N162="snížená",J162,0)</f>
        <v>0</v>
      </c>
      <c r="BG162" s="233">
        <f>IF(N162="zákl. přenesená",J162,0)</f>
        <v>0</v>
      </c>
      <c r="BH162" s="233">
        <f>IF(N162="sníž. přenesená",J162,0)</f>
        <v>0</v>
      </c>
      <c r="BI162" s="233">
        <f>IF(N162="nulová",J162,0)</f>
        <v>0</v>
      </c>
      <c r="BJ162" s="18" t="s">
        <v>81</v>
      </c>
      <c r="BK162" s="233">
        <f>ROUND(I162*H162,2)</f>
        <v>0</v>
      </c>
      <c r="BL162" s="18" t="s">
        <v>133</v>
      </c>
      <c r="BM162" s="232" t="s">
        <v>178</v>
      </c>
    </row>
    <row r="163" s="13" customFormat="1">
      <c r="A163" s="13"/>
      <c r="B163" s="234"/>
      <c r="C163" s="235"/>
      <c r="D163" s="236" t="s">
        <v>135</v>
      </c>
      <c r="E163" s="237" t="s">
        <v>1</v>
      </c>
      <c r="F163" s="238" t="s">
        <v>136</v>
      </c>
      <c r="G163" s="235"/>
      <c r="H163" s="237" t="s">
        <v>1</v>
      </c>
      <c r="I163" s="239"/>
      <c r="J163" s="235"/>
      <c r="K163" s="235"/>
      <c r="L163" s="240"/>
      <c r="M163" s="241"/>
      <c r="N163" s="242"/>
      <c r="O163" s="242"/>
      <c r="P163" s="242"/>
      <c r="Q163" s="242"/>
      <c r="R163" s="242"/>
      <c r="S163" s="242"/>
      <c r="T163" s="24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4" t="s">
        <v>135</v>
      </c>
      <c r="AU163" s="244" t="s">
        <v>83</v>
      </c>
      <c r="AV163" s="13" t="s">
        <v>81</v>
      </c>
      <c r="AW163" s="13" t="s">
        <v>30</v>
      </c>
      <c r="AX163" s="13" t="s">
        <v>73</v>
      </c>
      <c r="AY163" s="244" t="s">
        <v>126</v>
      </c>
    </row>
    <row r="164" s="14" customFormat="1">
      <c r="A164" s="14"/>
      <c r="B164" s="245"/>
      <c r="C164" s="246"/>
      <c r="D164" s="236" t="s">
        <v>135</v>
      </c>
      <c r="E164" s="247" t="s">
        <v>1</v>
      </c>
      <c r="F164" s="248" t="s">
        <v>149</v>
      </c>
      <c r="G164" s="246"/>
      <c r="H164" s="249">
        <v>52</v>
      </c>
      <c r="I164" s="250"/>
      <c r="J164" s="246"/>
      <c r="K164" s="246"/>
      <c r="L164" s="251"/>
      <c r="M164" s="252"/>
      <c r="N164" s="253"/>
      <c r="O164" s="253"/>
      <c r="P164" s="253"/>
      <c r="Q164" s="253"/>
      <c r="R164" s="253"/>
      <c r="S164" s="253"/>
      <c r="T164" s="25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5" t="s">
        <v>135</v>
      </c>
      <c r="AU164" s="255" t="s">
        <v>83</v>
      </c>
      <c r="AV164" s="14" t="s">
        <v>83</v>
      </c>
      <c r="AW164" s="14" t="s">
        <v>30</v>
      </c>
      <c r="AX164" s="14" t="s">
        <v>73</v>
      </c>
      <c r="AY164" s="255" t="s">
        <v>126</v>
      </c>
    </row>
    <row r="165" s="13" customFormat="1">
      <c r="A165" s="13"/>
      <c r="B165" s="234"/>
      <c r="C165" s="235"/>
      <c r="D165" s="236" t="s">
        <v>135</v>
      </c>
      <c r="E165" s="237" t="s">
        <v>1</v>
      </c>
      <c r="F165" s="238" t="s">
        <v>138</v>
      </c>
      <c r="G165" s="235"/>
      <c r="H165" s="237" t="s">
        <v>1</v>
      </c>
      <c r="I165" s="239"/>
      <c r="J165" s="235"/>
      <c r="K165" s="235"/>
      <c r="L165" s="240"/>
      <c r="M165" s="241"/>
      <c r="N165" s="242"/>
      <c r="O165" s="242"/>
      <c r="P165" s="242"/>
      <c r="Q165" s="242"/>
      <c r="R165" s="242"/>
      <c r="S165" s="242"/>
      <c r="T165" s="24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4" t="s">
        <v>135</v>
      </c>
      <c r="AU165" s="244" t="s">
        <v>83</v>
      </c>
      <c r="AV165" s="13" t="s">
        <v>81</v>
      </c>
      <c r="AW165" s="13" t="s">
        <v>30</v>
      </c>
      <c r="AX165" s="13" t="s">
        <v>73</v>
      </c>
      <c r="AY165" s="244" t="s">
        <v>126</v>
      </c>
    </row>
    <row r="166" s="14" customFormat="1">
      <c r="A166" s="14"/>
      <c r="B166" s="245"/>
      <c r="C166" s="246"/>
      <c r="D166" s="236" t="s">
        <v>135</v>
      </c>
      <c r="E166" s="247" t="s">
        <v>1</v>
      </c>
      <c r="F166" s="248" t="s">
        <v>139</v>
      </c>
      <c r="G166" s="246"/>
      <c r="H166" s="249">
        <v>57</v>
      </c>
      <c r="I166" s="250"/>
      <c r="J166" s="246"/>
      <c r="K166" s="246"/>
      <c r="L166" s="251"/>
      <c r="M166" s="252"/>
      <c r="N166" s="253"/>
      <c r="O166" s="253"/>
      <c r="P166" s="253"/>
      <c r="Q166" s="253"/>
      <c r="R166" s="253"/>
      <c r="S166" s="253"/>
      <c r="T166" s="25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5" t="s">
        <v>135</v>
      </c>
      <c r="AU166" s="255" t="s">
        <v>83</v>
      </c>
      <c r="AV166" s="14" t="s">
        <v>83</v>
      </c>
      <c r="AW166" s="14" t="s">
        <v>30</v>
      </c>
      <c r="AX166" s="14" t="s">
        <v>73</v>
      </c>
      <c r="AY166" s="255" t="s">
        <v>126</v>
      </c>
    </row>
    <row r="167" s="15" customFormat="1">
      <c r="A167" s="15"/>
      <c r="B167" s="256"/>
      <c r="C167" s="257"/>
      <c r="D167" s="236" t="s">
        <v>135</v>
      </c>
      <c r="E167" s="258" t="s">
        <v>1</v>
      </c>
      <c r="F167" s="259" t="s">
        <v>140</v>
      </c>
      <c r="G167" s="257"/>
      <c r="H167" s="260">
        <v>109</v>
      </c>
      <c r="I167" s="261"/>
      <c r="J167" s="257"/>
      <c r="K167" s="257"/>
      <c r="L167" s="262"/>
      <c r="M167" s="263"/>
      <c r="N167" s="264"/>
      <c r="O167" s="264"/>
      <c r="P167" s="264"/>
      <c r="Q167" s="264"/>
      <c r="R167" s="264"/>
      <c r="S167" s="264"/>
      <c r="T167" s="26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66" t="s">
        <v>135</v>
      </c>
      <c r="AU167" s="266" t="s">
        <v>83</v>
      </c>
      <c r="AV167" s="15" t="s">
        <v>133</v>
      </c>
      <c r="AW167" s="15" t="s">
        <v>30</v>
      </c>
      <c r="AX167" s="15" t="s">
        <v>81</v>
      </c>
      <c r="AY167" s="266" t="s">
        <v>126</v>
      </c>
    </row>
    <row r="168" s="2" customFormat="1" ht="24.15" customHeight="1">
      <c r="A168" s="39"/>
      <c r="B168" s="40"/>
      <c r="C168" s="220" t="s">
        <v>179</v>
      </c>
      <c r="D168" s="220" t="s">
        <v>129</v>
      </c>
      <c r="E168" s="221" t="s">
        <v>180</v>
      </c>
      <c r="F168" s="222" t="s">
        <v>181</v>
      </c>
      <c r="G168" s="223" t="s">
        <v>132</v>
      </c>
      <c r="H168" s="224">
        <v>327</v>
      </c>
      <c r="I168" s="225"/>
      <c r="J168" s="226">
        <f>ROUND(I168*H168,2)</f>
        <v>0</v>
      </c>
      <c r="K168" s="227"/>
      <c r="L168" s="45"/>
      <c r="M168" s="228" t="s">
        <v>1</v>
      </c>
      <c r="N168" s="229" t="s">
        <v>38</v>
      </c>
      <c r="O168" s="92"/>
      <c r="P168" s="230">
        <f>O168*H168</f>
        <v>0</v>
      </c>
      <c r="Q168" s="230">
        <v>0.0054000000000000003</v>
      </c>
      <c r="R168" s="230">
        <f>Q168*H168</f>
        <v>1.7658</v>
      </c>
      <c r="S168" s="230">
        <v>0</v>
      </c>
      <c r="T168" s="231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2" t="s">
        <v>133</v>
      </c>
      <c r="AT168" s="232" t="s">
        <v>129</v>
      </c>
      <c r="AU168" s="232" t="s">
        <v>83</v>
      </c>
      <c r="AY168" s="18" t="s">
        <v>126</v>
      </c>
      <c r="BE168" s="233">
        <f>IF(N168="základní",J168,0)</f>
        <v>0</v>
      </c>
      <c r="BF168" s="233">
        <f>IF(N168="snížená",J168,0)</f>
        <v>0</v>
      </c>
      <c r="BG168" s="233">
        <f>IF(N168="zákl. přenesená",J168,0)</f>
        <v>0</v>
      </c>
      <c r="BH168" s="233">
        <f>IF(N168="sníž. přenesená",J168,0)</f>
        <v>0</v>
      </c>
      <c r="BI168" s="233">
        <f>IF(N168="nulová",J168,0)</f>
        <v>0</v>
      </c>
      <c r="BJ168" s="18" t="s">
        <v>81</v>
      </c>
      <c r="BK168" s="233">
        <f>ROUND(I168*H168,2)</f>
        <v>0</v>
      </c>
      <c r="BL168" s="18" t="s">
        <v>133</v>
      </c>
      <c r="BM168" s="232" t="s">
        <v>182</v>
      </c>
    </row>
    <row r="169" s="14" customFormat="1">
      <c r="A169" s="14"/>
      <c r="B169" s="245"/>
      <c r="C169" s="246"/>
      <c r="D169" s="236" t="s">
        <v>135</v>
      </c>
      <c r="E169" s="247" t="s">
        <v>1</v>
      </c>
      <c r="F169" s="248" t="s">
        <v>183</v>
      </c>
      <c r="G169" s="246"/>
      <c r="H169" s="249">
        <v>327</v>
      </c>
      <c r="I169" s="250"/>
      <c r="J169" s="246"/>
      <c r="K169" s="246"/>
      <c r="L169" s="251"/>
      <c r="M169" s="252"/>
      <c r="N169" s="253"/>
      <c r="O169" s="253"/>
      <c r="P169" s="253"/>
      <c r="Q169" s="253"/>
      <c r="R169" s="253"/>
      <c r="S169" s="253"/>
      <c r="T169" s="25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5" t="s">
        <v>135</v>
      </c>
      <c r="AU169" s="255" t="s">
        <v>83</v>
      </c>
      <c r="AV169" s="14" t="s">
        <v>83</v>
      </c>
      <c r="AW169" s="14" t="s">
        <v>30</v>
      </c>
      <c r="AX169" s="14" t="s">
        <v>81</v>
      </c>
      <c r="AY169" s="255" t="s">
        <v>126</v>
      </c>
    </row>
    <row r="170" s="2" customFormat="1" ht="21.75" customHeight="1">
      <c r="A170" s="39"/>
      <c r="B170" s="40"/>
      <c r="C170" s="220" t="s">
        <v>184</v>
      </c>
      <c r="D170" s="220" t="s">
        <v>129</v>
      </c>
      <c r="E170" s="221" t="s">
        <v>185</v>
      </c>
      <c r="F170" s="222" t="s">
        <v>186</v>
      </c>
      <c r="G170" s="223" t="s">
        <v>132</v>
      </c>
      <c r="H170" s="224">
        <v>602</v>
      </c>
      <c r="I170" s="225"/>
      <c r="J170" s="226">
        <f>ROUND(I170*H170,2)</f>
        <v>0</v>
      </c>
      <c r="K170" s="227"/>
      <c r="L170" s="45"/>
      <c r="M170" s="228" t="s">
        <v>1</v>
      </c>
      <c r="N170" s="229" t="s">
        <v>38</v>
      </c>
      <c r="O170" s="92"/>
      <c r="P170" s="230">
        <f>O170*H170</f>
        <v>0</v>
      </c>
      <c r="Q170" s="230">
        <v>0.01553</v>
      </c>
      <c r="R170" s="230">
        <f>Q170*H170</f>
        <v>9.3490599999999997</v>
      </c>
      <c r="S170" s="230">
        <v>0</v>
      </c>
      <c r="T170" s="231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2" t="s">
        <v>133</v>
      </c>
      <c r="AT170" s="232" t="s">
        <v>129</v>
      </c>
      <c r="AU170" s="232" t="s">
        <v>83</v>
      </c>
      <c r="AY170" s="18" t="s">
        <v>126</v>
      </c>
      <c r="BE170" s="233">
        <f>IF(N170="základní",J170,0)</f>
        <v>0</v>
      </c>
      <c r="BF170" s="233">
        <f>IF(N170="snížená",J170,0)</f>
        <v>0</v>
      </c>
      <c r="BG170" s="233">
        <f>IF(N170="zákl. přenesená",J170,0)</f>
        <v>0</v>
      </c>
      <c r="BH170" s="233">
        <f>IF(N170="sníž. přenesená",J170,0)</f>
        <v>0</v>
      </c>
      <c r="BI170" s="233">
        <f>IF(N170="nulová",J170,0)</f>
        <v>0</v>
      </c>
      <c r="BJ170" s="18" t="s">
        <v>81</v>
      </c>
      <c r="BK170" s="233">
        <f>ROUND(I170*H170,2)</f>
        <v>0</v>
      </c>
      <c r="BL170" s="18" t="s">
        <v>133</v>
      </c>
      <c r="BM170" s="232" t="s">
        <v>187</v>
      </c>
    </row>
    <row r="171" s="13" customFormat="1">
      <c r="A171" s="13"/>
      <c r="B171" s="234"/>
      <c r="C171" s="235"/>
      <c r="D171" s="236" t="s">
        <v>135</v>
      </c>
      <c r="E171" s="237" t="s">
        <v>1</v>
      </c>
      <c r="F171" s="238" t="s">
        <v>188</v>
      </c>
      <c r="G171" s="235"/>
      <c r="H171" s="237" t="s">
        <v>1</v>
      </c>
      <c r="I171" s="239"/>
      <c r="J171" s="235"/>
      <c r="K171" s="235"/>
      <c r="L171" s="240"/>
      <c r="M171" s="241"/>
      <c r="N171" s="242"/>
      <c r="O171" s="242"/>
      <c r="P171" s="242"/>
      <c r="Q171" s="242"/>
      <c r="R171" s="242"/>
      <c r="S171" s="242"/>
      <c r="T171" s="24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4" t="s">
        <v>135</v>
      </c>
      <c r="AU171" s="244" t="s">
        <v>83</v>
      </c>
      <c r="AV171" s="13" t="s">
        <v>81</v>
      </c>
      <c r="AW171" s="13" t="s">
        <v>30</v>
      </c>
      <c r="AX171" s="13" t="s">
        <v>73</v>
      </c>
      <c r="AY171" s="244" t="s">
        <v>126</v>
      </c>
    </row>
    <row r="172" s="14" customFormat="1">
      <c r="A172" s="14"/>
      <c r="B172" s="245"/>
      <c r="C172" s="246"/>
      <c r="D172" s="236" t="s">
        <v>135</v>
      </c>
      <c r="E172" s="247" t="s">
        <v>1</v>
      </c>
      <c r="F172" s="248" t="s">
        <v>137</v>
      </c>
      <c r="G172" s="246"/>
      <c r="H172" s="249">
        <v>602</v>
      </c>
      <c r="I172" s="250"/>
      <c r="J172" s="246"/>
      <c r="K172" s="246"/>
      <c r="L172" s="251"/>
      <c r="M172" s="252"/>
      <c r="N172" s="253"/>
      <c r="O172" s="253"/>
      <c r="P172" s="253"/>
      <c r="Q172" s="253"/>
      <c r="R172" s="253"/>
      <c r="S172" s="253"/>
      <c r="T172" s="25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5" t="s">
        <v>135</v>
      </c>
      <c r="AU172" s="255" t="s">
        <v>83</v>
      </c>
      <c r="AV172" s="14" t="s">
        <v>83</v>
      </c>
      <c r="AW172" s="14" t="s">
        <v>30</v>
      </c>
      <c r="AX172" s="14" t="s">
        <v>81</v>
      </c>
      <c r="AY172" s="255" t="s">
        <v>126</v>
      </c>
    </row>
    <row r="173" s="12" customFormat="1" ht="22.8" customHeight="1">
      <c r="A173" s="12"/>
      <c r="B173" s="204"/>
      <c r="C173" s="205"/>
      <c r="D173" s="206" t="s">
        <v>72</v>
      </c>
      <c r="E173" s="218" t="s">
        <v>170</v>
      </c>
      <c r="F173" s="218" t="s">
        <v>189</v>
      </c>
      <c r="G173" s="205"/>
      <c r="H173" s="205"/>
      <c r="I173" s="208"/>
      <c r="J173" s="219">
        <f>BK173</f>
        <v>0</v>
      </c>
      <c r="K173" s="205"/>
      <c r="L173" s="210"/>
      <c r="M173" s="211"/>
      <c r="N173" s="212"/>
      <c r="O173" s="212"/>
      <c r="P173" s="213">
        <f>P174</f>
        <v>0</v>
      </c>
      <c r="Q173" s="212"/>
      <c r="R173" s="213">
        <f>R174</f>
        <v>0</v>
      </c>
      <c r="S173" s="212"/>
      <c r="T173" s="214">
        <f>T174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5" t="s">
        <v>81</v>
      </c>
      <c r="AT173" s="216" t="s">
        <v>72</v>
      </c>
      <c r="AU173" s="216" t="s">
        <v>81</v>
      </c>
      <c r="AY173" s="215" t="s">
        <v>126</v>
      </c>
      <c r="BK173" s="217">
        <f>BK174</f>
        <v>0</v>
      </c>
    </row>
    <row r="174" s="2" customFormat="1" ht="24.15" customHeight="1">
      <c r="A174" s="39"/>
      <c r="B174" s="40"/>
      <c r="C174" s="220" t="s">
        <v>8</v>
      </c>
      <c r="D174" s="220" t="s">
        <v>129</v>
      </c>
      <c r="E174" s="221" t="s">
        <v>190</v>
      </c>
      <c r="F174" s="222" t="s">
        <v>191</v>
      </c>
      <c r="G174" s="223" t="s">
        <v>192</v>
      </c>
      <c r="H174" s="224">
        <v>4</v>
      </c>
      <c r="I174" s="225"/>
      <c r="J174" s="226">
        <f>ROUND(I174*H174,2)</f>
        <v>0</v>
      </c>
      <c r="K174" s="227"/>
      <c r="L174" s="45"/>
      <c r="M174" s="228" t="s">
        <v>1</v>
      </c>
      <c r="N174" s="229" t="s">
        <v>38</v>
      </c>
      <c r="O174" s="92"/>
      <c r="P174" s="230">
        <f>O174*H174</f>
        <v>0</v>
      </c>
      <c r="Q174" s="230">
        <v>0</v>
      </c>
      <c r="R174" s="230">
        <f>Q174*H174</f>
        <v>0</v>
      </c>
      <c r="S174" s="230">
        <v>0</v>
      </c>
      <c r="T174" s="231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2" t="s">
        <v>133</v>
      </c>
      <c r="AT174" s="232" t="s">
        <v>129</v>
      </c>
      <c r="AU174" s="232" t="s">
        <v>83</v>
      </c>
      <c r="AY174" s="18" t="s">
        <v>126</v>
      </c>
      <c r="BE174" s="233">
        <f>IF(N174="základní",J174,0)</f>
        <v>0</v>
      </c>
      <c r="BF174" s="233">
        <f>IF(N174="snížená",J174,0)</f>
        <v>0</v>
      </c>
      <c r="BG174" s="233">
        <f>IF(N174="zákl. přenesená",J174,0)</f>
        <v>0</v>
      </c>
      <c r="BH174" s="233">
        <f>IF(N174="sníž. přenesená",J174,0)</f>
        <v>0</v>
      </c>
      <c r="BI174" s="233">
        <f>IF(N174="nulová",J174,0)</f>
        <v>0</v>
      </c>
      <c r="BJ174" s="18" t="s">
        <v>81</v>
      </c>
      <c r="BK174" s="233">
        <f>ROUND(I174*H174,2)</f>
        <v>0</v>
      </c>
      <c r="BL174" s="18" t="s">
        <v>133</v>
      </c>
      <c r="BM174" s="232" t="s">
        <v>193</v>
      </c>
    </row>
    <row r="175" s="12" customFormat="1" ht="22.8" customHeight="1">
      <c r="A175" s="12"/>
      <c r="B175" s="204"/>
      <c r="C175" s="205"/>
      <c r="D175" s="206" t="s">
        <v>72</v>
      </c>
      <c r="E175" s="218" t="s">
        <v>175</v>
      </c>
      <c r="F175" s="218" t="s">
        <v>194</v>
      </c>
      <c r="G175" s="205"/>
      <c r="H175" s="205"/>
      <c r="I175" s="208"/>
      <c r="J175" s="219">
        <f>BK175</f>
        <v>0</v>
      </c>
      <c r="K175" s="205"/>
      <c r="L175" s="210"/>
      <c r="M175" s="211"/>
      <c r="N175" s="212"/>
      <c r="O175" s="212"/>
      <c r="P175" s="213">
        <f>SUM(P176:P227)</f>
        <v>0</v>
      </c>
      <c r="Q175" s="212"/>
      <c r="R175" s="213">
        <f>SUM(R176:R227)</f>
        <v>0</v>
      </c>
      <c r="S175" s="212"/>
      <c r="T175" s="214">
        <f>SUM(T176:T227)</f>
        <v>16.452202999999997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15" t="s">
        <v>81</v>
      </c>
      <c r="AT175" s="216" t="s">
        <v>72</v>
      </c>
      <c r="AU175" s="216" t="s">
        <v>81</v>
      </c>
      <c r="AY175" s="215" t="s">
        <v>126</v>
      </c>
      <c r="BK175" s="217">
        <f>SUM(BK176:BK227)</f>
        <v>0</v>
      </c>
    </row>
    <row r="176" s="2" customFormat="1" ht="21.75" customHeight="1">
      <c r="A176" s="39"/>
      <c r="B176" s="40"/>
      <c r="C176" s="220" t="s">
        <v>195</v>
      </c>
      <c r="D176" s="220" t="s">
        <v>129</v>
      </c>
      <c r="E176" s="221" t="s">
        <v>196</v>
      </c>
      <c r="F176" s="222" t="s">
        <v>197</v>
      </c>
      <c r="G176" s="223" t="s">
        <v>132</v>
      </c>
      <c r="H176" s="224">
        <v>1008</v>
      </c>
      <c r="I176" s="225"/>
      <c r="J176" s="226">
        <f>ROUND(I176*H176,2)</f>
        <v>0</v>
      </c>
      <c r="K176" s="227"/>
      <c r="L176" s="45"/>
      <c r="M176" s="228" t="s">
        <v>1</v>
      </c>
      <c r="N176" s="229" t="s">
        <v>38</v>
      </c>
      <c r="O176" s="92"/>
      <c r="P176" s="230">
        <f>O176*H176</f>
        <v>0</v>
      </c>
      <c r="Q176" s="230">
        <v>0</v>
      </c>
      <c r="R176" s="230">
        <f>Q176*H176</f>
        <v>0</v>
      </c>
      <c r="S176" s="230">
        <v>0</v>
      </c>
      <c r="T176" s="231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2" t="s">
        <v>133</v>
      </c>
      <c r="AT176" s="232" t="s">
        <v>129</v>
      </c>
      <c r="AU176" s="232" t="s">
        <v>83</v>
      </c>
      <c r="AY176" s="18" t="s">
        <v>126</v>
      </c>
      <c r="BE176" s="233">
        <f>IF(N176="základní",J176,0)</f>
        <v>0</v>
      </c>
      <c r="BF176" s="233">
        <f>IF(N176="snížená",J176,0)</f>
        <v>0</v>
      </c>
      <c r="BG176" s="233">
        <f>IF(N176="zákl. přenesená",J176,0)</f>
        <v>0</v>
      </c>
      <c r="BH176" s="233">
        <f>IF(N176="sníž. přenesená",J176,0)</f>
        <v>0</v>
      </c>
      <c r="BI176" s="233">
        <f>IF(N176="nulová",J176,0)</f>
        <v>0</v>
      </c>
      <c r="BJ176" s="18" t="s">
        <v>81</v>
      </c>
      <c r="BK176" s="233">
        <f>ROUND(I176*H176,2)</f>
        <v>0</v>
      </c>
      <c r="BL176" s="18" t="s">
        <v>133</v>
      </c>
      <c r="BM176" s="232" t="s">
        <v>198</v>
      </c>
    </row>
    <row r="177" s="14" customFormat="1">
      <c r="A177" s="14"/>
      <c r="B177" s="245"/>
      <c r="C177" s="246"/>
      <c r="D177" s="236" t="s">
        <v>135</v>
      </c>
      <c r="E177" s="247" t="s">
        <v>1</v>
      </c>
      <c r="F177" s="248" t="s">
        <v>199</v>
      </c>
      <c r="G177" s="246"/>
      <c r="H177" s="249">
        <v>1008</v>
      </c>
      <c r="I177" s="250"/>
      <c r="J177" s="246"/>
      <c r="K177" s="246"/>
      <c r="L177" s="251"/>
      <c r="M177" s="252"/>
      <c r="N177" s="253"/>
      <c r="O177" s="253"/>
      <c r="P177" s="253"/>
      <c r="Q177" s="253"/>
      <c r="R177" s="253"/>
      <c r="S177" s="253"/>
      <c r="T177" s="25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5" t="s">
        <v>135</v>
      </c>
      <c r="AU177" s="255" t="s">
        <v>83</v>
      </c>
      <c r="AV177" s="14" t="s">
        <v>83</v>
      </c>
      <c r="AW177" s="14" t="s">
        <v>30</v>
      </c>
      <c r="AX177" s="14" t="s">
        <v>81</v>
      </c>
      <c r="AY177" s="255" t="s">
        <v>126</v>
      </c>
    </row>
    <row r="178" s="2" customFormat="1" ht="24.15" customHeight="1">
      <c r="A178" s="39"/>
      <c r="B178" s="40"/>
      <c r="C178" s="220" t="s">
        <v>200</v>
      </c>
      <c r="D178" s="220" t="s">
        <v>129</v>
      </c>
      <c r="E178" s="221" t="s">
        <v>201</v>
      </c>
      <c r="F178" s="222" t="s">
        <v>202</v>
      </c>
      <c r="G178" s="223" t="s">
        <v>132</v>
      </c>
      <c r="H178" s="224">
        <v>181440</v>
      </c>
      <c r="I178" s="225"/>
      <c r="J178" s="226">
        <f>ROUND(I178*H178,2)</f>
        <v>0</v>
      </c>
      <c r="K178" s="227"/>
      <c r="L178" s="45"/>
      <c r="M178" s="228" t="s">
        <v>1</v>
      </c>
      <c r="N178" s="229" t="s">
        <v>38</v>
      </c>
      <c r="O178" s="92"/>
      <c r="P178" s="230">
        <f>O178*H178</f>
        <v>0</v>
      </c>
      <c r="Q178" s="230">
        <v>0</v>
      </c>
      <c r="R178" s="230">
        <f>Q178*H178</f>
        <v>0</v>
      </c>
      <c r="S178" s="230">
        <v>0</v>
      </c>
      <c r="T178" s="23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2" t="s">
        <v>133</v>
      </c>
      <c r="AT178" s="232" t="s">
        <v>129</v>
      </c>
      <c r="AU178" s="232" t="s">
        <v>83</v>
      </c>
      <c r="AY178" s="18" t="s">
        <v>126</v>
      </c>
      <c r="BE178" s="233">
        <f>IF(N178="základní",J178,0)</f>
        <v>0</v>
      </c>
      <c r="BF178" s="233">
        <f>IF(N178="snížená",J178,0)</f>
        <v>0</v>
      </c>
      <c r="BG178" s="233">
        <f>IF(N178="zákl. přenesená",J178,0)</f>
        <v>0</v>
      </c>
      <c r="BH178" s="233">
        <f>IF(N178="sníž. přenesená",J178,0)</f>
        <v>0</v>
      </c>
      <c r="BI178" s="233">
        <f>IF(N178="nulová",J178,0)</f>
        <v>0</v>
      </c>
      <c r="BJ178" s="18" t="s">
        <v>81</v>
      </c>
      <c r="BK178" s="233">
        <f>ROUND(I178*H178,2)</f>
        <v>0</v>
      </c>
      <c r="BL178" s="18" t="s">
        <v>133</v>
      </c>
      <c r="BM178" s="232" t="s">
        <v>203</v>
      </c>
    </row>
    <row r="179" s="14" customFormat="1">
      <c r="A179" s="14"/>
      <c r="B179" s="245"/>
      <c r="C179" s="246"/>
      <c r="D179" s="236" t="s">
        <v>135</v>
      </c>
      <c r="E179" s="247" t="s">
        <v>1</v>
      </c>
      <c r="F179" s="248" t="s">
        <v>204</v>
      </c>
      <c r="G179" s="246"/>
      <c r="H179" s="249">
        <v>181440</v>
      </c>
      <c r="I179" s="250"/>
      <c r="J179" s="246"/>
      <c r="K179" s="246"/>
      <c r="L179" s="251"/>
      <c r="M179" s="252"/>
      <c r="N179" s="253"/>
      <c r="O179" s="253"/>
      <c r="P179" s="253"/>
      <c r="Q179" s="253"/>
      <c r="R179" s="253"/>
      <c r="S179" s="253"/>
      <c r="T179" s="25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5" t="s">
        <v>135</v>
      </c>
      <c r="AU179" s="255" t="s">
        <v>83</v>
      </c>
      <c r="AV179" s="14" t="s">
        <v>83</v>
      </c>
      <c r="AW179" s="14" t="s">
        <v>30</v>
      </c>
      <c r="AX179" s="14" t="s">
        <v>81</v>
      </c>
      <c r="AY179" s="255" t="s">
        <v>126</v>
      </c>
    </row>
    <row r="180" s="2" customFormat="1" ht="24.15" customHeight="1">
      <c r="A180" s="39"/>
      <c r="B180" s="40"/>
      <c r="C180" s="220" t="s">
        <v>205</v>
      </c>
      <c r="D180" s="220" t="s">
        <v>129</v>
      </c>
      <c r="E180" s="221" t="s">
        <v>206</v>
      </c>
      <c r="F180" s="222" t="s">
        <v>207</v>
      </c>
      <c r="G180" s="223" t="s">
        <v>132</v>
      </c>
      <c r="H180" s="224">
        <v>1008</v>
      </c>
      <c r="I180" s="225"/>
      <c r="J180" s="226">
        <f>ROUND(I180*H180,2)</f>
        <v>0</v>
      </c>
      <c r="K180" s="227"/>
      <c r="L180" s="45"/>
      <c r="M180" s="228" t="s">
        <v>1</v>
      </c>
      <c r="N180" s="229" t="s">
        <v>38</v>
      </c>
      <c r="O180" s="92"/>
      <c r="P180" s="230">
        <f>O180*H180</f>
        <v>0</v>
      </c>
      <c r="Q180" s="230">
        <v>0</v>
      </c>
      <c r="R180" s="230">
        <f>Q180*H180</f>
        <v>0</v>
      </c>
      <c r="S180" s="230">
        <v>0</v>
      </c>
      <c r="T180" s="231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2" t="s">
        <v>133</v>
      </c>
      <c r="AT180" s="232" t="s">
        <v>129</v>
      </c>
      <c r="AU180" s="232" t="s">
        <v>83</v>
      </c>
      <c r="AY180" s="18" t="s">
        <v>126</v>
      </c>
      <c r="BE180" s="233">
        <f>IF(N180="základní",J180,0)</f>
        <v>0</v>
      </c>
      <c r="BF180" s="233">
        <f>IF(N180="snížená",J180,0)</f>
        <v>0</v>
      </c>
      <c r="BG180" s="233">
        <f>IF(N180="zákl. přenesená",J180,0)</f>
        <v>0</v>
      </c>
      <c r="BH180" s="233">
        <f>IF(N180="sníž. přenesená",J180,0)</f>
        <v>0</v>
      </c>
      <c r="BI180" s="233">
        <f>IF(N180="nulová",J180,0)</f>
        <v>0</v>
      </c>
      <c r="BJ180" s="18" t="s">
        <v>81</v>
      </c>
      <c r="BK180" s="233">
        <f>ROUND(I180*H180,2)</f>
        <v>0</v>
      </c>
      <c r="BL180" s="18" t="s">
        <v>133</v>
      </c>
      <c r="BM180" s="232" t="s">
        <v>208</v>
      </c>
    </row>
    <row r="181" s="2" customFormat="1" ht="16.5" customHeight="1">
      <c r="A181" s="39"/>
      <c r="B181" s="40"/>
      <c r="C181" s="220" t="s">
        <v>209</v>
      </c>
      <c r="D181" s="220" t="s">
        <v>129</v>
      </c>
      <c r="E181" s="221" t="s">
        <v>210</v>
      </c>
      <c r="F181" s="222" t="s">
        <v>211</v>
      </c>
      <c r="G181" s="223" t="s">
        <v>132</v>
      </c>
      <c r="H181" s="224">
        <v>350</v>
      </c>
      <c r="I181" s="225"/>
      <c r="J181" s="226">
        <f>ROUND(I181*H181,2)</f>
        <v>0</v>
      </c>
      <c r="K181" s="227"/>
      <c r="L181" s="45"/>
      <c r="M181" s="228" t="s">
        <v>1</v>
      </c>
      <c r="N181" s="229" t="s">
        <v>38</v>
      </c>
      <c r="O181" s="92"/>
      <c r="P181" s="230">
        <f>O181*H181</f>
        <v>0</v>
      </c>
      <c r="Q181" s="230">
        <v>0</v>
      </c>
      <c r="R181" s="230">
        <f>Q181*H181</f>
        <v>0</v>
      </c>
      <c r="S181" s="230">
        <v>0</v>
      </c>
      <c r="T181" s="23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2" t="s">
        <v>133</v>
      </c>
      <c r="AT181" s="232" t="s">
        <v>129</v>
      </c>
      <c r="AU181" s="232" t="s">
        <v>83</v>
      </c>
      <c r="AY181" s="18" t="s">
        <v>126</v>
      </c>
      <c r="BE181" s="233">
        <f>IF(N181="základní",J181,0)</f>
        <v>0</v>
      </c>
      <c r="BF181" s="233">
        <f>IF(N181="snížená",J181,0)</f>
        <v>0</v>
      </c>
      <c r="BG181" s="233">
        <f>IF(N181="zákl. přenesená",J181,0)</f>
        <v>0</v>
      </c>
      <c r="BH181" s="233">
        <f>IF(N181="sníž. přenesená",J181,0)</f>
        <v>0</v>
      </c>
      <c r="BI181" s="233">
        <f>IF(N181="nulová",J181,0)</f>
        <v>0</v>
      </c>
      <c r="BJ181" s="18" t="s">
        <v>81</v>
      </c>
      <c r="BK181" s="233">
        <f>ROUND(I181*H181,2)</f>
        <v>0</v>
      </c>
      <c r="BL181" s="18" t="s">
        <v>133</v>
      </c>
      <c r="BM181" s="232" t="s">
        <v>212</v>
      </c>
    </row>
    <row r="182" s="13" customFormat="1">
      <c r="A182" s="13"/>
      <c r="B182" s="234"/>
      <c r="C182" s="235"/>
      <c r="D182" s="236" t="s">
        <v>135</v>
      </c>
      <c r="E182" s="237" t="s">
        <v>1</v>
      </c>
      <c r="F182" s="238" t="s">
        <v>213</v>
      </c>
      <c r="G182" s="235"/>
      <c r="H182" s="237" t="s">
        <v>1</v>
      </c>
      <c r="I182" s="239"/>
      <c r="J182" s="235"/>
      <c r="K182" s="235"/>
      <c r="L182" s="240"/>
      <c r="M182" s="241"/>
      <c r="N182" s="242"/>
      <c r="O182" s="242"/>
      <c r="P182" s="242"/>
      <c r="Q182" s="242"/>
      <c r="R182" s="242"/>
      <c r="S182" s="242"/>
      <c r="T182" s="24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4" t="s">
        <v>135</v>
      </c>
      <c r="AU182" s="244" t="s">
        <v>83</v>
      </c>
      <c r="AV182" s="13" t="s">
        <v>81</v>
      </c>
      <c r="AW182" s="13" t="s">
        <v>30</v>
      </c>
      <c r="AX182" s="13" t="s">
        <v>73</v>
      </c>
      <c r="AY182" s="244" t="s">
        <v>126</v>
      </c>
    </row>
    <row r="183" s="14" customFormat="1">
      <c r="A183" s="14"/>
      <c r="B183" s="245"/>
      <c r="C183" s="246"/>
      <c r="D183" s="236" t="s">
        <v>135</v>
      </c>
      <c r="E183" s="247" t="s">
        <v>1</v>
      </c>
      <c r="F183" s="248" t="s">
        <v>214</v>
      </c>
      <c r="G183" s="246"/>
      <c r="H183" s="249">
        <v>350</v>
      </c>
      <c r="I183" s="250"/>
      <c r="J183" s="246"/>
      <c r="K183" s="246"/>
      <c r="L183" s="251"/>
      <c r="M183" s="252"/>
      <c r="N183" s="253"/>
      <c r="O183" s="253"/>
      <c r="P183" s="253"/>
      <c r="Q183" s="253"/>
      <c r="R183" s="253"/>
      <c r="S183" s="253"/>
      <c r="T183" s="25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5" t="s">
        <v>135</v>
      </c>
      <c r="AU183" s="255" t="s">
        <v>83</v>
      </c>
      <c r="AV183" s="14" t="s">
        <v>83</v>
      </c>
      <c r="AW183" s="14" t="s">
        <v>30</v>
      </c>
      <c r="AX183" s="14" t="s">
        <v>81</v>
      </c>
      <c r="AY183" s="255" t="s">
        <v>126</v>
      </c>
    </row>
    <row r="184" s="2" customFormat="1" ht="16.5" customHeight="1">
      <c r="A184" s="39"/>
      <c r="B184" s="40"/>
      <c r="C184" s="220" t="s">
        <v>215</v>
      </c>
      <c r="D184" s="220" t="s">
        <v>129</v>
      </c>
      <c r="E184" s="221" t="s">
        <v>216</v>
      </c>
      <c r="F184" s="222" t="s">
        <v>217</v>
      </c>
      <c r="G184" s="223" t="s">
        <v>132</v>
      </c>
      <c r="H184" s="224">
        <v>63000</v>
      </c>
      <c r="I184" s="225"/>
      <c r="J184" s="226">
        <f>ROUND(I184*H184,2)</f>
        <v>0</v>
      </c>
      <c r="K184" s="227"/>
      <c r="L184" s="45"/>
      <c r="M184" s="228" t="s">
        <v>1</v>
      </c>
      <c r="N184" s="229" t="s">
        <v>38</v>
      </c>
      <c r="O184" s="92"/>
      <c r="P184" s="230">
        <f>O184*H184</f>
        <v>0</v>
      </c>
      <c r="Q184" s="230">
        <v>0</v>
      </c>
      <c r="R184" s="230">
        <f>Q184*H184</f>
        <v>0</v>
      </c>
      <c r="S184" s="230">
        <v>0</v>
      </c>
      <c r="T184" s="231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2" t="s">
        <v>133</v>
      </c>
      <c r="AT184" s="232" t="s">
        <v>129</v>
      </c>
      <c r="AU184" s="232" t="s">
        <v>83</v>
      </c>
      <c r="AY184" s="18" t="s">
        <v>126</v>
      </c>
      <c r="BE184" s="233">
        <f>IF(N184="základní",J184,0)</f>
        <v>0</v>
      </c>
      <c r="BF184" s="233">
        <f>IF(N184="snížená",J184,0)</f>
        <v>0</v>
      </c>
      <c r="BG184" s="233">
        <f>IF(N184="zákl. přenesená",J184,0)</f>
        <v>0</v>
      </c>
      <c r="BH184" s="233">
        <f>IF(N184="sníž. přenesená",J184,0)</f>
        <v>0</v>
      </c>
      <c r="BI184" s="233">
        <f>IF(N184="nulová",J184,0)</f>
        <v>0</v>
      </c>
      <c r="BJ184" s="18" t="s">
        <v>81</v>
      </c>
      <c r="BK184" s="233">
        <f>ROUND(I184*H184,2)</f>
        <v>0</v>
      </c>
      <c r="BL184" s="18" t="s">
        <v>133</v>
      </c>
      <c r="BM184" s="232" t="s">
        <v>218</v>
      </c>
    </row>
    <row r="185" s="14" customFormat="1">
      <c r="A185" s="14"/>
      <c r="B185" s="245"/>
      <c r="C185" s="246"/>
      <c r="D185" s="236" t="s">
        <v>135</v>
      </c>
      <c r="E185" s="247" t="s">
        <v>1</v>
      </c>
      <c r="F185" s="248" t="s">
        <v>219</v>
      </c>
      <c r="G185" s="246"/>
      <c r="H185" s="249">
        <v>63000</v>
      </c>
      <c r="I185" s="250"/>
      <c r="J185" s="246"/>
      <c r="K185" s="246"/>
      <c r="L185" s="251"/>
      <c r="M185" s="252"/>
      <c r="N185" s="253"/>
      <c r="O185" s="253"/>
      <c r="P185" s="253"/>
      <c r="Q185" s="253"/>
      <c r="R185" s="253"/>
      <c r="S185" s="253"/>
      <c r="T185" s="25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5" t="s">
        <v>135</v>
      </c>
      <c r="AU185" s="255" t="s">
        <v>83</v>
      </c>
      <c r="AV185" s="14" t="s">
        <v>83</v>
      </c>
      <c r="AW185" s="14" t="s">
        <v>30</v>
      </c>
      <c r="AX185" s="14" t="s">
        <v>81</v>
      </c>
      <c r="AY185" s="255" t="s">
        <v>126</v>
      </c>
    </row>
    <row r="186" s="2" customFormat="1" ht="16.5" customHeight="1">
      <c r="A186" s="39"/>
      <c r="B186" s="40"/>
      <c r="C186" s="220" t="s">
        <v>220</v>
      </c>
      <c r="D186" s="220" t="s">
        <v>129</v>
      </c>
      <c r="E186" s="221" t="s">
        <v>221</v>
      </c>
      <c r="F186" s="222" t="s">
        <v>222</v>
      </c>
      <c r="G186" s="223" t="s">
        <v>132</v>
      </c>
      <c r="H186" s="224">
        <v>350</v>
      </c>
      <c r="I186" s="225"/>
      <c r="J186" s="226">
        <f>ROUND(I186*H186,2)</f>
        <v>0</v>
      </c>
      <c r="K186" s="227"/>
      <c r="L186" s="45"/>
      <c r="M186" s="228" t="s">
        <v>1</v>
      </c>
      <c r="N186" s="229" t="s">
        <v>38</v>
      </c>
      <c r="O186" s="92"/>
      <c r="P186" s="230">
        <f>O186*H186</f>
        <v>0</v>
      </c>
      <c r="Q186" s="230">
        <v>0</v>
      </c>
      <c r="R186" s="230">
        <f>Q186*H186</f>
        <v>0</v>
      </c>
      <c r="S186" s="230">
        <v>0</v>
      </c>
      <c r="T186" s="231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2" t="s">
        <v>133</v>
      </c>
      <c r="AT186" s="232" t="s">
        <v>129</v>
      </c>
      <c r="AU186" s="232" t="s">
        <v>83</v>
      </c>
      <c r="AY186" s="18" t="s">
        <v>126</v>
      </c>
      <c r="BE186" s="233">
        <f>IF(N186="základní",J186,0)</f>
        <v>0</v>
      </c>
      <c r="BF186" s="233">
        <f>IF(N186="snížená",J186,0)</f>
        <v>0</v>
      </c>
      <c r="BG186" s="233">
        <f>IF(N186="zákl. přenesená",J186,0)</f>
        <v>0</v>
      </c>
      <c r="BH186" s="233">
        <f>IF(N186="sníž. přenesená",J186,0)</f>
        <v>0</v>
      </c>
      <c r="BI186" s="233">
        <f>IF(N186="nulová",J186,0)</f>
        <v>0</v>
      </c>
      <c r="BJ186" s="18" t="s">
        <v>81</v>
      </c>
      <c r="BK186" s="233">
        <f>ROUND(I186*H186,2)</f>
        <v>0</v>
      </c>
      <c r="BL186" s="18" t="s">
        <v>133</v>
      </c>
      <c r="BM186" s="232" t="s">
        <v>223</v>
      </c>
    </row>
    <row r="187" s="2" customFormat="1" ht="24.15" customHeight="1">
      <c r="A187" s="39"/>
      <c r="B187" s="40"/>
      <c r="C187" s="220" t="s">
        <v>224</v>
      </c>
      <c r="D187" s="220" t="s">
        <v>129</v>
      </c>
      <c r="E187" s="221" t="s">
        <v>225</v>
      </c>
      <c r="F187" s="222" t="s">
        <v>226</v>
      </c>
      <c r="G187" s="223" t="s">
        <v>227</v>
      </c>
      <c r="H187" s="224">
        <v>1</v>
      </c>
      <c r="I187" s="225"/>
      <c r="J187" s="226">
        <f>ROUND(I187*H187,2)</f>
        <v>0</v>
      </c>
      <c r="K187" s="227"/>
      <c r="L187" s="45"/>
      <c r="M187" s="228" t="s">
        <v>1</v>
      </c>
      <c r="N187" s="229" t="s">
        <v>38</v>
      </c>
      <c r="O187" s="92"/>
      <c r="P187" s="230">
        <f>O187*H187</f>
        <v>0</v>
      </c>
      <c r="Q187" s="230">
        <v>0</v>
      </c>
      <c r="R187" s="230">
        <f>Q187*H187</f>
        <v>0</v>
      </c>
      <c r="S187" s="230">
        <v>0</v>
      </c>
      <c r="T187" s="231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2" t="s">
        <v>133</v>
      </c>
      <c r="AT187" s="232" t="s">
        <v>129</v>
      </c>
      <c r="AU187" s="232" t="s">
        <v>83</v>
      </c>
      <c r="AY187" s="18" t="s">
        <v>126</v>
      </c>
      <c r="BE187" s="233">
        <f>IF(N187="základní",J187,0)</f>
        <v>0</v>
      </c>
      <c r="BF187" s="233">
        <f>IF(N187="snížená",J187,0)</f>
        <v>0</v>
      </c>
      <c r="BG187" s="233">
        <f>IF(N187="zákl. přenesená",J187,0)</f>
        <v>0</v>
      </c>
      <c r="BH187" s="233">
        <f>IF(N187="sníž. přenesená",J187,0)</f>
        <v>0</v>
      </c>
      <c r="BI187" s="233">
        <f>IF(N187="nulová",J187,0)</f>
        <v>0</v>
      </c>
      <c r="BJ187" s="18" t="s">
        <v>81</v>
      </c>
      <c r="BK187" s="233">
        <f>ROUND(I187*H187,2)</f>
        <v>0</v>
      </c>
      <c r="BL187" s="18" t="s">
        <v>133</v>
      </c>
      <c r="BM187" s="232" t="s">
        <v>228</v>
      </c>
    </row>
    <row r="188" s="2" customFormat="1" ht="24.15" customHeight="1">
      <c r="A188" s="39"/>
      <c r="B188" s="40"/>
      <c r="C188" s="220" t="s">
        <v>229</v>
      </c>
      <c r="D188" s="220" t="s">
        <v>129</v>
      </c>
      <c r="E188" s="221" t="s">
        <v>230</v>
      </c>
      <c r="F188" s="222" t="s">
        <v>231</v>
      </c>
      <c r="G188" s="223" t="s">
        <v>132</v>
      </c>
      <c r="H188" s="224">
        <v>602</v>
      </c>
      <c r="I188" s="225"/>
      <c r="J188" s="226">
        <f>ROUND(I188*H188,2)</f>
        <v>0</v>
      </c>
      <c r="K188" s="227"/>
      <c r="L188" s="45"/>
      <c r="M188" s="228" t="s">
        <v>1</v>
      </c>
      <c r="N188" s="229" t="s">
        <v>38</v>
      </c>
      <c r="O188" s="92"/>
      <c r="P188" s="230">
        <f>O188*H188</f>
        <v>0</v>
      </c>
      <c r="Q188" s="230">
        <v>0</v>
      </c>
      <c r="R188" s="230">
        <f>Q188*H188</f>
        <v>0</v>
      </c>
      <c r="S188" s="230">
        <v>0.016</v>
      </c>
      <c r="T188" s="231">
        <f>S188*H188</f>
        <v>9.6319999999999997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2" t="s">
        <v>133</v>
      </c>
      <c r="AT188" s="232" t="s">
        <v>129</v>
      </c>
      <c r="AU188" s="232" t="s">
        <v>83</v>
      </c>
      <c r="AY188" s="18" t="s">
        <v>126</v>
      </c>
      <c r="BE188" s="233">
        <f>IF(N188="základní",J188,0)</f>
        <v>0</v>
      </c>
      <c r="BF188" s="233">
        <f>IF(N188="snížená",J188,0)</f>
        <v>0</v>
      </c>
      <c r="BG188" s="233">
        <f>IF(N188="zákl. přenesená",J188,0)</f>
        <v>0</v>
      </c>
      <c r="BH188" s="233">
        <f>IF(N188="sníž. přenesená",J188,0)</f>
        <v>0</v>
      </c>
      <c r="BI188" s="233">
        <f>IF(N188="nulová",J188,0)</f>
        <v>0</v>
      </c>
      <c r="BJ188" s="18" t="s">
        <v>81</v>
      </c>
      <c r="BK188" s="233">
        <f>ROUND(I188*H188,2)</f>
        <v>0</v>
      </c>
      <c r="BL188" s="18" t="s">
        <v>133</v>
      </c>
      <c r="BM188" s="232" t="s">
        <v>232</v>
      </c>
    </row>
    <row r="189" s="13" customFormat="1">
      <c r="A189" s="13"/>
      <c r="B189" s="234"/>
      <c r="C189" s="235"/>
      <c r="D189" s="236" t="s">
        <v>135</v>
      </c>
      <c r="E189" s="237" t="s">
        <v>1</v>
      </c>
      <c r="F189" s="238" t="s">
        <v>233</v>
      </c>
      <c r="G189" s="235"/>
      <c r="H189" s="237" t="s">
        <v>1</v>
      </c>
      <c r="I189" s="239"/>
      <c r="J189" s="235"/>
      <c r="K189" s="235"/>
      <c r="L189" s="240"/>
      <c r="M189" s="241"/>
      <c r="N189" s="242"/>
      <c r="O189" s="242"/>
      <c r="P189" s="242"/>
      <c r="Q189" s="242"/>
      <c r="R189" s="242"/>
      <c r="S189" s="242"/>
      <c r="T189" s="24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4" t="s">
        <v>135</v>
      </c>
      <c r="AU189" s="244" t="s">
        <v>83</v>
      </c>
      <c r="AV189" s="13" t="s">
        <v>81</v>
      </c>
      <c r="AW189" s="13" t="s">
        <v>30</v>
      </c>
      <c r="AX189" s="13" t="s">
        <v>73</v>
      </c>
      <c r="AY189" s="244" t="s">
        <v>126</v>
      </c>
    </row>
    <row r="190" s="14" customFormat="1">
      <c r="A190" s="14"/>
      <c r="B190" s="245"/>
      <c r="C190" s="246"/>
      <c r="D190" s="236" t="s">
        <v>135</v>
      </c>
      <c r="E190" s="247" t="s">
        <v>1</v>
      </c>
      <c r="F190" s="248" t="s">
        <v>137</v>
      </c>
      <c r="G190" s="246"/>
      <c r="H190" s="249">
        <v>602</v>
      </c>
      <c r="I190" s="250"/>
      <c r="J190" s="246"/>
      <c r="K190" s="246"/>
      <c r="L190" s="251"/>
      <c r="M190" s="252"/>
      <c r="N190" s="253"/>
      <c r="O190" s="253"/>
      <c r="P190" s="253"/>
      <c r="Q190" s="253"/>
      <c r="R190" s="253"/>
      <c r="S190" s="253"/>
      <c r="T190" s="25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5" t="s">
        <v>135</v>
      </c>
      <c r="AU190" s="255" t="s">
        <v>83</v>
      </c>
      <c r="AV190" s="14" t="s">
        <v>83</v>
      </c>
      <c r="AW190" s="14" t="s">
        <v>30</v>
      </c>
      <c r="AX190" s="14" t="s">
        <v>81</v>
      </c>
      <c r="AY190" s="255" t="s">
        <v>126</v>
      </c>
    </row>
    <row r="191" s="2" customFormat="1" ht="24.15" customHeight="1">
      <c r="A191" s="39"/>
      <c r="B191" s="40"/>
      <c r="C191" s="220" t="s">
        <v>7</v>
      </c>
      <c r="D191" s="220" t="s">
        <v>129</v>
      </c>
      <c r="E191" s="221" t="s">
        <v>234</v>
      </c>
      <c r="F191" s="222" t="s">
        <v>235</v>
      </c>
      <c r="G191" s="223" t="s">
        <v>132</v>
      </c>
      <c r="H191" s="224">
        <v>57.299999999999997</v>
      </c>
      <c r="I191" s="225"/>
      <c r="J191" s="226">
        <f>ROUND(I191*H191,2)</f>
        <v>0</v>
      </c>
      <c r="K191" s="227"/>
      <c r="L191" s="45"/>
      <c r="M191" s="228" t="s">
        <v>1</v>
      </c>
      <c r="N191" s="229" t="s">
        <v>38</v>
      </c>
      <c r="O191" s="92"/>
      <c r="P191" s="230">
        <f>O191*H191</f>
        <v>0</v>
      </c>
      <c r="Q191" s="230">
        <v>0</v>
      </c>
      <c r="R191" s="230">
        <f>Q191*H191</f>
        <v>0</v>
      </c>
      <c r="S191" s="230">
        <v>0.058999999999999997</v>
      </c>
      <c r="T191" s="231">
        <f>S191*H191</f>
        <v>3.3806999999999996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2" t="s">
        <v>133</v>
      </c>
      <c r="AT191" s="232" t="s">
        <v>129</v>
      </c>
      <c r="AU191" s="232" t="s">
        <v>83</v>
      </c>
      <c r="AY191" s="18" t="s">
        <v>126</v>
      </c>
      <c r="BE191" s="233">
        <f>IF(N191="základní",J191,0)</f>
        <v>0</v>
      </c>
      <c r="BF191" s="233">
        <f>IF(N191="snížená",J191,0)</f>
        <v>0</v>
      </c>
      <c r="BG191" s="233">
        <f>IF(N191="zákl. přenesená",J191,0)</f>
        <v>0</v>
      </c>
      <c r="BH191" s="233">
        <f>IF(N191="sníž. přenesená",J191,0)</f>
        <v>0</v>
      </c>
      <c r="BI191" s="233">
        <f>IF(N191="nulová",J191,0)</f>
        <v>0</v>
      </c>
      <c r="BJ191" s="18" t="s">
        <v>81</v>
      </c>
      <c r="BK191" s="233">
        <f>ROUND(I191*H191,2)</f>
        <v>0</v>
      </c>
      <c r="BL191" s="18" t="s">
        <v>133</v>
      </c>
      <c r="BM191" s="232" t="s">
        <v>236</v>
      </c>
    </row>
    <row r="192" s="13" customFormat="1">
      <c r="A192" s="13"/>
      <c r="B192" s="234"/>
      <c r="C192" s="235"/>
      <c r="D192" s="236" t="s">
        <v>135</v>
      </c>
      <c r="E192" s="237" t="s">
        <v>1</v>
      </c>
      <c r="F192" s="238" t="s">
        <v>237</v>
      </c>
      <c r="G192" s="235"/>
      <c r="H192" s="237" t="s">
        <v>1</v>
      </c>
      <c r="I192" s="239"/>
      <c r="J192" s="235"/>
      <c r="K192" s="235"/>
      <c r="L192" s="240"/>
      <c r="M192" s="241"/>
      <c r="N192" s="242"/>
      <c r="O192" s="242"/>
      <c r="P192" s="242"/>
      <c r="Q192" s="242"/>
      <c r="R192" s="242"/>
      <c r="S192" s="242"/>
      <c r="T192" s="24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4" t="s">
        <v>135</v>
      </c>
      <c r="AU192" s="244" t="s">
        <v>83</v>
      </c>
      <c r="AV192" s="13" t="s">
        <v>81</v>
      </c>
      <c r="AW192" s="13" t="s">
        <v>30</v>
      </c>
      <c r="AX192" s="13" t="s">
        <v>73</v>
      </c>
      <c r="AY192" s="244" t="s">
        <v>126</v>
      </c>
    </row>
    <row r="193" s="14" customFormat="1">
      <c r="A193" s="14"/>
      <c r="B193" s="245"/>
      <c r="C193" s="246"/>
      <c r="D193" s="236" t="s">
        <v>135</v>
      </c>
      <c r="E193" s="247" t="s">
        <v>1</v>
      </c>
      <c r="F193" s="248" t="s">
        <v>238</v>
      </c>
      <c r="G193" s="246"/>
      <c r="H193" s="249">
        <v>57.299999999999997</v>
      </c>
      <c r="I193" s="250"/>
      <c r="J193" s="246"/>
      <c r="K193" s="246"/>
      <c r="L193" s="251"/>
      <c r="M193" s="252"/>
      <c r="N193" s="253"/>
      <c r="O193" s="253"/>
      <c r="P193" s="253"/>
      <c r="Q193" s="253"/>
      <c r="R193" s="253"/>
      <c r="S193" s="253"/>
      <c r="T193" s="25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5" t="s">
        <v>135</v>
      </c>
      <c r="AU193" s="255" t="s">
        <v>83</v>
      </c>
      <c r="AV193" s="14" t="s">
        <v>83</v>
      </c>
      <c r="AW193" s="14" t="s">
        <v>30</v>
      </c>
      <c r="AX193" s="14" t="s">
        <v>81</v>
      </c>
      <c r="AY193" s="255" t="s">
        <v>126</v>
      </c>
    </row>
    <row r="194" s="2" customFormat="1" ht="16.5" customHeight="1">
      <c r="A194" s="39"/>
      <c r="B194" s="40"/>
      <c r="C194" s="220" t="s">
        <v>239</v>
      </c>
      <c r="D194" s="220" t="s">
        <v>129</v>
      </c>
      <c r="E194" s="221" t="s">
        <v>240</v>
      </c>
      <c r="F194" s="222" t="s">
        <v>241</v>
      </c>
      <c r="G194" s="223" t="s">
        <v>132</v>
      </c>
      <c r="H194" s="224">
        <v>602.10000000000002</v>
      </c>
      <c r="I194" s="225"/>
      <c r="J194" s="226">
        <f>ROUND(I194*H194,2)</f>
        <v>0</v>
      </c>
      <c r="K194" s="227"/>
      <c r="L194" s="45"/>
      <c r="M194" s="228" t="s">
        <v>1</v>
      </c>
      <c r="N194" s="229" t="s">
        <v>38</v>
      </c>
      <c r="O194" s="92"/>
      <c r="P194" s="230">
        <f>O194*H194</f>
        <v>0</v>
      </c>
      <c r="Q194" s="230">
        <v>0</v>
      </c>
      <c r="R194" s="230">
        <f>Q194*H194</f>
        <v>0</v>
      </c>
      <c r="S194" s="230">
        <v>0.0014300000000000001</v>
      </c>
      <c r="T194" s="231">
        <f>S194*H194</f>
        <v>0.86100300000000007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2" t="s">
        <v>133</v>
      </c>
      <c r="AT194" s="232" t="s">
        <v>129</v>
      </c>
      <c r="AU194" s="232" t="s">
        <v>83</v>
      </c>
      <c r="AY194" s="18" t="s">
        <v>126</v>
      </c>
      <c r="BE194" s="233">
        <f>IF(N194="základní",J194,0)</f>
        <v>0</v>
      </c>
      <c r="BF194" s="233">
        <f>IF(N194="snížená",J194,0)</f>
        <v>0</v>
      </c>
      <c r="BG194" s="233">
        <f>IF(N194="zákl. přenesená",J194,0)</f>
        <v>0</v>
      </c>
      <c r="BH194" s="233">
        <f>IF(N194="sníž. přenesená",J194,0)</f>
        <v>0</v>
      </c>
      <c r="BI194" s="233">
        <f>IF(N194="nulová",J194,0)</f>
        <v>0</v>
      </c>
      <c r="BJ194" s="18" t="s">
        <v>81</v>
      </c>
      <c r="BK194" s="233">
        <f>ROUND(I194*H194,2)</f>
        <v>0</v>
      </c>
      <c r="BL194" s="18" t="s">
        <v>133</v>
      </c>
      <c r="BM194" s="232" t="s">
        <v>242</v>
      </c>
    </row>
    <row r="195" s="13" customFormat="1">
      <c r="A195" s="13"/>
      <c r="B195" s="234"/>
      <c r="C195" s="235"/>
      <c r="D195" s="236" t="s">
        <v>135</v>
      </c>
      <c r="E195" s="237" t="s">
        <v>1</v>
      </c>
      <c r="F195" s="238" t="s">
        <v>243</v>
      </c>
      <c r="G195" s="235"/>
      <c r="H195" s="237" t="s">
        <v>1</v>
      </c>
      <c r="I195" s="239"/>
      <c r="J195" s="235"/>
      <c r="K195" s="235"/>
      <c r="L195" s="240"/>
      <c r="M195" s="241"/>
      <c r="N195" s="242"/>
      <c r="O195" s="242"/>
      <c r="P195" s="242"/>
      <c r="Q195" s="242"/>
      <c r="R195" s="242"/>
      <c r="S195" s="242"/>
      <c r="T195" s="24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4" t="s">
        <v>135</v>
      </c>
      <c r="AU195" s="244" t="s">
        <v>83</v>
      </c>
      <c r="AV195" s="13" t="s">
        <v>81</v>
      </c>
      <c r="AW195" s="13" t="s">
        <v>30</v>
      </c>
      <c r="AX195" s="13" t="s">
        <v>73</v>
      </c>
      <c r="AY195" s="244" t="s">
        <v>126</v>
      </c>
    </row>
    <row r="196" s="13" customFormat="1">
      <c r="A196" s="13"/>
      <c r="B196" s="234"/>
      <c r="C196" s="235"/>
      <c r="D196" s="236" t="s">
        <v>135</v>
      </c>
      <c r="E196" s="237" t="s">
        <v>1</v>
      </c>
      <c r="F196" s="238" t="s">
        <v>244</v>
      </c>
      <c r="G196" s="235"/>
      <c r="H196" s="237" t="s">
        <v>1</v>
      </c>
      <c r="I196" s="239"/>
      <c r="J196" s="235"/>
      <c r="K196" s="235"/>
      <c r="L196" s="240"/>
      <c r="M196" s="241"/>
      <c r="N196" s="242"/>
      <c r="O196" s="242"/>
      <c r="P196" s="242"/>
      <c r="Q196" s="242"/>
      <c r="R196" s="242"/>
      <c r="S196" s="242"/>
      <c r="T196" s="24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4" t="s">
        <v>135</v>
      </c>
      <c r="AU196" s="244" t="s">
        <v>83</v>
      </c>
      <c r="AV196" s="13" t="s">
        <v>81</v>
      </c>
      <c r="AW196" s="13" t="s">
        <v>30</v>
      </c>
      <c r="AX196" s="13" t="s">
        <v>73</v>
      </c>
      <c r="AY196" s="244" t="s">
        <v>126</v>
      </c>
    </row>
    <row r="197" s="14" customFormat="1">
      <c r="A197" s="14"/>
      <c r="B197" s="245"/>
      <c r="C197" s="246"/>
      <c r="D197" s="236" t="s">
        <v>135</v>
      </c>
      <c r="E197" s="247" t="s">
        <v>1</v>
      </c>
      <c r="F197" s="248" t="s">
        <v>245</v>
      </c>
      <c r="G197" s="246"/>
      <c r="H197" s="249">
        <v>43.799999999999997</v>
      </c>
      <c r="I197" s="250"/>
      <c r="J197" s="246"/>
      <c r="K197" s="246"/>
      <c r="L197" s="251"/>
      <c r="M197" s="252"/>
      <c r="N197" s="253"/>
      <c r="O197" s="253"/>
      <c r="P197" s="253"/>
      <c r="Q197" s="253"/>
      <c r="R197" s="253"/>
      <c r="S197" s="253"/>
      <c r="T197" s="25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5" t="s">
        <v>135</v>
      </c>
      <c r="AU197" s="255" t="s">
        <v>83</v>
      </c>
      <c r="AV197" s="14" t="s">
        <v>83</v>
      </c>
      <c r="AW197" s="14" t="s">
        <v>30</v>
      </c>
      <c r="AX197" s="14" t="s">
        <v>73</v>
      </c>
      <c r="AY197" s="255" t="s">
        <v>126</v>
      </c>
    </row>
    <row r="198" s="13" customFormat="1">
      <c r="A198" s="13"/>
      <c r="B198" s="234"/>
      <c r="C198" s="235"/>
      <c r="D198" s="236" t="s">
        <v>135</v>
      </c>
      <c r="E198" s="237" t="s">
        <v>1</v>
      </c>
      <c r="F198" s="238" t="s">
        <v>246</v>
      </c>
      <c r="G198" s="235"/>
      <c r="H198" s="237" t="s">
        <v>1</v>
      </c>
      <c r="I198" s="239"/>
      <c r="J198" s="235"/>
      <c r="K198" s="235"/>
      <c r="L198" s="240"/>
      <c r="M198" s="241"/>
      <c r="N198" s="242"/>
      <c r="O198" s="242"/>
      <c r="P198" s="242"/>
      <c r="Q198" s="242"/>
      <c r="R198" s="242"/>
      <c r="S198" s="242"/>
      <c r="T198" s="24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4" t="s">
        <v>135</v>
      </c>
      <c r="AU198" s="244" t="s">
        <v>83</v>
      </c>
      <c r="AV198" s="13" t="s">
        <v>81</v>
      </c>
      <c r="AW198" s="13" t="s">
        <v>30</v>
      </c>
      <c r="AX198" s="13" t="s">
        <v>73</v>
      </c>
      <c r="AY198" s="244" t="s">
        <v>126</v>
      </c>
    </row>
    <row r="199" s="14" customFormat="1">
      <c r="A199" s="14"/>
      <c r="B199" s="245"/>
      <c r="C199" s="246"/>
      <c r="D199" s="236" t="s">
        <v>135</v>
      </c>
      <c r="E199" s="247" t="s">
        <v>1</v>
      </c>
      <c r="F199" s="248" t="s">
        <v>247</v>
      </c>
      <c r="G199" s="246"/>
      <c r="H199" s="249">
        <v>60.899999999999999</v>
      </c>
      <c r="I199" s="250"/>
      <c r="J199" s="246"/>
      <c r="K199" s="246"/>
      <c r="L199" s="251"/>
      <c r="M199" s="252"/>
      <c r="N199" s="253"/>
      <c r="O199" s="253"/>
      <c r="P199" s="253"/>
      <c r="Q199" s="253"/>
      <c r="R199" s="253"/>
      <c r="S199" s="253"/>
      <c r="T199" s="25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5" t="s">
        <v>135</v>
      </c>
      <c r="AU199" s="255" t="s">
        <v>83</v>
      </c>
      <c r="AV199" s="14" t="s">
        <v>83</v>
      </c>
      <c r="AW199" s="14" t="s">
        <v>30</v>
      </c>
      <c r="AX199" s="14" t="s">
        <v>73</v>
      </c>
      <c r="AY199" s="255" t="s">
        <v>126</v>
      </c>
    </row>
    <row r="200" s="13" customFormat="1">
      <c r="A200" s="13"/>
      <c r="B200" s="234"/>
      <c r="C200" s="235"/>
      <c r="D200" s="236" t="s">
        <v>135</v>
      </c>
      <c r="E200" s="237" t="s">
        <v>1</v>
      </c>
      <c r="F200" s="238" t="s">
        <v>248</v>
      </c>
      <c r="G200" s="235"/>
      <c r="H200" s="237" t="s">
        <v>1</v>
      </c>
      <c r="I200" s="239"/>
      <c r="J200" s="235"/>
      <c r="K200" s="235"/>
      <c r="L200" s="240"/>
      <c r="M200" s="241"/>
      <c r="N200" s="242"/>
      <c r="O200" s="242"/>
      <c r="P200" s="242"/>
      <c r="Q200" s="242"/>
      <c r="R200" s="242"/>
      <c r="S200" s="242"/>
      <c r="T200" s="24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4" t="s">
        <v>135</v>
      </c>
      <c r="AU200" s="244" t="s">
        <v>83</v>
      </c>
      <c r="AV200" s="13" t="s">
        <v>81</v>
      </c>
      <c r="AW200" s="13" t="s">
        <v>30</v>
      </c>
      <c r="AX200" s="13" t="s">
        <v>73</v>
      </c>
      <c r="AY200" s="244" t="s">
        <v>126</v>
      </c>
    </row>
    <row r="201" s="14" customFormat="1">
      <c r="A201" s="14"/>
      <c r="B201" s="245"/>
      <c r="C201" s="246"/>
      <c r="D201" s="236" t="s">
        <v>135</v>
      </c>
      <c r="E201" s="247" t="s">
        <v>1</v>
      </c>
      <c r="F201" s="248" t="s">
        <v>249</v>
      </c>
      <c r="G201" s="246"/>
      <c r="H201" s="249">
        <v>27.395</v>
      </c>
      <c r="I201" s="250"/>
      <c r="J201" s="246"/>
      <c r="K201" s="246"/>
      <c r="L201" s="251"/>
      <c r="M201" s="252"/>
      <c r="N201" s="253"/>
      <c r="O201" s="253"/>
      <c r="P201" s="253"/>
      <c r="Q201" s="253"/>
      <c r="R201" s="253"/>
      <c r="S201" s="253"/>
      <c r="T201" s="25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5" t="s">
        <v>135</v>
      </c>
      <c r="AU201" s="255" t="s">
        <v>83</v>
      </c>
      <c r="AV201" s="14" t="s">
        <v>83</v>
      </c>
      <c r="AW201" s="14" t="s">
        <v>30</v>
      </c>
      <c r="AX201" s="14" t="s">
        <v>73</v>
      </c>
      <c r="AY201" s="255" t="s">
        <v>126</v>
      </c>
    </row>
    <row r="202" s="13" customFormat="1">
      <c r="A202" s="13"/>
      <c r="B202" s="234"/>
      <c r="C202" s="235"/>
      <c r="D202" s="236" t="s">
        <v>135</v>
      </c>
      <c r="E202" s="237" t="s">
        <v>1</v>
      </c>
      <c r="F202" s="238" t="s">
        <v>250</v>
      </c>
      <c r="G202" s="235"/>
      <c r="H202" s="237" t="s">
        <v>1</v>
      </c>
      <c r="I202" s="239"/>
      <c r="J202" s="235"/>
      <c r="K202" s="235"/>
      <c r="L202" s="240"/>
      <c r="M202" s="241"/>
      <c r="N202" s="242"/>
      <c r="O202" s="242"/>
      <c r="P202" s="242"/>
      <c r="Q202" s="242"/>
      <c r="R202" s="242"/>
      <c r="S202" s="242"/>
      <c r="T202" s="24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4" t="s">
        <v>135</v>
      </c>
      <c r="AU202" s="244" t="s">
        <v>83</v>
      </c>
      <c r="AV202" s="13" t="s">
        <v>81</v>
      </c>
      <c r="AW202" s="13" t="s">
        <v>30</v>
      </c>
      <c r="AX202" s="13" t="s">
        <v>73</v>
      </c>
      <c r="AY202" s="244" t="s">
        <v>126</v>
      </c>
    </row>
    <row r="203" s="14" customFormat="1">
      <c r="A203" s="14"/>
      <c r="B203" s="245"/>
      <c r="C203" s="246"/>
      <c r="D203" s="236" t="s">
        <v>135</v>
      </c>
      <c r="E203" s="247" t="s">
        <v>1</v>
      </c>
      <c r="F203" s="248" t="s">
        <v>251</v>
      </c>
      <c r="G203" s="246"/>
      <c r="H203" s="249">
        <v>436.80000000000001</v>
      </c>
      <c r="I203" s="250"/>
      <c r="J203" s="246"/>
      <c r="K203" s="246"/>
      <c r="L203" s="251"/>
      <c r="M203" s="252"/>
      <c r="N203" s="253"/>
      <c r="O203" s="253"/>
      <c r="P203" s="253"/>
      <c r="Q203" s="253"/>
      <c r="R203" s="253"/>
      <c r="S203" s="253"/>
      <c r="T203" s="25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5" t="s">
        <v>135</v>
      </c>
      <c r="AU203" s="255" t="s">
        <v>83</v>
      </c>
      <c r="AV203" s="14" t="s">
        <v>83</v>
      </c>
      <c r="AW203" s="14" t="s">
        <v>30</v>
      </c>
      <c r="AX203" s="14" t="s">
        <v>73</v>
      </c>
      <c r="AY203" s="255" t="s">
        <v>126</v>
      </c>
    </row>
    <row r="204" s="13" customFormat="1">
      <c r="A204" s="13"/>
      <c r="B204" s="234"/>
      <c r="C204" s="235"/>
      <c r="D204" s="236" t="s">
        <v>135</v>
      </c>
      <c r="E204" s="237" t="s">
        <v>1</v>
      </c>
      <c r="F204" s="238" t="s">
        <v>252</v>
      </c>
      <c r="G204" s="235"/>
      <c r="H204" s="237" t="s">
        <v>1</v>
      </c>
      <c r="I204" s="239"/>
      <c r="J204" s="235"/>
      <c r="K204" s="235"/>
      <c r="L204" s="240"/>
      <c r="M204" s="241"/>
      <c r="N204" s="242"/>
      <c r="O204" s="242"/>
      <c r="P204" s="242"/>
      <c r="Q204" s="242"/>
      <c r="R204" s="242"/>
      <c r="S204" s="242"/>
      <c r="T204" s="24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4" t="s">
        <v>135</v>
      </c>
      <c r="AU204" s="244" t="s">
        <v>83</v>
      </c>
      <c r="AV204" s="13" t="s">
        <v>81</v>
      </c>
      <c r="AW204" s="13" t="s">
        <v>30</v>
      </c>
      <c r="AX204" s="13" t="s">
        <v>73</v>
      </c>
      <c r="AY204" s="244" t="s">
        <v>126</v>
      </c>
    </row>
    <row r="205" s="14" customFormat="1">
      <c r="A205" s="14"/>
      <c r="B205" s="245"/>
      <c r="C205" s="246"/>
      <c r="D205" s="236" t="s">
        <v>135</v>
      </c>
      <c r="E205" s="247" t="s">
        <v>1</v>
      </c>
      <c r="F205" s="248" t="s">
        <v>253</v>
      </c>
      <c r="G205" s="246"/>
      <c r="H205" s="249">
        <v>-9.4499999999999993</v>
      </c>
      <c r="I205" s="250"/>
      <c r="J205" s="246"/>
      <c r="K205" s="246"/>
      <c r="L205" s="251"/>
      <c r="M205" s="252"/>
      <c r="N205" s="253"/>
      <c r="O205" s="253"/>
      <c r="P205" s="253"/>
      <c r="Q205" s="253"/>
      <c r="R205" s="253"/>
      <c r="S205" s="253"/>
      <c r="T205" s="25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5" t="s">
        <v>135</v>
      </c>
      <c r="AU205" s="255" t="s">
        <v>83</v>
      </c>
      <c r="AV205" s="14" t="s">
        <v>83</v>
      </c>
      <c r="AW205" s="14" t="s">
        <v>30</v>
      </c>
      <c r="AX205" s="14" t="s">
        <v>73</v>
      </c>
      <c r="AY205" s="255" t="s">
        <v>126</v>
      </c>
    </row>
    <row r="206" s="14" customFormat="1">
      <c r="A206" s="14"/>
      <c r="B206" s="245"/>
      <c r="C206" s="246"/>
      <c r="D206" s="236" t="s">
        <v>135</v>
      </c>
      <c r="E206" s="247" t="s">
        <v>1</v>
      </c>
      <c r="F206" s="248" t="s">
        <v>254</v>
      </c>
      <c r="G206" s="246"/>
      <c r="H206" s="249">
        <v>-16.800000000000001</v>
      </c>
      <c r="I206" s="250"/>
      <c r="J206" s="246"/>
      <c r="K206" s="246"/>
      <c r="L206" s="251"/>
      <c r="M206" s="252"/>
      <c r="N206" s="253"/>
      <c r="O206" s="253"/>
      <c r="P206" s="253"/>
      <c r="Q206" s="253"/>
      <c r="R206" s="253"/>
      <c r="S206" s="253"/>
      <c r="T206" s="25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5" t="s">
        <v>135</v>
      </c>
      <c r="AU206" s="255" t="s">
        <v>83</v>
      </c>
      <c r="AV206" s="14" t="s">
        <v>83</v>
      </c>
      <c r="AW206" s="14" t="s">
        <v>30</v>
      </c>
      <c r="AX206" s="14" t="s">
        <v>73</v>
      </c>
      <c r="AY206" s="255" t="s">
        <v>126</v>
      </c>
    </row>
    <row r="207" s="14" customFormat="1">
      <c r="A207" s="14"/>
      <c r="B207" s="245"/>
      <c r="C207" s="246"/>
      <c r="D207" s="236" t="s">
        <v>135</v>
      </c>
      <c r="E207" s="247" t="s">
        <v>1</v>
      </c>
      <c r="F207" s="248" t="s">
        <v>255</v>
      </c>
      <c r="G207" s="246"/>
      <c r="H207" s="249">
        <v>-46.200000000000003</v>
      </c>
      <c r="I207" s="250"/>
      <c r="J207" s="246"/>
      <c r="K207" s="246"/>
      <c r="L207" s="251"/>
      <c r="M207" s="252"/>
      <c r="N207" s="253"/>
      <c r="O207" s="253"/>
      <c r="P207" s="253"/>
      <c r="Q207" s="253"/>
      <c r="R207" s="253"/>
      <c r="S207" s="253"/>
      <c r="T207" s="25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5" t="s">
        <v>135</v>
      </c>
      <c r="AU207" s="255" t="s">
        <v>83</v>
      </c>
      <c r="AV207" s="14" t="s">
        <v>83</v>
      </c>
      <c r="AW207" s="14" t="s">
        <v>30</v>
      </c>
      <c r="AX207" s="14" t="s">
        <v>73</v>
      </c>
      <c r="AY207" s="255" t="s">
        <v>126</v>
      </c>
    </row>
    <row r="208" s="13" customFormat="1">
      <c r="A208" s="13"/>
      <c r="B208" s="234"/>
      <c r="C208" s="235"/>
      <c r="D208" s="236" t="s">
        <v>135</v>
      </c>
      <c r="E208" s="237" t="s">
        <v>1</v>
      </c>
      <c r="F208" s="238" t="s">
        <v>256</v>
      </c>
      <c r="G208" s="235"/>
      <c r="H208" s="237" t="s">
        <v>1</v>
      </c>
      <c r="I208" s="239"/>
      <c r="J208" s="235"/>
      <c r="K208" s="235"/>
      <c r="L208" s="240"/>
      <c r="M208" s="241"/>
      <c r="N208" s="242"/>
      <c r="O208" s="242"/>
      <c r="P208" s="242"/>
      <c r="Q208" s="242"/>
      <c r="R208" s="242"/>
      <c r="S208" s="242"/>
      <c r="T208" s="24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4" t="s">
        <v>135</v>
      </c>
      <c r="AU208" s="244" t="s">
        <v>83</v>
      </c>
      <c r="AV208" s="13" t="s">
        <v>81</v>
      </c>
      <c r="AW208" s="13" t="s">
        <v>30</v>
      </c>
      <c r="AX208" s="13" t="s">
        <v>73</v>
      </c>
      <c r="AY208" s="244" t="s">
        <v>126</v>
      </c>
    </row>
    <row r="209" s="14" customFormat="1">
      <c r="A209" s="14"/>
      <c r="B209" s="245"/>
      <c r="C209" s="246"/>
      <c r="D209" s="236" t="s">
        <v>135</v>
      </c>
      <c r="E209" s="247" t="s">
        <v>1</v>
      </c>
      <c r="F209" s="248" t="s">
        <v>257</v>
      </c>
      <c r="G209" s="246"/>
      <c r="H209" s="249">
        <v>50.954999999999998</v>
      </c>
      <c r="I209" s="250"/>
      <c r="J209" s="246"/>
      <c r="K209" s="246"/>
      <c r="L209" s="251"/>
      <c r="M209" s="252"/>
      <c r="N209" s="253"/>
      <c r="O209" s="253"/>
      <c r="P209" s="253"/>
      <c r="Q209" s="253"/>
      <c r="R209" s="253"/>
      <c r="S209" s="253"/>
      <c r="T209" s="25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5" t="s">
        <v>135</v>
      </c>
      <c r="AU209" s="255" t="s">
        <v>83</v>
      </c>
      <c r="AV209" s="14" t="s">
        <v>83</v>
      </c>
      <c r="AW209" s="14" t="s">
        <v>30</v>
      </c>
      <c r="AX209" s="14" t="s">
        <v>73</v>
      </c>
      <c r="AY209" s="255" t="s">
        <v>126</v>
      </c>
    </row>
    <row r="210" s="16" customFormat="1">
      <c r="A210" s="16"/>
      <c r="B210" s="267"/>
      <c r="C210" s="268"/>
      <c r="D210" s="236" t="s">
        <v>135</v>
      </c>
      <c r="E210" s="269" t="s">
        <v>1</v>
      </c>
      <c r="F210" s="270" t="s">
        <v>258</v>
      </c>
      <c r="G210" s="268"/>
      <c r="H210" s="271">
        <v>547.39999999999998</v>
      </c>
      <c r="I210" s="272"/>
      <c r="J210" s="268"/>
      <c r="K210" s="268"/>
      <c r="L210" s="273"/>
      <c r="M210" s="274"/>
      <c r="N210" s="275"/>
      <c r="O210" s="275"/>
      <c r="P210" s="275"/>
      <c r="Q210" s="275"/>
      <c r="R210" s="275"/>
      <c r="S210" s="275"/>
      <c r="T210" s="27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T210" s="277" t="s">
        <v>135</v>
      </c>
      <c r="AU210" s="277" t="s">
        <v>83</v>
      </c>
      <c r="AV210" s="16" t="s">
        <v>145</v>
      </c>
      <c r="AW210" s="16" t="s">
        <v>30</v>
      </c>
      <c r="AX210" s="16" t="s">
        <v>73</v>
      </c>
      <c r="AY210" s="277" t="s">
        <v>126</v>
      </c>
    </row>
    <row r="211" s="13" customFormat="1">
      <c r="A211" s="13"/>
      <c r="B211" s="234"/>
      <c r="C211" s="235"/>
      <c r="D211" s="236" t="s">
        <v>135</v>
      </c>
      <c r="E211" s="237" t="s">
        <v>1</v>
      </c>
      <c r="F211" s="238" t="s">
        <v>259</v>
      </c>
      <c r="G211" s="235"/>
      <c r="H211" s="237" t="s">
        <v>1</v>
      </c>
      <c r="I211" s="239"/>
      <c r="J211" s="235"/>
      <c r="K211" s="235"/>
      <c r="L211" s="240"/>
      <c r="M211" s="241"/>
      <c r="N211" s="242"/>
      <c r="O211" s="242"/>
      <c r="P211" s="242"/>
      <c r="Q211" s="242"/>
      <c r="R211" s="242"/>
      <c r="S211" s="242"/>
      <c r="T211" s="24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4" t="s">
        <v>135</v>
      </c>
      <c r="AU211" s="244" t="s">
        <v>83</v>
      </c>
      <c r="AV211" s="13" t="s">
        <v>81</v>
      </c>
      <c r="AW211" s="13" t="s">
        <v>30</v>
      </c>
      <c r="AX211" s="13" t="s">
        <v>73</v>
      </c>
      <c r="AY211" s="244" t="s">
        <v>126</v>
      </c>
    </row>
    <row r="212" s="14" customFormat="1">
      <c r="A212" s="14"/>
      <c r="B212" s="245"/>
      <c r="C212" s="246"/>
      <c r="D212" s="236" t="s">
        <v>135</v>
      </c>
      <c r="E212" s="247" t="s">
        <v>1</v>
      </c>
      <c r="F212" s="248" t="s">
        <v>260</v>
      </c>
      <c r="G212" s="246"/>
      <c r="H212" s="249">
        <v>54.700000000000003</v>
      </c>
      <c r="I212" s="250"/>
      <c r="J212" s="246"/>
      <c r="K212" s="246"/>
      <c r="L212" s="251"/>
      <c r="M212" s="252"/>
      <c r="N212" s="253"/>
      <c r="O212" s="253"/>
      <c r="P212" s="253"/>
      <c r="Q212" s="253"/>
      <c r="R212" s="253"/>
      <c r="S212" s="253"/>
      <c r="T212" s="25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5" t="s">
        <v>135</v>
      </c>
      <c r="AU212" s="255" t="s">
        <v>83</v>
      </c>
      <c r="AV212" s="14" t="s">
        <v>83</v>
      </c>
      <c r="AW212" s="14" t="s">
        <v>30</v>
      </c>
      <c r="AX212" s="14" t="s">
        <v>73</v>
      </c>
      <c r="AY212" s="255" t="s">
        <v>126</v>
      </c>
    </row>
    <row r="213" s="15" customFormat="1">
      <c r="A213" s="15"/>
      <c r="B213" s="256"/>
      <c r="C213" s="257"/>
      <c r="D213" s="236" t="s">
        <v>135</v>
      </c>
      <c r="E213" s="258" t="s">
        <v>1</v>
      </c>
      <c r="F213" s="259" t="s">
        <v>140</v>
      </c>
      <c r="G213" s="257"/>
      <c r="H213" s="260">
        <v>602.10000000000002</v>
      </c>
      <c r="I213" s="261"/>
      <c r="J213" s="257"/>
      <c r="K213" s="257"/>
      <c r="L213" s="262"/>
      <c r="M213" s="263"/>
      <c r="N213" s="264"/>
      <c r="O213" s="264"/>
      <c r="P213" s="264"/>
      <c r="Q213" s="264"/>
      <c r="R213" s="264"/>
      <c r="S213" s="264"/>
      <c r="T213" s="26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66" t="s">
        <v>135</v>
      </c>
      <c r="AU213" s="266" t="s">
        <v>83</v>
      </c>
      <c r="AV213" s="15" t="s">
        <v>133</v>
      </c>
      <c r="AW213" s="15" t="s">
        <v>30</v>
      </c>
      <c r="AX213" s="15" t="s">
        <v>81</v>
      </c>
      <c r="AY213" s="266" t="s">
        <v>126</v>
      </c>
    </row>
    <row r="214" s="2" customFormat="1" ht="16.5" customHeight="1">
      <c r="A214" s="39"/>
      <c r="B214" s="40"/>
      <c r="C214" s="220" t="s">
        <v>261</v>
      </c>
      <c r="D214" s="220" t="s">
        <v>129</v>
      </c>
      <c r="E214" s="221" t="s">
        <v>262</v>
      </c>
      <c r="F214" s="222" t="s">
        <v>263</v>
      </c>
      <c r="G214" s="223" t="s">
        <v>132</v>
      </c>
      <c r="H214" s="224">
        <v>51.57</v>
      </c>
      <c r="I214" s="225"/>
      <c r="J214" s="226">
        <f>ROUND(I214*H214,2)</f>
        <v>0</v>
      </c>
      <c r="K214" s="227"/>
      <c r="L214" s="45"/>
      <c r="M214" s="228" t="s">
        <v>1</v>
      </c>
      <c r="N214" s="229" t="s">
        <v>38</v>
      </c>
      <c r="O214" s="92"/>
      <c r="P214" s="230">
        <f>O214*H214</f>
        <v>0</v>
      </c>
      <c r="Q214" s="230">
        <v>0</v>
      </c>
      <c r="R214" s="230">
        <f>Q214*H214</f>
        <v>0</v>
      </c>
      <c r="S214" s="230">
        <v>0.050000000000000003</v>
      </c>
      <c r="T214" s="231">
        <f>S214*H214</f>
        <v>2.5785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2" t="s">
        <v>133</v>
      </c>
      <c r="AT214" s="232" t="s">
        <v>129</v>
      </c>
      <c r="AU214" s="232" t="s">
        <v>83</v>
      </c>
      <c r="AY214" s="18" t="s">
        <v>126</v>
      </c>
      <c r="BE214" s="233">
        <f>IF(N214="základní",J214,0)</f>
        <v>0</v>
      </c>
      <c r="BF214" s="233">
        <f>IF(N214="snížená",J214,0)</f>
        <v>0</v>
      </c>
      <c r="BG214" s="233">
        <f>IF(N214="zákl. přenesená",J214,0)</f>
        <v>0</v>
      </c>
      <c r="BH214" s="233">
        <f>IF(N214="sníž. přenesená",J214,0)</f>
        <v>0</v>
      </c>
      <c r="BI214" s="233">
        <f>IF(N214="nulová",J214,0)</f>
        <v>0</v>
      </c>
      <c r="BJ214" s="18" t="s">
        <v>81</v>
      </c>
      <c r="BK214" s="233">
        <f>ROUND(I214*H214,2)</f>
        <v>0</v>
      </c>
      <c r="BL214" s="18" t="s">
        <v>133</v>
      </c>
      <c r="BM214" s="232" t="s">
        <v>264</v>
      </c>
    </row>
    <row r="215" s="13" customFormat="1">
      <c r="A215" s="13"/>
      <c r="B215" s="234"/>
      <c r="C215" s="235"/>
      <c r="D215" s="236" t="s">
        <v>135</v>
      </c>
      <c r="E215" s="237" t="s">
        <v>1</v>
      </c>
      <c r="F215" s="238" t="s">
        <v>265</v>
      </c>
      <c r="G215" s="235"/>
      <c r="H215" s="237" t="s">
        <v>1</v>
      </c>
      <c r="I215" s="239"/>
      <c r="J215" s="235"/>
      <c r="K215" s="235"/>
      <c r="L215" s="240"/>
      <c r="M215" s="241"/>
      <c r="N215" s="242"/>
      <c r="O215" s="242"/>
      <c r="P215" s="242"/>
      <c r="Q215" s="242"/>
      <c r="R215" s="242"/>
      <c r="S215" s="242"/>
      <c r="T215" s="24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4" t="s">
        <v>135</v>
      </c>
      <c r="AU215" s="244" t="s">
        <v>83</v>
      </c>
      <c r="AV215" s="13" t="s">
        <v>81</v>
      </c>
      <c r="AW215" s="13" t="s">
        <v>30</v>
      </c>
      <c r="AX215" s="13" t="s">
        <v>73</v>
      </c>
      <c r="AY215" s="244" t="s">
        <v>126</v>
      </c>
    </row>
    <row r="216" s="14" customFormat="1">
      <c r="A216" s="14"/>
      <c r="B216" s="245"/>
      <c r="C216" s="246"/>
      <c r="D216" s="236" t="s">
        <v>135</v>
      </c>
      <c r="E216" s="247" t="s">
        <v>1</v>
      </c>
      <c r="F216" s="248" t="s">
        <v>266</v>
      </c>
      <c r="G216" s="246"/>
      <c r="H216" s="249">
        <v>51.57</v>
      </c>
      <c r="I216" s="250"/>
      <c r="J216" s="246"/>
      <c r="K216" s="246"/>
      <c r="L216" s="251"/>
      <c r="M216" s="252"/>
      <c r="N216" s="253"/>
      <c r="O216" s="253"/>
      <c r="P216" s="253"/>
      <c r="Q216" s="253"/>
      <c r="R216" s="253"/>
      <c r="S216" s="253"/>
      <c r="T216" s="25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5" t="s">
        <v>135</v>
      </c>
      <c r="AU216" s="255" t="s">
        <v>83</v>
      </c>
      <c r="AV216" s="14" t="s">
        <v>83</v>
      </c>
      <c r="AW216" s="14" t="s">
        <v>30</v>
      </c>
      <c r="AX216" s="14" t="s">
        <v>81</v>
      </c>
      <c r="AY216" s="255" t="s">
        <v>126</v>
      </c>
    </row>
    <row r="217" s="2" customFormat="1" ht="16.5" customHeight="1">
      <c r="A217" s="39"/>
      <c r="B217" s="40"/>
      <c r="C217" s="220" t="s">
        <v>267</v>
      </c>
      <c r="D217" s="220" t="s">
        <v>129</v>
      </c>
      <c r="E217" s="221" t="s">
        <v>268</v>
      </c>
      <c r="F217" s="222" t="s">
        <v>269</v>
      </c>
      <c r="G217" s="223" t="s">
        <v>132</v>
      </c>
      <c r="H217" s="224">
        <v>711</v>
      </c>
      <c r="I217" s="225"/>
      <c r="J217" s="226">
        <f>ROUND(I217*H217,2)</f>
        <v>0</v>
      </c>
      <c r="K217" s="227"/>
      <c r="L217" s="45"/>
      <c r="M217" s="228" t="s">
        <v>1</v>
      </c>
      <c r="N217" s="229" t="s">
        <v>38</v>
      </c>
      <c r="O217" s="92"/>
      <c r="P217" s="230">
        <f>O217*H217</f>
        <v>0</v>
      </c>
      <c r="Q217" s="230">
        <v>0</v>
      </c>
      <c r="R217" s="230">
        <f>Q217*H217</f>
        <v>0</v>
      </c>
      <c r="S217" s="230">
        <v>0</v>
      </c>
      <c r="T217" s="231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2" t="s">
        <v>133</v>
      </c>
      <c r="AT217" s="232" t="s">
        <v>129</v>
      </c>
      <c r="AU217" s="232" t="s">
        <v>83</v>
      </c>
      <c r="AY217" s="18" t="s">
        <v>126</v>
      </c>
      <c r="BE217" s="233">
        <f>IF(N217="základní",J217,0)</f>
        <v>0</v>
      </c>
      <c r="BF217" s="233">
        <f>IF(N217="snížená",J217,0)</f>
        <v>0</v>
      </c>
      <c r="BG217" s="233">
        <f>IF(N217="zákl. přenesená",J217,0)</f>
        <v>0</v>
      </c>
      <c r="BH217" s="233">
        <f>IF(N217="sníž. přenesená",J217,0)</f>
        <v>0</v>
      </c>
      <c r="BI217" s="233">
        <f>IF(N217="nulová",J217,0)</f>
        <v>0</v>
      </c>
      <c r="BJ217" s="18" t="s">
        <v>81</v>
      </c>
      <c r="BK217" s="233">
        <f>ROUND(I217*H217,2)</f>
        <v>0</v>
      </c>
      <c r="BL217" s="18" t="s">
        <v>133</v>
      </c>
      <c r="BM217" s="232" t="s">
        <v>270</v>
      </c>
    </row>
    <row r="218" s="13" customFormat="1">
      <c r="A218" s="13"/>
      <c r="B218" s="234"/>
      <c r="C218" s="235"/>
      <c r="D218" s="236" t="s">
        <v>135</v>
      </c>
      <c r="E218" s="237" t="s">
        <v>1</v>
      </c>
      <c r="F218" s="238" t="s">
        <v>136</v>
      </c>
      <c r="G218" s="235"/>
      <c r="H218" s="237" t="s">
        <v>1</v>
      </c>
      <c r="I218" s="239"/>
      <c r="J218" s="235"/>
      <c r="K218" s="235"/>
      <c r="L218" s="240"/>
      <c r="M218" s="241"/>
      <c r="N218" s="242"/>
      <c r="O218" s="242"/>
      <c r="P218" s="242"/>
      <c r="Q218" s="242"/>
      <c r="R218" s="242"/>
      <c r="S218" s="242"/>
      <c r="T218" s="24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4" t="s">
        <v>135</v>
      </c>
      <c r="AU218" s="244" t="s">
        <v>83</v>
      </c>
      <c r="AV218" s="13" t="s">
        <v>81</v>
      </c>
      <c r="AW218" s="13" t="s">
        <v>30</v>
      </c>
      <c r="AX218" s="13" t="s">
        <v>73</v>
      </c>
      <c r="AY218" s="244" t="s">
        <v>126</v>
      </c>
    </row>
    <row r="219" s="14" customFormat="1">
      <c r="A219" s="14"/>
      <c r="B219" s="245"/>
      <c r="C219" s="246"/>
      <c r="D219" s="236" t="s">
        <v>135</v>
      </c>
      <c r="E219" s="247" t="s">
        <v>1</v>
      </c>
      <c r="F219" s="248" t="s">
        <v>149</v>
      </c>
      <c r="G219" s="246"/>
      <c r="H219" s="249">
        <v>52</v>
      </c>
      <c r="I219" s="250"/>
      <c r="J219" s="246"/>
      <c r="K219" s="246"/>
      <c r="L219" s="251"/>
      <c r="M219" s="252"/>
      <c r="N219" s="253"/>
      <c r="O219" s="253"/>
      <c r="P219" s="253"/>
      <c r="Q219" s="253"/>
      <c r="R219" s="253"/>
      <c r="S219" s="253"/>
      <c r="T219" s="25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5" t="s">
        <v>135</v>
      </c>
      <c r="AU219" s="255" t="s">
        <v>83</v>
      </c>
      <c r="AV219" s="14" t="s">
        <v>83</v>
      </c>
      <c r="AW219" s="14" t="s">
        <v>30</v>
      </c>
      <c r="AX219" s="14" t="s">
        <v>73</v>
      </c>
      <c r="AY219" s="255" t="s">
        <v>126</v>
      </c>
    </row>
    <row r="220" s="13" customFormat="1">
      <c r="A220" s="13"/>
      <c r="B220" s="234"/>
      <c r="C220" s="235"/>
      <c r="D220" s="236" t="s">
        <v>135</v>
      </c>
      <c r="E220" s="237" t="s">
        <v>1</v>
      </c>
      <c r="F220" s="238" t="s">
        <v>138</v>
      </c>
      <c r="G220" s="235"/>
      <c r="H220" s="237" t="s">
        <v>1</v>
      </c>
      <c r="I220" s="239"/>
      <c r="J220" s="235"/>
      <c r="K220" s="235"/>
      <c r="L220" s="240"/>
      <c r="M220" s="241"/>
      <c r="N220" s="242"/>
      <c r="O220" s="242"/>
      <c r="P220" s="242"/>
      <c r="Q220" s="242"/>
      <c r="R220" s="242"/>
      <c r="S220" s="242"/>
      <c r="T220" s="24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4" t="s">
        <v>135</v>
      </c>
      <c r="AU220" s="244" t="s">
        <v>83</v>
      </c>
      <c r="AV220" s="13" t="s">
        <v>81</v>
      </c>
      <c r="AW220" s="13" t="s">
        <v>30</v>
      </c>
      <c r="AX220" s="13" t="s">
        <v>73</v>
      </c>
      <c r="AY220" s="244" t="s">
        <v>126</v>
      </c>
    </row>
    <row r="221" s="14" customFormat="1">
      <c r="A221" s="14"/>
      <c r="B221" s="245"/>
      <c r="C221" s="246"/>
      <c r="D221" s="236" t="s">
        <v>135</v>
      </c>
      <c r="E221" s="247" t="s">
        <v>1</v>
      </c>
      <c r="F221" s="248" t="s">
        <v>139</v>
      </c>
      <c r="G221" s="246"/>
      <c r="H221" s="249">
        <v>57</v>
      </c>
      <c r="I221" s="250"/>
      <c r="J221" s="246"/>
      <c r="K221" s="246"/>
      <c r="L221" s="251"/>
      <c r="M221" s="252"/>
      <c r="N221" s="253"/>
      <c r="O221" s="253"/>
      <c r="P221" s="253"/>
      <c r="Q221" s="253"/>
      <c r="R221" s="253"/>
      <c r="S221" s="253"/>
      <c r="T221" s="25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5" t="s">
        <v>135</v>
      </c>
      <c r="AU221" s="255" t="s">
        <v>83</v>
      </c>
      <c r="AV221" s="14" t="s">
        <v>83</v>
      </c>
      <c r="AW221" s="14" t="s">
        <v>30</v>
      </c>
      <c r="AX221" s="14" t="s">
        <v>73</v>
      </c>
      <c r="AY221" s="255" t="s">
        <v>126</v>
      </c>
    </row>
    <row r="222" s="13" customFormat="1">
      <c r="A222" s="13"/>
      <c r="B222" s="234"/>
      <c r="C222" s="235"/>
      <c r="D222" s="236" t="s">
        <v>135</v>
      </c>
      <c r="E222" s="237" t="s">
        <v>1</v>
      </c>
      <c r="F222" s="238" t="s">
        <v>271</v>
      </c>
      <c r="G222" s="235"/>
      <c r="H222" s="237" t="s">
        <v>1</v>
      </c>
      <c r="I222" s="239"/>
      <c r="J222" s="235"/>
      <c r="K222" s="235"/>
      <c r="L222" s="240"/>
      <c r="M222" s="241"/>
      <c r="N222" s="242"/>
      <c r="O222" s="242"/>
      <c r="P222" s="242"/>
      <c r="Q222" s="242"/>
      <c r="R222" s="242"/>
      <c r="S222" s="242"/>
      <c r="T222" s="24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4" t="s">
        <v>135</v>
      </c>
      <c r="AU222" s="244" t="s">
        <v>83</v>
      </c>
      <c r="AV222" s="13" t="s">
        <v>81</v>
      </c>
      <c r="AW222" s="13" t="s">
        <v>30</v>
      </c>
      <c r="AX222" s="13" t="s">
        <v>73</v>
      </c>
      <c r="AY222" s="244" t="s">
        <v>126</v>
      </c>
    </row>
    <row r="223" s="14" customFormat="1">
      <c r="A223" s="14"/>
      <c r="B223" s="245"/>
      <c r="C223" s="246"/>
      <c r="D223" s="236" t="s">
        <v>135</v>
      </c>
      <c r="E223" s="247" t="s">
        <v>1</v>
      </c>
      <c r="F223" s="248" t="s">
        <v>137</v>
      </c>
      <c r="G223" s="246"/>
      <c r="H223" s="249">
        <v>602</v>
      </c>
      <c r="I223" s="250"/>
      <c r="J223" s="246"/>
      <c r="K223" s="246"/>
      <c r="L223" s="251"/>
      <c r="M223" s="252"/>
      <c r="N223" s="253"/>
      <c r="O223" s="253"/>
      <c r="P223" s="253"/>
      <c r="Q223" s="253"/>
      <c r="R223" s="253"/>
      <c r="S223" s="253"/>
      <c r="T223" s="25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5" t="s">
        <v>135</v>
      </c>
      <c r="AU223" s="255" t="s">
        <v>83</v>
      </c>
      <c r="AV223" s="14" t="s">
        <v>83</v>
      </c>
      <c r="AW223" s="14" t="s">
        <v>30</v>
      </c>
      <c r="AX223" s="14" t="s">
        <v>73</v>
      </c>
      <c r="AY223" s="255" t="s">
        <v>126</v>
      </c>
    </row>
    <row r="224" s="15" customFormat="1">
      <c r="A224" s="15"/>
      <c r="B224" s="256"/>
      <c r="C224" s="257"/>
      <c r="D224" s="236" t="s">
        <v>135</v>
      </c>
      <c r="E224" s="258" t="s">
        <v>1</v>
      </c>
      <c r="F224" s="259" t="s">
        <v>140</v>
      </c>
      <c r="G224" s="257"/>
      <c r="H224" s="260">
        <v>711</v>
      </c>
      <c r="I224" s="261"/>
      <c r="J224" s="257"/>
      <c r="K224" s="257"/>
      <c r="L224" s="262"/>
      <c r="M224" s="263"/>
      <c r="N224" s="264"/>
      <c r="O224" s="264"/>
      <c r="P224" s="264"/>
      <c r="Q224" s="264"/>
      <c r="R224" s="264"/>
      <c r="S224" s="264"/>
      <c r="T224" s="26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66" t="s">
        <v>135</v>
      </c>
      <c r="AU224" s="266" t="s">
        <v>83</v>
      </c>
      <c r="AV224" s="15" t="s">
        <v>133</v>
      </c>
      <c r="AW224" s="15" t="s">
        <v>30</v>
      </c>
      <c r="AX224" s="15" t="s">
        <v>81</v>
      </c>
      <c r="AY224" s="266" t="s">
        <v>126</v>
      </c>
    </row>
    <row r="225" s="2" customFormat="1" ht="16.5" customHeight="1">
      <c r="A225" s="39"/>
      <c r="B225" s="40"/>
      <c r="C225" s="220" t="s">
        <v>272</v>
      </c>
      <c r="D225" s="220" t="s">
        <v>129</v>
      </c>
      <c r="E225" s="221" t="s">
        <v>273</v>
      </c>
      <c r="F225" s="222" t="s">
        <v>274</v>
      </c>
      <c r="G225" s="223" t="s">
        <v>132</v>
      </c>
      <c r="H225" s="224">
        <v>1008</v>
      </c>
      <c r="I225" s="225"/>
      <c r="J225" s="226">
        <f>ROUND(I225*H225,2)</f>
        <v>0</v>
      </c>
      <c r="K225" s="227"/>
      <c r="L225" s="45"/>
      <c r="M225" s="228" t="s">
        <v>1</v>
      </c>
      <c r="N225" s="229" t="s">
        <v>38</v>
      </c>
      <c r="O225" s="92"/>
      <c r="P225" s="230">
        <f>O225*H225</f>
        <v>0</v>
      </c>
      <c r="Q225" s="230">
        <v>0</v>
      </c>
      <c r="R225" s="230">
        <f>Q225*H225</f>
        <v>0</v>
      </c>
      <c r="S225" s="230">
        <v>0</v>
      </c>
      <c r="T225" s="231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2" t="s">
        <v>133</v>
      </c>
      <c r="AT225" s="232" t="s">
        <v>129</v>
      </c>
      <c r="AU225" s="232" t="s">
        <v>83</v>
      </c>
      <c r="AY225" s="18" t="s">
        <v>126</v>
      </c>
      <c r="BE225" s="233">
        <f>IF(N225="základní",J225,0)</f>
        <v>0</v>
      </c>
      <c r="BF225" s="233">
        <f>IF(N225="snížená",J225,0)</f>
        <v>0</v>
      </c>
      <c r="BG225" s="233">
        <f>IF(N225="zákl. přenesená",J225,0)</f>
        <v>0</v>
      </c>
      <c r="BH225" s="233">
        <f>IF(N225="sníž. přenesená",J225,0)</f>
        <v>0</v>
      </c>
      <c r="BI225" s="233">
        <f>IF(N225="nulová",J225,0)</f>
        <v>0</v>
      </c>
      <c r="BJ225" s="18" t="s">
        <v>81</v>
      </c>
      <c r="BK225" s="233">
        <f>ROUND(I225*H225,2)</f>
        <v>0</v>
      </c>
      <c r="BL225" s="18" t="s">
        <v>133</v>
      </c>
      <c r="BM225" s="232" t="s">
        <v>275</v>
      </c>
    </row>
    <row r="226" s="2" customFormat="1" ht="16.5" customHeight="1">
      <c r="A226" s="39"/>
      <c r="B226" s="40"/>
      <c r="C226" s="220" t="s">
        <v>276</v>
      </c>
      <c r="D226" s="220" t="s">
        <v>129</v>
      </c>
      <c r="E226" s="221" t="s">
        <v>277</v>
      </c>
      <c r="F226" s="222" t="s">
        <v>278</v>
      </c>
      <c r="G226" s="223" t="s">
        <v>132</v>
      </c>
      <c r="H226" s="224">
        <v>1008</v>
      </c>
      <c r="I226" s="225"/>
      <c r="J226" s="226">
        <f>ROUND(I226*H226,2)</f>
        <v>0</v>
      </c>
      <c r="K226" s="227"/>
      <c r="L226" s="45"/>
      <c r="M226" s="228" t="s">
        <v>1</v>
      </c>
      <c r="N226" s="229" t="s">
        <v>38</v>
      </c>
      <c r="O226" s="92"/>
      <c r="P226" s="230">
        <f>O226*H226</f>
        <v>0</v>
      </c>
      <c r="Q226" s="230">
        <v>0</v>
      </c>
      <c r="R226" s="230">
        <f>Q226*H226</f>
        <v>0</v>
      </c>
      <c r="S226" s="230">
        <v>0</v>
      </c>
      <c r="T226" s="231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2" t="s">
        <v>133</v>
      </c>
      <c r="AT226" s="232" t="s">
        <v>129</v>
      </c>
      <c r="AU226" s="232" t="s">
        <v>83</v>
      </c>
      <c r="AY226" s="18" t="s">
        <v>126</v>
      </c>
      <c r="BE226" s="233">
        <f>IF(N226="základní",J226,0)</f>
        <v>0</v>
      </c>
      <c r="BF226" s="233">
        <f>IF(N226="snížená",J226,0)</f>
        <v>0</v>
      </c>
      <c r="BG226" s="233">
        <f>IF(N226="zákl. přenesená",J226,0)</f>
        <v>0</v>
      </c>
      <c r="BH226" s="233">
        <f>IF(N226="sníž. přenesená",J226,0)</f>
        <v>0</v>
      </c>
      <c r="BI226" s="233">
        <f>IF(N226="nulová",J226,0)</f>
        <v>0</v>
      </c>
      <c r="BJ226" s="18" t="s">
        <v>81</v>
      </c>
      <c r="BK226" s="233">
        <f>ROUND(I226*H226,2)</f>
        <v>0</v>
      </c>
      <c r="BL226" s="18" t="s">
        <v>133</v>
      </c>
      <c r="BM226" s="232" t="s">
        <v>279</v>
      </c>
    </row>
    <row r="227" s="2" customFormat="1" ht="16.5" customHeight="1">
      <c r="A227" s="39"/>
      <c r="B227" s="40"/>
      <c r="C227" s="220" t="s">
        <v>280</v>
      </c>
      <c r="D227" s="220" t="s">
        <v>129</v>
      </c>
      <c r="E227" s="221" t="s">
        <v>281</v>
      </c>
      <c r="F227" s="222" t="s">
        <v>282</v>
      </c>
      <c r="G227" s="223" t="s">
        <v>227</v>
      </c>
      <c r="H227" s="224">
        <v>1</v>
      </c>
      <c r="I227" s="225"/>
      <c r="J227" s="226">
        <f>ROUND(I227*H227,2)</f>
        <v>0</v>
      </c>
      <c r="K227" s="227"/>
      <c r="L227" s="45"/>
      <c r="M227" s="228" t="s">
        <v>1</v>
      </c>
      <c r="N227" s="229" t="s">
        <v>38</v>
      </c>
      <c r="O227" s="92"/>
      <c r="P227" s="230">
        <f>O227*H227</f>
        <v>0</v>
      </c>
      <c r="Q227" s="230">
        <v>0</v>
      </c>
      <c r="R227" s="230">
        <f>Q227*H227</f>
        <v>0</v>
      </c>
      <c r="S227" s="230">
        <v>0</v>
      </c>
      <c r="T227" s="231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2" t="s">
        <v>133</v>
      </c>
      <c r="AT227" s="232" t="s">
        <v>129</v>
      </c>
      <c r="AU227" s="232" t="s">
        <v>83</v>
      </c>
      <c r="AY227" s="18" t="s">
        <v>126</v>
      </c>
      <c r="BE227" s="233">
        <f>IF(N227="základní",J227,0)</f>
        <v>0</v>
      </c>
      <c r="BF227" s="233">
        <f>IF(N227="snížená",J227,0)</f>
        <v>0</v>
      </c>
      <c r="BG227" s="233">
        <f>IF(N227="zákl. přenesená",J227,0)</f>
        <v>0</v>
      </c>
      <c r="BH227" s="233">
        <f>IF(N227="sníž. přenesená",J227,0)</f>
        <v>0</v>
      </c>
      <c r="BI227" s="233">
        <f>IF(N227="nulová",J227,0)</f>
        <v>0</v>
      </c>
      <c r="BJ227" s="18" t="s">
        <v>81</v>
      </c>
      <c r="BK227" s="233">
        <f>ROUND(I227*H227,2)</f>
        <v>0</v>
      </c>
      <c r="BL227" s="18" t="s">
        <v>133</v>
      </c>
      <c r="BM227" s="232" t="s">
        <v>283</v>
      </c>
    </row>
    <row r="228" s="12" customFormat="1" ht="22.8" customHeight="1">
      <c r="A228" s="12"/>
      <c r="B228" s="204"/>
      <c r="C228" s="205"/>
      <c r="D228" s="206" t="s">
        <v>72</v>
      </c>
      <c r="E228" s="218" t="s">
        <v>284</v>
      </c>
      <c r="F228" s="218" t="s">
        <v>285</v>
      </c>
      <c r="G228" s="205"/>
      <c r="H228" s="205"/>
      <c r="I228" s="208"/>
      <c r="J228" s="219">
        <f>BK228</f>
        <v>0</v>
      </c>
      <c r="K228" s="205"/>
      <c r="L228" s="210"/>
      <c r="M228" s="211"/>
      <c r="N228" s="212"/>
      <c r="O228" s="212"/>
      <c r="P228" s="213">
        <f>SUM(P229:P233)</f>
        <v>0</v>
      </c>
      <c r="Q228" s="212"/>
      <c r="R228" s="213">
        <f>SUM(R229:R233)</f>
        <v>0</v>
      </c>
      <c r="S228" s="212"/>
      <c r="T228" s="214">
        <f>SUM(T229:T233)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15" t="s">
        <v>81</v>
      </c>
      <c r="AT228" s="216" t="s">
        <v>72</v>
      </c>
      <c r="AU228" s="216" t="s">
        <v>81</v>
      </c>
      <c r="AY228" s="215" t="s">
        <v>126</v>
      </c>
      <c r="BK228" s="217">
        <f>SUM(BK229:BK233)</f>
        <v>0</v>
      </c>
    </row>
    <row r="229" s="2" customFormat="1" ht="21.75" customHeight="1">
      <c r="A229" s="39"/>
      <c r="B229" s="40"/>
      <c r="C229" s="220" t="s">
        <v>286</v>
      </c>
      <c r="D229" s="220" t="s">
        <v>129</v>
      </c>
      <c r="E229" s="221" t="s">
        <v>287</v>
      </c>
      <c r="F229" s="222" t="s">
        <v>288</v>
      </c>
      <c r="G229" s="223" t="s">
        <v>289</v>
      </c>
      <c r="H229" s="224">
        <v>17.146999999999998</v>
      </c>
      <c r="I229" s="225"/>
      <c r="J229" s="226">
        <f>ROUND(I229*H229,2)</f>
        <v>0</v>
      </c>
      <c r="K229" s="227"/>
      <c r="L229" s="45"/>
      <c r="M229" s="228" t="s">
        <v>1</v>
      </c>
      <c r="N229" s="229" t="s">
        <v>38</v>
      </c>
      <c r="O229" s="92"/>
      <c r="P229" s="230">
        <f>O229*H229</f>
        <v>0</v>
      </c>
      <c r="Q229" s="230">
        <v>0</v>
      </c>
      <c r="R229" s="230">
        <f>Q229*H229</f>
        <v>0</v>
      </c>
      <c r="S229" s="230">
        <v>0</v>
      </c>
      <c r="T229" s="231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2" t="s">
        <v>133</v>
      </c>
      <c r="AT229" s="232" t="s">
        <v>129</v>
      </c>
      <c r="AU229" s="232" t="s">
        <v>83</v>
      </c>
      <c r="AY229" s="18" t="s">
        <v>126</v>
      </c>
      <c r="BE229" s="233">
        <f>IF(N229="základní",J229,0)</f>
        <v>0</v>
      </c>
      <c r="BF229" s="233">
        <f>IF(N229="snížená",J229,0)</f>
        <v>0</v>
      </c>
      <c r="BG229" s="233">
        <f>IF(N229="zákl. přenesená",J229,0)</f>
        <v>0</v>
      </c>
      <c r="BH229" s="233">
        <f>IF(N229="sníž. přenesená",J229,0)</f>
        <v>0</v>
      </c>
      <c r="BI229" s="233">
        <f>IF(N229="nulová",J229,0)</f>
        <v>0</v>
      </c>
      <c r="BJ229" s="18" t="s">
        <v>81</v>
      </c>
      <c r="BK229" s="233">
        <f>ROUND(I229*H229,2)</f>
        <v>0</v>
      </c>
      <c r="BL229" s="18" t="s">
        <v>133</v>
      </c>
      <c r="BM229" s="232" t="s">
        <v>290</v>
      </c>
    </row>
    <row r="230" s="2" customFormat="1" ht="16.5" customHeight="1">
      <c r="A230" s="39"/>
      <c r="B230" s="40"/>
      <c r="C230" s="220" t="s">
        <v>291</v>
      </c>
      <c r="D230" s="220" t="s">
        <v>129</v>
      </c>
      <c r="E230" s="221" t="s">
        <v>292</v>
      </c>
      <c r="F230" s="222" t="s">
        <v>293</v>
      </c>
      <c r="G230" s="223" t="s">
        <v>289</v>
      </c>
      <c r="H230" s="224">
        <v>17.146999999999998</v>
      </c>
      <c r="I230" s="225"/>
      <c r="J230" s="226">
        <f>ROUND(I230*H230,2)</f>
        <v>0</v>
      </c>
      <c r="K230" s="227"/>
      <c r="L230" s="45"/>
      <c r="M230" s="228" t="s">
        <v>1</v>
      </c>
      <c r="N230" s="229" t="s">
        <v>38</v>
      </c>
      <c r="O230" s="92"/>
      <c r="P230" s="230">
        <f>O230*H230</f>
        <v>0</v>
      </c>
      <c r="Q230" s="230">
        <v>0</v>
      </c>
      <c r="R230" s="230">
        <f>Q230*H230</f>
        <v>0</v>
      </c>
      <c r="S230" s="230">
        <v>0</v>
      </c>
      <c r="T230" s="231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2" t="s">
        <v>133</v>
      </c>
      <c r="AT230" s="232" t="s">
        <v>129</v>
      </c>
      <c r="AU230" s="232" t="s">
        <v>83</v>
      </c>
      <c r="AY230" s="18" t="s">
        <v>126</v>
      </c>
      <c r="BE230" s="233">
        <f>IF(N230="základní",J230,0)</f>
        <v>0</v>
      </c>
      <c r="BF230" s="233">
        <f>IF(N230="snížená",J230,0)</f>
        <v>0</v>
      </c>
      <c r="BG230" s="233">
        <f>IF(N230="zákl. přenesená",J230,0)</f>
        <v>0</v>
      </c>
      <c r="BH230" s="233">
        <f>IF(N230="sníž. přenesená",J230,0)</f>
        <v>0</v>
      </c>
      <c r="BI230" s="233">
        <f>IF(N230="nulová",J230,0)</f>
        <v>0</v>
      </c>
      <c r="BJ230" s="18" t="s">
        <v>81</v>
      </c>
      <c r="BK230" s="233">
        <f>ROUND(I230*H230,2)</f>
        <v>0</v>
      </c>
      <c r="BL230" s="18" t="s">
        <v>133</v>
      </c>
      <c r="BM230" s="232" t="s">
        <v>294</v>
      </c>
    </row>
    <row r="231" s="2" customFormat="1" ht="16.5" customHeight="1">
      <c r="A231" s="39"/>
      <c r="B231" s="40"/>
      <c r="C231" s="220" t="s">
        <v>295</v>
      </c>
      <c r="D231" s="220" t="s">
        <v>129</v>
      </c>
      <c r="E231" s="221" t="s">
        <v>296</v>
      </c>
      <c r="F231" s="222" t="s">
        <v>297</v>
      </c>
      <c r="G231" s="223" t="s">
        <v>289</v>
      </c>
      <c r="H231" s="224">
        <v>411.52800000000002</v>
      </c>
      <c r="I231" s="225"/>
      <c r="J231" s="226">
        <f>ROUND(I231*H231,2)</f>
        <v>0</v>
      </c>
      <c r="K231" s="227"/>
      <c r="L231" s="45"/>
      <c r="M231" s="228" t="s">
        <v>1</v>
      </c>
      <c r="N231" s="229" t="s">
        <v>38</v>
      </c>
      <c r="O231" s="92"/>
      <c r="P231" s="230">
        <f>O231*H231</f>
        <v>0</v>
      </c>
      <c r="Q231" s="230">
        <v>0</v>
      </c>
      <c r="R231" s="230">
        <f>Q231*H231</f>
        <v>0</v>
      </c>
      <c r="S231" s="230">
        <v>0</v>
      </c>
      <c r="T231" s="231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2" t="s">
        <v>133</v>
      </c>
      <c r="AT231" s="232" t="s">
        <v>129</v>
      </c>
      <c r="AU231" s="232" t="s">
        <v>83</v>
      </c>
      <c r="AY231" s="18" t="s">
        <v>126</v>
      </c>
      <c r="BE231" s="233">
        <f>IF(N231="základní",J231,0)</f>
        <v>0</v>
      </c>
      <c r="BF231" s="233">
        <f>IF(N231="snížená",J231,0)</f>
        <v>0</v>
      </c>
      <c r="BG231" s="233">
        <f>IF(N231="zákl. přenesená",J231,0)</f>
        <v>0</v>
      </c>
      <c r="BH231" s="233">
        <f>IF(N231="sníž. přenesená",J231,0)</f>
        <v>0</v>
      </c>
      <c r="BI231" s="233">
        <f>IF(N231="nulová",J231,0)</f>
        <v>0</v>
      </c>
      <c r="BJ231" s="18" t="s">
        <v>81</v>
      </c>
      <c r="BK231" s="233">
        <f>ROUND(I231*H231,2)</f>
        <v>0</v>
      </c>
      <c r="BL231" s="18" t="s">
        <v>133</v>
      </c>
      <c r="BM231" s="232" t="s">
        <v>298</v>
      </c>
    </row>
    <row r="232" s="14" customFormat="1">
      <c r="A232" s="14"/>
      <c r="B232" s="245"/>
      <c r="C232" s="246"/>
      <c r="D232" s="236" t="s">
        <v>135</v>
      </c>
      <c r="E232" s="247" t="s">
        <v>1</v>
      </c>
      <c r="F232" s="248" t="s">
        <v>299</v>
      </c>
      <c r="G232" s="246"/>
      <c r="H232" s="249">
        <v>411.52800000000002</v>
      </c>
      <c r="I232" s="250"/>
      <c r="J232" s="246"/>
      <c r="K232" s="246"/>
      <c r="L232" s="251"/>
      <c r="M232" s="252"/>
      <c r="N232" s="253"/>
      <c r="O232" s="253"/>
      <c r="P232" s="253"/>
      <c r="Q232" s="253"/>
      <c r="R232" s="253"/>
      <c r="S232" s="253"/>
      <c r="T232" s="25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5" t="s">
        <v>135</v>
      </c>
      <c r="AU232" s="255" t="s">
        <v>83</v>
      </c>
      <c r="AV232" s="14" t="s">
        <v>83</v>
      </c>
      <c r="AW232" s="14" t="s">
        <v>30</v>
      </c>
      <c r="AX232" s="14" t="s">
        <v>81</v>
      </c>
      <c r="AY232" s="255" t="s">
        <v>126</v>
      </c>
    </row>
    <row r="233" s="2" customFormat="1" ht="21.75" customHeight="1">
      <c r="A233" s="39"/>
      <c r="B233" s="40"/>
      <c r="C233" s="220" t="s">
        <v>300</v>
      </c>
      <c r="D233" s="220" t="s">
        <v>129</v>
      </c>
      <c r="E233" s="221" t="s">
        <v>301</v>
      </c>
      <c r="F233" s="222" t="s">
        <v>302</v>
      </c>
      <c r="G233" s="223" t="s">
        <v>289</v>
      </c>
      <c r="H233" s="224">
        <v>17.146999999999998</v>
      </c>
      <c r="I233" s="225"/>
      <c r="J233" s="226">
        <f>ROUND(I233*H233,2)</f>
        <v>0</v>
      </c>
      <c r="K233" s="227"/>
      <c r="L233" s="45"/>
      <c r="M233" s="228" t="s">
        <v>1</v>
      </c>
      <c r="N233" s="229" t="s">
        <v>38</v>
      </c>
      <c r="O233" s="92"/>
      <c r="P233" s="230">
        <f>O233*H233</f>
        <v>0</v>
      </c>
      <c r="Q233" s="230">
        <v>0</v>
      </c>
      <c r="R233" s="230">
        <f>Q233*H233</f>
        <v>0</v>
      </c>
      <c r="S233" s="230">
        <v>0</v>
      </c>
      <c r="T233" s="231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2" t="s">
        <v>133</v>
      </c>
      <c r="AT233" s="232" t="s">
        <v>129</v>
      </c>
      <c r="AU233" s="232" t="s">
        <v>83</v>
      </c>
      <c r="AY233" s="18" t="s">
        <v>126</v>
      </c>
      <c r="BE233" s="233">
        <f>IF(N233="základní",J233,0)</f>
        <v>0</v>
      </c>
      <c r="BF233" s="233">
        <f>IF(N233="snížená",J233,0)</f>
        <v>0</v>
      </c>
      <c r="BG233" s="233">
        <f>IF(N233="zákl. přenesená",J233,0)</f>
        <v>0</v>
      </c>
      <c r="BH233" s="233">
        <f>IF(N233="sníž. přenesená",J233,0)</f>
        <v>0</v>
      </c>
      <c r="BI233" s="233">
        <f>IF(N233="nulová",J233,0)</f>
        <v>0</v>
      </c>
      <c r="BJ233" s="18" t="s">
        <v>81</v>
      </c>
      <c r="BK233" s="233">
        <f>ROUND(I233*H233,2)</f>
        <v>0</v>
      </c>
      <c r="BL233" s="18" t="s">
        <v>133</v>
      </c>
      <c r="BM233" s="232" t="s">
        <v>303</v>
      </c>
    </row>
    <row r="234" s="12" customFormat="1" ht="22.8" customHeight="1">
      <c r="A234" s="12"/>
      <c r="B234" s="204"/>
      <c r="C234" s="205"/>
      <c r="D234" s="206" t="s">
        <v>72</v>
      </c>
      <c r="E234" s="218" t="s">
        <v>304</v>
      </c>
      <c r="F234" s="218" t="s">
        <v>305</v>
      </c>
      <c r="G234" s="205"/>
      <c r="H234" s="205"/>
      <c r="I234" s="208"/>
      <c r="J234" s="219">
        <f>BK234</f>
        <v>0</v>
      </c>
      <c r="K234" s="205"/>
      <c r="L234" s="210"/>
      <c r="M234" s="211"/>
      <c r="N234" s="212"/>
      <c r="O234" s="212"/>
      <c r="P234" s="213">
        <f>P235</f>
        <v>0</v>
      </c>
      <c r="Q234" s="212"/>
      <c r="R234" s="213">
        <f>R235</f>
        <v>0</v>
      </c>
      <c r="S234" s="212"/>
      <c r="T234" s="214">
        <f>T235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15" t="s">
        <v>81</v>
      </c>
      <c r="AT234" s="216" t="s">
        <v>72</v>
      </c>
      <c r="AU234" s="216" t="s">
        <v>81</v>
      </c>
      <c r="AY234" s="215" t="s">
        <v>126</v>
      </c>
      <c r="BK234" s="217">
        <f>BK235</f>
        <v>0</v>
      </c>
    </row>
    <row r="235" s="2" customFormat="1" ht="16.5" customHeight="1">
      <c r="A235" s="39"/>
      <c r="B235" s="40"/>
      <c r="C235" s="220" t="s">
        <v>306</v>
      </c>
      <c r="D235" s="220" t="s">
        <v>129</v>
      </c>
      <c r="E235" s="221" t="s">
        <v>307</v>
      </c>
      <c r="F235" s="222" t="s">
        <v>308</v>
      </c>
      <c r="G235" s="223" t="s">
        <v>289</v>
      </c>
      <c r="H235" s="224">
        <v>17.902999999999999</v>
      </c>
      <c r="I235" s="225"/>
      <c r="J235" s="226">
        <f>ROUND(I235*H235,2)</f>
        <v>0</v>
      </c>
      <c r="K235" s="227"/>
      <c r="L235" s="45"/>
      <c r="M235" s="228" t="s">
        <v>1</v>
      </c>
      <c r="N235" s="229" t="s">
        <v>38</v>
      </c>
      <c r="O235" s="92"/>
      <c r="P235" s="230">
        <f>O235*H235</f>
        <v>0</v>
      </c>
      <c r="Q235" s="230">
        <v>0</v>
      </c>
      <c r="R235" s="230">
        <f>Q235*H235</f>
        <v>0</v>
      </c>
      <c r="S235" s="230">
        <v>0</v>
      </c>
      <c r="T235" s="231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2" t="s">
        <v>133</v>
      </c>
      <c r="AT235" s="232" t="s">
        <v>129</v>
      </c>
      <c r="AU235" s="232" t="s">
        <v>83</v>
      </c>
      <c r="AY235" s="18" t="s">
        <v>126</v>
      </c>
      <c r="BE235" s="233">
        <f>IF(N235="základní",J235,0)</f>
        <v>0</v>
      </c>
      <c r="BF235" s="233">
        <f>IF(N235="snížená",J235,0)</f>
        <v>0</v>
      </c>
      <c r="BG235" s="233">
        <f>IF(N235="zákl. přenesená",J235,0)</f>
        <v>0</v>
      </c>
      <c r="BH235" s="233">
        <f>IF(N235="sníž. přenesená",J235,0)</f>
        <v>0</v>
      </c>
      <c r="BI235" s="233">
        <f>IF(N235="nulová",J235,0)</f>
        <v>0</v>
      </c>
      <c r="BJ235" s="18" t="s">
        <v>81</v>
      </c>
      <c r="BK235" s="233">
        <f>ROUND(I235*H235,2)</f>
        <v>0</v>
      </c>
      <c r="BL235" s="18" t="s">
        <v>133</v>
      </c>
      <c r="BM235" s="232" t="s">
        <v>309</v>
      </c>
    </row>
    <row r="236" s="12" customFormat="1" ht="25.92" customHeight="1">
      <c r="A236" s="12"/>
      <c r="B236" s="204"/>
      <c r="C236" s="205"/>
      <c r="D236" s="206" t="s">
        <v>72</v>
      </c>
      <c r="E236" s="207" t="s">
        <v>310</v>
      </c>
      <c r="F236" s="207" t="s">
        <v>311</v>
      </c>
      <c r="G236" s="205"/>
      <c r="H236" s="205"/>
      <c r="I236" s="208"/>
      <c r="J236" s="209">
        <f>BK236</f>
        <v>0</v>
      </c>
      <c r="K236" s="205"/>
      <c r="L236" s="210"/>
      <c r="M236" s="211"/>
      <c r="N236" s="212"/>
      <c r="O236" s="212"/>
      <c r="P236" s="213">
        <f>P237+P258+P265+P268</f>
        <v>0</v>
      </c>
      <c r="Q236" s="212"/>
      <c r="R236" s="213">
        <f>R237+R258+R265+R268</f>
        <v>0.41238000000000002</v>
      </c>
      <c r="S236" s="212"/>
      <c r="T236" s="214">
        <f>T237+T258+T265+T268</f>
        <v>0.69484499999999993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15" t="s">
        <v>83</v>
      </c>
      <c r="AT236" s="216" t="s">
        <v>72</v>
      </c>
      <c r="AU236" s="216" t="s">
        <v>73</v>
      </c>
      <c r="AY236" s="215" t="s">
        <v>126</v>
      </c>
      <c r="BK236" s="217">
        <f>BK237+BK258+BK265+BK268</f>
        <v>0</v>
      </c>
    </row>
    <row r="237" s="12" customFormat="1" ht="22.8" customHeight="1">
      <c r="A237" s="12"/>
      <c r="B237" s="204"/>
      <c r="C237" s="205"/>
      <c r="D237" s="206" t="s">
        <v>72</v>
      </c>
      <c r="E237" s="218" t="s">
        <v>312</v>
      </c>
      <c r="F237" s="218" t="s">
        <v>313</v>
      </c>
      <c r="G237" s="205"/>
      <c r="H237" s="205"/>
      <c r="I237" s="208"/>
      <c r="J237" s="219">
        <f>BK237</f>
        <v>0</v>
      </c>
      <c r="K237" s="205"/>
      <c r="L237" s="210"/>
      <c r="M237" s="211"/>
      <c r="N237" s="212"/>
      <c r="O237" s="212"/>
      <c r="P237" s="213">
        <f>SUM(P238:P257)</f>
        <v>0</v>
      </c>
      <c r="Q237" s="212"/>
      <c r="R237" s="213">
        <f>SUM(R238:R257)</f>
        <v>0</v>
      </c>
      <c r="S237" s="212"/>
      <c r="T237" s="214">
        <f>SUM(T238:T257)</f>
        <v>0.69484499999999993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15" t="s">
        <v>83</v>
      </c>
      <c r="AT237" s="216" t="s">
        <v>72</v>
      </c>
      <c r="AU237" s="216" t="s">
        <v>81</v>
      </c>
      <c r="AY237" s="215" t="s">
        <v>126</v>
      </c>
      <c r="BK237" s="217">
        <f>SUM(BK238:BK257)</f>
        <v>0</v>
      </c>
    </row>
    <row r="238" s="2" customFormat="1" ht="16.5" customHeight="1">
      <c r="A238" s="39"/>
      <c r="B238" s="40"/>
      <c r="C238" s="220" t="s">
        <v>314</v>
      </c>
      <c r="D238" s="220" t="s">
        <v>129</v>
      </c>
      <c r="E238" s="221" t="s">
        <v>315</v>
      </c>
      <c r="F238" s="222" t="s">
        <v>316</v>
      </c>
      <c r="G238" s="223" t="s">
        <v>152</v>
      </c>
      <c r="H238" s="224">
        <v>81.5</v>
      </c>
      <c r="I238" s="225"/>
      <c r="J238" s="226">
        <f>ROUND(I238*H238,2)</f>
        <v>0</v>
      </c>
      <c r="K238" s="227"/>
      <c r="L238" s="45"/>
      <c r="M238" s="228" t="s">
        <v>1</v>
      </c>
      <c r="N238" s="229" t="s">
        <v>38</v>
      </c>
      <c r="O238" s="92"/>
      <c r="P238" s="230">
        <f>O238*H238</f>
        <v>0</v>
      </c>
      <c r="Q238" s="230">
        <v>0</v>
      </c>
      <c r="R238" s="230">
        <f>Q238*H238</f>
        <v>0</v>
      </c>
      <c r="S238" s="230">
        <v>0.0060499999999999998</v>
      </c>
      <c r="T238" s="231">
        <f>S238*H238</f>
        <v>0.49307499999999999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2" t="s">
        <v>209</v>
      </c>
      <c r="AT238" s="232" t="s">
        <v>129</v>
      </c>
      <c r="AU238" s="232" t="s">
        <v>83</v>
      </c>
      <c r="AY238" s="18" t="s">
        <v>126</v>
      </c>
      <c r="BE238" s="233">
        <f>IF(N238="základní",J238,0)</f>
        <v>0</v>
      </c>
      <c r="BF238" s="233">
        <f>IF(N238="snížená",J238,0)</f>
        <v>0</v>
      </c>
      <c r="BG238" s="233">
        <f>IF(N238="zákl. přenesená",J238,0)</f>
        <v>0</v>
      </c>
      <c r="BH238" s="233">
        <f>IF(N238="sníž. přenesená",J238,0)</f>
        <v>0</v>
      </c>
      <c r="BI238" s="233">
        <f>IF(N238="nulová",J238,0)</f>
        <v>0</v>
      </c>
      <c r="BJ238" s="18" t="s">
        <v>81</v>
      </c>
      <c r="BK238" s="233">
        <f>ROUND(I238*H238,2)</f>
        <v>0</v>
      </c>
      <c r="BL238" s="18" t="s">
        <v>209</v>
      </c>
      <c r="BM238" s="232" t="s">
        <v>317</v>
      </c>
    </row>
    <row r="239" s="13" customFormat="1">
      <c r="A239" s="13"/>
      <c r="B239" s="234"/>
      <c r="C239" s="235"/>
      <c r="D239" s="236" t="s">
        <v>135</v>
      </c>
      <c r="E239" s="237" t="s">
        <v>1</v>
      </c>
      <c r="F239" s="238" t="s">
        <v>318</v>
      </c>
      <c r="G239" s="235"/>
      <c r="H239" s="237" t="s">
        <v>1</v>
      </c>
      <c r="I239" s="239"/>
      <c r="J239" s="235"/>
      <c r="K239" s="235"/>
      <c r="L239" s="240"/>
      <c r="M239" s="241"/>
      <c r="N239" s="242"/>
      <c r="O239" s="242"/>
      <c r="P239" s="242"/>
      <c r="Q239" s="242"/>
      <c r="R239" s="242"/>
      <c r="S239" s="242"/>
      <c r="T239" s="24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4" t="s">
        <v>135</v>
      </c>
      <c r="AU239" s="244" t="s">
        <v>83</v>
      </c>
      <c r="AV239" s="13" t="s">
        <v>81</v>
      </c>
      <c r="AW239" s="13" t="s">
        <v>30</v>
      </c>
      <c r="AX239" s="13" t="s">
        <v>73</v>
      </c>
      <c r="AY239" s="244" t="s">
        <v>126</v>
      </c>
    </row>
    <row r="240" s="14" customFormat="1">
      <c r="A240" s="14"/>
      <c r="B240" s="245"/>
      <c r="C240" s="246"/>
      <c r="D240" s="236" t="s">
        <v>135</v>
      </c>
      <c r="E240" s="247" t="s">
        <v>1</v>
      </c>
      <c r="F240" s="248" t="s">
        <v>319</v>
      </c>
      <c r="G240" s="246"/>
      <c r="H240" s="249">
        <v>35</v>
      </c>
      <c r="I240" s="250"/>
      <c r="J240" s="246"/>
      <c r="K240" s="246"/>
      <c r="L240" s="251"/>
      <c r="M240" s="252"/>
      <c r="N240" s="253"/>
      <c r="O240" s="253"/>
      <c r="P240" s="253"/>
      <c r="Q240" s="253"/>
      <c r="R240" s="253"/>
      <c r="S240" s="253"/>
      <c r="T240" s="25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5" t="s">
        <v>135</v>
      </c>
      <c r="AU240" s="255" t="s">
        <v>83</v>
      </c>
      <c r="AV240" s="14" t="s">
        <v>83</v>
      </c>
      <c r="AW240" s="14" t="s">
        <v>30</v>
      </c>
      <c r="AX240" s="14" t="s">
        <v>73</v>
      </c>
      <c r="AY240" s="255" t="s">
        <v>126</v>
      </c>
    </row>
    <row r="241" s="13" customFormat="1">
      <c r="A241" s="13"/>
      <c r="B241" s="234"/>
      <c r="C241" s="235"/>
      <c r="D241" s="236" t="s">
        <v>135</v>
      </c>
      <c r="E241" s="237" t="s">
        <v>1</v>
      </c>
      <c r="F241" s="238" t="s">
        <v>320</v>
      </c>
      <c r="G241" s="235"/>
      <c r="H241" s="237" t="s">
        <v>1</v>
      </c>
      <c r="I241" s="239"/>
      <c r="J241" s="235"/>
      <c r="K241" s="235"/>
      <c r="L241" s="240"/>
      <c r="M241" s="241"/>
      <c r="N241" s="242"/>
      <c r="O241" s="242"/>
      <c r="P241" s="242"/>
      <c r="Q241" s="242"/>
      <c r="R241" s="242"/>
      <c r="S241" s="242"/>
      <c r="T241" s="24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4" t="s">
        <v>135</v>
      </c>
      <c r="AU241" s="244" t="s">
        <v>83</v>
      </c>
      <c r="AV241" s="13" t="s">
        <v>81</v>
      </c>
      <c r="AW241" s="13" t="s">
        <v>30</v>
      </c>
      <c r="AX241" s="13" t="s">
        <v>73</v>
      </c>
      <c r="AY241" s="244" t="s">
        <v>126</v>
      </c>
    </row>
    <row r="242" s="14" customFormat="1">
      <c r="A242" s="14"/>
      <c r="B242" s="245"/>
      <c r="C242" s="246"/>
      <c r="D242" s="236" t="s">
        <v>135</v>
      </c>
      <c r="E242" s="247" t="s">
        <v>1</v>
      </c>
      <c r="F242" s="248" t="s">
        <v>321</v>
      </c>
      <c r="G242" s="246"/>
      <c r="H242" s="249">
        <v>46.5</v>
      </c>
      <c r="I242" s="250"/>
      <c r="J242" s="246"/>
      <c r="K242" s="246"/>
      <c r="L242" s="251"/>
      <c r="M242" s="252"/>
      <c r="N242" s="253"/>
      <c r="O242" s="253"/>
      <c r="P242" s="253"/>
      <c r="Q242" s="253"/>
      <c r="R242" s="253"/>
      <c r="S242" s="253"/>
      <c r="T242" s="25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5" t="s">
        <v>135</v>
      </c>
      <c r="AU242" s="255" t="s">
        <v>83</v>
      </c>
      <c r="AV242" s="14" t="s">
        <v>83</v>
      </c>
      <c r="AW242" s="14" t="s">
        <v>30</v>
      </c>
      <c r="AX242" s="14" t="s">
        <v>73</v>
      </c>
      <c r="AY242" s="255" t="s">
        <v>126</v>
      </c>
    </row>
    <row r="243" s="15" customFormat="1">
      <c r="A243" s="15"/>
      <c r="B243" s="256"/>
      <c r="C243" s="257"/>
      <c r="D243" s="236" t="s">
        <v>135</v>
      </c>
      <c r="E243" s="258" t="s">
        <v>1</v>
      </c>
      <c r="F243" s="259" t="s">
        <v>140</v>
      </c>
      <c r="G243" s="257"/>
      <c r="H243" s="260">
        <v>81.5</v>
      </c>
      <c r="I243" s="261"/>
      <c r="J243" s="257"/>
      <c r="K243" s="257"/>
      <c r="L243" s="262"/>
      <c r="M243" s="263"/>
      <c r="N243" s="264"/>
      <c r="O243" s="264"/>
      <c r="P243" s="264"/>
      <c r="Q243" s="264"/>
      <c r="R243" s="264"/>
      <c r="S243" s="264"/>
      <c r="T243" s="26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66" t="s">
        <v>135</v>
      </c>
      <c r="AU243" s="266" t="s">
        <v>83</v>
      </c>
      <c r="AV243" s="15" t="s">
        <v>133</v>
      </c>
      <c r="AW243" s="15" t="s">
        <v>30</v>
      </c>
      <c r="AX243" s="15" t="s">
        <v>81</v>
      </c>
      <c r="AY243" s="266" t="s">
        <v>126</v>
      </c>
    </row>
    <row r="244" s="2" customFormat="1" ht="16.5" customHeight="1">
      <c r="A244" s="39"/>
      <c r="B244" s="40"/>
      <c r="C244" s="220" t="s">
        <v>322</v>
      </c>
      <c r="D244" s="220" t="s">
        <v>129</v>
      </c>
      <c r="E244" s="221" t="s">
        <v>323</v>
      </c>
      <c r="F244" s="222" t="s">
        <v>324</v>
      </c>
      <c r="G244" s="223" t="s">
        <v>325</v>
      </c>
      <c r="H244" s="224">
        <v>81</v>
      </c>
      <c r="I244" s="225"/>
      <c r="J244" s="226">
        <f>ROUND(I244*H244,2)</f>
        <v>0</v>
      </c>
      <c r="K244" s="227"/>
      <c r="L244" s="45"/>
      <c r="M244" s="228" t="s">
        <v>1</v>
      </c>
      <c r="N244" s="229" t="s">
        <v>38</v>
      </c>
      <c r="O244" s="92"/>
      <c r="P244" s="230">
        <f>O244*H244</f>
        <v>0</v>
      </c>
      <c r="Q244" s="230">
        <v>0</v>
      </c>
      <c r="R244" s="230">
        <f>Q244*H244</f>
        <v>0</v>
      </c>
      <c r="S244" s="230">
        <v>0.00059999999999999995</v>
      </c>
      <c r="T244" s="231">
        <f>S244*H244</f>
        <v>0.048599999999999997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2" t="s">
        <v>209</v>
      </c>
      <c r="AT244" s="232" t="s">
        <v>129</v>
      </c>
      <c r="AU244" s="232" t="s">
        <v>83</v>
      </c>
      <c r="AY244" s="18" t="s">
        <v>126</v>
      </c>
      <c r="BE244" s="233">
        <f>IF(N244="základní",J244,0)</f>
        <v>0</v>
      </c>
      <c r="BF244" s="233">
        <f>IF(N244="snížená",J244,0)</f>
        <v>0</v>
      </c>
      <c r="BG244" s="233">
        <f>IF(N244="zákl. přenesená",J244,0)</f>
        <v>0</v>
      </c>
      <c r="BH244" s="233">
        <f>IF(N244="sníž. přenesená",J244,0)</f>
        <v>0</v>
      </c>
      <c r="BI244" s="233">
        <f>IF(N244="nulová",J244,0)</f>
        <v>0</v>
      </c>
      <c r="BJ244" s="18" t="s">
        <v>81</v>
      </c>
      <c r="BK244" s="233">
        <f>ROUND(I244*H244,2)</f>
        <v>0</v>
      </c>
      <c r="BL244" s="18" t="s">
        <v>209</v>
      </c>
      <c r="BM244" s="232" t="s">
        <v>326</v>
      </c>
    </row>
    <row r="245" s="2" customFormat="1" ht="16.5" customHeight="1">
      <c r="A245" s="39"/>
      <c r="B245" s="40"/>
      <c r="C245" s="220" t="s">
        <v>319</v>
      </c>
      <c r="D245" s="220" t="s">
        <v>129</v>
      </c>
      <c r="E245" s="221" t="s">
        <v>327</v>
      </c>
      <c r="F245" s="222" t="s">
        <v>328</v>
      </c>
      <c r="G245" s="223" t="s">
        <v>152</v>
      </c>
      <c r="H245" s="224">
        <v>35.5</v>
      </c>
      <c r="I245" s="225"/>
      <c r="J245" s="226">
        <f>ROUND(I245*H245,2)</f>
        <v>0</v>
      </c>
      <c r="K245" s="227"/>
      <c r="L245" s="45"/>
      <c r="M245" s="228" t="s">
        <v>1</v>
      </c>
      <c r="N245" s="229" t="s">
        <v>38</v>
      </c>
      <c r="O245" s="92"/>
      <c r="P245" s="230">
        <f>O245*H245</f>
        <v>0</v>
      </c>
      <c r="Q245" s="230">
        <v>0</v>
      </c>
      <c r="R245" s="230">
        <f>Q245*H245</f>
        <v>0</v>
      </c>
      <c r="S245" s="230">
        <v>0.0039399999999999999</v>
      </c>
      <c r="T245" s="231">
        <f>S245*H245</f>
        <v>0.13986999999999999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2" t="s">
        <v>209</v>
      </c>
      <c r="AT245" s="232" t="s">
        <v>129</v>
      </c>
      <c r="AU245" s="232" t="s">
        <v>83</v>
      </c>
      <c r="AY245" s="18" t="s">
        <v>126</v>
      </c>
      <c r="BE245" s="233">
        <f>IF(N245="základní",J245,0)</f>
        <v>0</v>
      </c>
      <c r="BF245" s="233">
        <f>IF(N245="snížená",J245,0)</f>
        <v>0</v>
      </c>
      <c r="BG245" s="233">
        <f>IF(N245="zákl. přenesená",J245,0)</f>
        <v>0</v>
      </c>
      <c r="BH245" s="233">
        <f>IF(N245="sníž. přenesená",J245,0)</f>
        <v>0</v>
      </c>
      <c r="BI245" s="233">
        <f>IF(N245="nulová",J245,0)</f>
        <v>0</v>
      </c>
      <c r="BJ245" s="18" t="s">
        <v>81</v>
      </c>
      <c r="BK245" s="233">
        <f>ROUND(I245*H245,2)</f>
        <v>0</v>
      </c>
      <c r="BL245" s="18" t="s">
        <v>209</v>
      </c>
      <c r="BM245" s="232" t="s">
        <v>329</v>
      </c>
    </row>
    <row r="246" s="13" customFormat="1">
      <c r="A246" s="13"/>
      <c r="B246" s="234"/>
      <c r="C246" s="235"/>
      <c r="D246" s="236" t="s">
        <v>135</v>
      </c>
      <c r="E246" s="237" t="s">
        <v>1</v>
      </c>
      <c r="F246" s="238" t="s">
        <v>330</v>
      </c>
      <c r="G246" s="235"/>
      <c r="H246" s="237" t="s">
        <v>1</v>
      </c>
      <c r="I246" s="239"/>
      <c r="J246" s="235"/>
      <c r="K246" s="235"/>
      <c r="L246" s="240"/>
      <c r="M246" s="241"/>
      <c r="N246" s="242"/>
      <c r="O246" s="242"/>
      <c r="P246" s="242"/>
      <c r="Q246" s="242"/>
      <c r="R246" s="242"/>
      <c r="S246" s="242"/>
      <c r="T246" s="24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4" t="s">
        <v>135</v>
      </c>
      <c r="AU246" s="244" t="s">
        <v>83</v>
      </c>
      <c r="AV246" s="13" t="s">
        <v>81</v>
      </c>
      <c r="AW246" s="13" t="s">
        <v>30</v>
      </c>
      <c r="AX246" s="13" t="s">
        <v>73</v>
      </c>
      <c r="AY246" s="244" t="s">
        <v>126</v>
      </c>
    </row>
    <row r="247" s="14" customFormat="1">
      <c r="A247" s="14"/>
      <c r="B247" s="245"/>
      <c r="C247" s="246"/>
      <c r="D247" s="236" t="s">
        <v>135</v>
      </c>
      <c r="E247" s="247" t="s">
        <v>1</v>
      </c>
      <c r="F247" s="248" t="s">
        <v>331</v>
      </c>
      <c r="G247" s="246"/>
      <c r="H247" s="249">
        <v>35.5</v>
      </c>
      <c r="I247" s="250"/>
      <c r="J247" s="246"/>
      <c r="K247" s="246"/>
      <c r="L247" s="251"/>
      <c r="M247" s="252"/>
      <c r="N247" s="253"/>
      <c r="O247" s="253"/>
      <c r="P247" s="253"/>
      <c r="Q247" s="253"/>
      <c r="R247" s="253"/>
      <c r="S247" s="253"/>
      <c r="T247" s="25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5" t="s">
        <v>135</v>
      </c>
      <c r="AU247" s="255" t="s">
        <v>83</v>
      </c>
      <c r="AV247" s="14" t="s">
        <v>83</v>
      </c>
      <c r="AW247" s="14" t="s">
        <v>30</v>
      </c>
      <c r="AX247" s="14" t="s">
        <v>81</v>
      </c>
      <c r="AY247" s="255" t="s">
        <v>126</v>
      </c>
    </row>
    <row r="248" s="2" customFormat="1" ht="16.5" customHeight="1">
      <c r="A248" s="39"/>
      <c r="B248" s="40"/>
      <c r="C248" s="220" t="s">
        <v>332</v>
      </c>
      <c r="D248" s="220" t="s">
        <v>129</v>
      </c>
      <c r="E248" s="221" t="s">
        <v>333</v>
      </c>
      <c r="F248" s="222" t="s">
        <v>334</v>
      </c>
      <c r="G248" s="223" t="s">
        <v>325</v>
      </c>
      <c r="H248" s="224">
        <v>35</v>
      </c>
      <c r="I248" s="225"/>
      <c r="J248" s="226">
        <f>ROUND(I248*H248,2)</f>
        <v>0</v>
      </c>
      <c r="K248" s="227"/>
      <c r="L248" s="45"/>
      <c r="M248" s="228" t="s">
        <v>1</v>
      </c>
      <c r="N248" s="229" t="s">
        <v>38</v>
      </c>
      <c r="O248" s="92"/>
      <c r="P248" s="230">
        <f>O248*H248</f>
        <v>0</v>
      </c>
      <c r="Q248" s="230">
        <v>0</v>
      </c>
      <c r="R248" s="230">
        <f>Q248*H248</f>
        <v>0</v>
      </c>
      <c r="S248" s="230">
        <v>0.00038000000000000002</v>
      </c>
      <c r="T248" s="231">
        <f>S248*H248</f>
        <v>0.013300000000000001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2" t="s">
        <v>209</v>
      </c>
      <c r="AT248" s="232" t="s">
        <v>129</v>
      </c>
      <c r="AU248" s="232" t="s">
        <v>83</v>
      </c>
      <c r="AY248" s="18" t="s">
        <v>126</v>
      </c>
      <c r="BE248" s="233">
        <f>IF(N248="základní",J248,0)</f>
        <v>0</v>
      </c>
      <c r="BF248" s="233">
        <f>IF(N248="snížená",J248,0)</f>
        <v>0</v>
      </c>
      <c r="BG248" s="233">
        <f>IF(N248="zákl. přenesená",J248,0)</f>
        <v>0</v>
      </c>
      <c r="BH248" s="233">
        <f>IF(N248="sníž. přenesená",J248,0)</f>
        <v>0</v>
      </c>
      <c r="BI248" s="233">
        <f>IF(N248="nulová",J248,0)</f>
        <v>0</v>
      </c>
      <c r="BJ248" s="18" t="s">
        <v>81</v>
      </c>
      <c r="BK248" s="233">
        <f>ROUND(I248*H248,2)</f>
        <v>0</v>
      </c>
      <c r="BL248" s="18" t="s">
        <v>209</v>
      </c>
      <c r="BM248" s="232" t="s">
        <v>335</v>
      </c>
    </row>
    <row r="249" s="2" customFormat="1" ht="24.15" customHeight="1">
      <c r="A249" s="39"/>
      <c r="B249" s="40"/>
      <c r="C249" s="220" t="s">
        <v>336</v>
      </c>
      <c r="D249" s="220" t="s">
        <v>129</v>
      </c>
      <c r="E249" s="221" t="s">
        <v>337</v>
      </c>
      <c r="F249" s="222" t="s">
        <v>338</v>
      </c>
      <c r="G249" s="223" t="s">
        <v>152</v>
      </c>
      <c r="H249" s="224">
        <v>35</v>
      </c>
      <c r="I249" s="225"/>
      <c r="J249" s="226">
        <f>ROUND(I249*H249,2)</f>
        <v>0</v>
      </c>
      <c r="K249" s="227"/>
      <c r="L249" s="45"/>
      <c r="M249" s="228" t="s">
        <v>1</v>
      </c>
      <c r="N249" s="229" t="s">
        <v>38</v>
      </c>
      <c r="O249" s="92"/>
      <c r="P249" s="230">
        <f>O249*H249</f>
        <v>0</v>
      </c>
      <c r="Q249" s="230">
        <v>0</v>
      </c>
      <c r="R249" s="230">
        <f>Q249*H249</f>
        <v>0</v>
      </c>
      <c r="S249" s="230">
        <v>0</v>
      </c>
      <c r="T249" s="231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2" t="s">
        <v>209</v>
      </c>
      <c r="AT249" s="232" t="s">
        <v>129</v>
      </c>
      <c r="AU249" s="232" t="s">
        <v>83</v>
      </c>
      <c r="AY249" s="18" t="s">
        <v>126</v>
      </c>
      <c r="BE249" s="233">
        <f>IF(N249="základní",J249,0)</f>
        <v>0</v>
      </c>
      <c r="BF249" s="233">
        <f>IF(N249="snížená",J249,0)</f>
        <v>0</v>
      </c>
      <c r="BG249" s="233">
        <f>IF(N249="zákl. přenesená",J249,0)</f>
        <v>0</v>
      </c>
      <c r="BH249" s="233">
        <f>IF(N249="sníž. přenesená",J249,0)</f>
        <v>0</v>
      </c>
      <c r="BI249" s="233">
        <f>IF(N249="nulová",J249,0)</f>
        <v>0</v>
      </c>
      <c r="BJ249" s="18" t="s">
        <v>81</v>
      </c>
      <c r="BK249" s="233">
        <f>ROUND(I249*H249,2)</f>
        <v>0</v>
      </c>
      <c r="BL249" s="18" t="s">
        <v>209</v>
      </c>
      <c r="BM249" s="232" t="s">
        <v>339</v>
      </c>
    </row>
    <row r="250" s="2" customFormat="1" ht="16.5" customHeight="1">
      <c r="A250" s="39"/>
      <c r="B250" s="40"/>
      <c r="C250" s="220" t="s">
        <v>340</v>
      </c>
      <c r="D250" s="220" t="s">
        <v>129</v>
      </c>
      <c r="E250" s="221" t="s">
        <v>341</v>
      </c>
      <c r="F250" s="222" t="s">
        <v>342</v>
      </c>
      <c r="G250" s="223" t="s">
        <v>152</v>
      </c>
      <c r="H250" s="224">
        <v>11</v>
      </c>
      <c r="I250" s="225"/>
      <c r="J250" s="226">
        <f>ROUND(I250*H250,2)</f>
        <v>0</v>
      </c>
      <c r="K250" s="227"/>
      <c r="L250" s="45"/>
      <c r="M250" s="228" t="s">
        <v>1</v>
      </c>
      <c r="N250" s="229" t="s">
        <v>38</v>
      </c>
      <c r="O250" s="92"/>
      <c r="P250" s="230">
        <f>O250*H250</f>
        <v>0</v>
      </c>
      <c r="Q250" s="230">
        <v>0</v>
      </c>
      <c r="R250" s="230">
        <f>Q250*H250</f>
        <v>0</v>
      </c>
      <c r="S250" s="230">
        <v>0</v>
      </c>
      <c r="T250" s="231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2" t="s">
        <v>209</v>
      </c>
      <c r="AT250" s="232" t="s">
        <v>129</v>
      </c>
      <c r="AU250" s="232" t="s">
        <v>83</v>
      </c>
      <c r="AY250" s="18" t="s">
        <v>126</v>
      </c>
      <c r="BE250" s="233">
        <f>IF(N250="základní",J250,0)</f>
        <v>0</v>
      </c>
      <c r="BF250" s="233">
        <f>IF(N250="snížená",J250,0)</f>
        <v>0</v>
      </c>
      <c r="BG250" s="233">
        <f>IF(N250="zákl. přenesená",J250,0)</f>
        <v>0</v>
      </c>
      <c r="BH250" s="233">
        <f>IF(N250="sníž. přenesená",J250,0)</f>
        <v>0</v>
      </c>
      <c r="BI250" s="233">
        <f>IF(N250="nulová",J250,0)</f>
        <v>0</v>
      </c>
      <c r="BJ250" s="18" t="s">
        <v>81</v>
      </c>
      <c r="BK250" s="233">
        <f>ROUND(I250*H250,2)</f>
        <v>0</v>
      </c>
      <c r="BL250" s="18" t="s">
        <v>209</v>
      </c>
      <c r="BM250" s="232" t="s">
        <v>343</v>
      </c>
    </row>
    <row r="251" s="2" customFormat="1" ht="16.5" customHeight="1">
      <c r="A251" s="39"/>
      <c r="B251" s="40"/>
      <c r="C251" s="220" t="s">
        <v>344</v>
      </c>
      <c r="D251" s="220" t="s">
        <v>129</v>
      </c>
      <c r="E251" s="221" t="s">
        <v>345</v>
      </c>
      <c r="F251" s="222" t="s">
        <v>346</v>
      </c>
      <c r="G251" s="223" t="s">
        <v>152</v>
      </c>
      <c r="H251" s="224">
        <v>23</v>
      </c>
      <c r="I251" s="225"/>
      <c r="J251" s="226">
        <f>ROUND(I251*H251,2)</f>
        <v>0</v>
      </c>
      <c r="K251" s="227"/>
      <c r="L251" s="45"/>
      <c r="M251" s="228" t="s">
        <v>1</v>
      </c>
      <c r="N251" s="229" t="s">
        <v>38</v>
      </c>
      <c r="O251" s="92"/>
      <c r="P251" s="230">
        <f>O251*H251</f>
        <v>0</v>
      </c>
      <c r="Q251" s="230">
        <v>0</v>
      </c>
      <c r="R251" s="230">
        <f>Q251*H251</f>
        <v>0</v>
      </c>
      <c r="S251" s="230">
        <v>0</v>
      </c>
      <c r="T251" s="231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2" t="s">
        <v>209</v>
      </c>
      <c r="AT251" s="232" t="s">
        <v>129</v>
      </c>
      <c r="AU251" s="232" t="s">
        <v>83</v>
      </c>
      <c r="AY251" s="18" t="s">
        <v>126</v>
      </c>
      <c r="BE251" s="233">
        <f>IF(N251="základní",J251,0)</f>
        <v>0</v>
      </c>
      <c r="BF251" s="233">
        <f>IF(N251="snížená",J251,0)</f>
        <v>0</v>
      </c>
      <c r="BG251" s="233">
        <f>IF(N251="zákl. přenesená",J251,0)</f>
        <v>0</v>
      </c>
      <c r="BH251" s="233">
        <f>IF(N251="sníž. přenesená",J251,0)</f>
        <v>0</v>
      </c>
      <c r="BI251" s="233">
        <f>IF(N251="nulová",J251,0)</f>
        <v>0</v>
      </c>
      <c r="BJ251" s="18" t="s">
        <v>81</v>
      </c>
      <c r="BK251" s="233">
        <f>ROUND(I251*H251,2)</f>
        <v>0</v>
      </c>
      <c r="BL251" s="18" t="s">
        <v>209</v>
      </c>
      <c r="BM251" s="232" t="s">
        <v>347</v>
      </c>
    </row>
    <row r="252" s="2" customFormat="1" ht="16.5" customHeight="1">
      <c r="A252" s="39"/>
      <c r="B252" s="40"/>
      <c r="C252" s="220" t="s">
        <v>155</v>
      </c>
      <c r="D252" s="220" t="s">
        <v>129</v>
      </c>
      <c r="E252" s="221" t="s">
        <v>348</v>
      </c>
      <c r="F252" s="222" t="s">
        <v>349</v>
      </c>
      <c r="G252" s="223" t="s">
        <v>152</v>
      </c>
      <c r="H252" s="224">
        <v>12.5</v>
      </c>
      <c r="I252" s="225"/>
      <c r="J252" s="226">
        <f>ROUND(I252*H252,2)</f>
        <v>0</v>
      </c>
      <c r="K252" s="227"/>
      <c r="L252" s="45"/>
      <c r="M252" s="228" t="s">
        <v>1</v>
      </c>
      <c r="N252" s="229" t="s">
        <v>38</v>
      </c>
      <c r="O252" s="92"/>
      <c r="P252" s="230">
        <f>O252*H252</f>
        <v>0</v>
      </c>
      <c r="Q252" s="230">
        <v>0</v>
      </c>
      <c r="R252" s="230">
        <f>Q252*H252</f>
        <v>0</v>
      </c>
      <c r="S252" s="230">
        <v>0</v>
      </c>
      <c r="T252" s="231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2" t="s">
        <v>209</v>
      </c>
      <c r="AT252" s="232" t="s">
        <v>129</v>
      </c>
      <c r="AU252" s="232" t="s">
        <v>83</v>
      </c>
      <c r="AY252" s="18" t="s">
        <v>126</v>
      </c>
      <c r="BE252" s="233">
        <f>IF(N252="základní",J252,0)</f>
        <v>0</v>
      </c>
      <c r="BF252" s="233">
        <f>IF(N252="snížená",J252,0)</f>
        <v>0</v>
      </c>
      <c r="BG252" s="233">
        <f>IF(N252="zákl. přenesená",J252,0)</f>
        <v>0</v>
      </c>
      <c r="BH252" s="233">
        <f>IF(N252="sníž. přenesená",J252,0)</f>
        <v>0</v>
      </c>
      <c r="BI252" s="233">
        <f>IF(N252="nulová",J252,0)</f>
        <v>0</v>
      </c>
      <c r="BJ252" s="18" t="s">
        <v>81</v>
      </c>
      <c r="BK252" s="233">
        <f>ROUND(I252*H252,2)</f>
        <v>0</v>
      </c>
      <c r="BL252" s="18" t="s">
        <v>209</v>
      </c>
      <c r="BM252" s="232" t="s">
        <v>350</v>
      </c>
    </row>
    <row r="253" s="2" customFormat="1" ht="16.5" customHeight="1">
      <c r="A253" s="39"/>
      <c r="B253" s="40"/>
      <c r="C253" s="220" t="s">
        <v>351</v>
      </c>
      <c r="D253" s="220" t="s">
        <v>129</v>
      </c>
      <c r="E253" s="221" t="s">
        <v>352</v>
      </c>
      <c r="F253" s="222" t="s">
        <v>353</v>
      </c>
      <c r="G253" s="223" t="s">
        <v>152</v>
      </c>
      <c r="H253" s="224">
        <v>4.2000000000000002</v>
      </c>
      <c r="I253" s="225"/>
      <c r="J253" s="226">
        <f>ROUND(I253*H253,2)</f>
        <v>0</v>
      </c>
      <c r="K253" s="227"/>
      <c r="L253" s="45"/>
      <c r="M253" s="228" t="s">
        <v>1</v>
      </c>
      <c r="N253" s="229" t="s">
        <v>38</v>
      </c>
      <c r="O253" s="92"/>
      <c r="P253" s="230">
        <f>O253*H253</f>
        <v>0</v>
      </c>
      <c r="Q253" s="230">
        <v>0</v>
      </c>
      <c r="R253" s="230">
        <f>Q253*H253</f>
        <v>0</v>
      </c>
      <c r="S253" s="230">
        <v>0</v>
      </c>
      <c r="T253" s="231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2" t="s">
        <v>209</v>
      </c>
      <c r="AT253" s="232" t="s">
        <v>129</v>
      </c>
      <c r="AU253" s="232" t="s">
        <v>83</v>
      </c>
      <c r="AY253" s="18" t="s">
        <v>126</v>
      </c>
      <c r="BE253" s="233">
        <f>IF(N253="základní",J253,0)</f>
        <v>0</v>
      </c>
      <c r="BF253" s="233">
        <f>IF(N253="snížená",J253,0)</f>
        <v>0</v>
      </c>
      <c r="BG253" s="233">
        <f>IF(N253="zákl. přenesená",J253,0)</f>
        <v>0</v>
      </c>
      <c r="BH253" s="233">
        <f>IF(N253="sníž. přenesená",J253,0)</f>
        <v>0</v>
      </c>
      <c r="BI253" s="233">
        <f>IF(N253="nulová",J253,0)</f>
        <v>0</v>
      </c>
      <c r="BJ253" s="18" t="s">
        <v>81</v>
      </c>
      <c r="BK253" s="233">
        <f>ROUND(I253*H253,2)</f>
        <v>0</v>
      </c>
      <c r="BL253" s="18" t="s">
        <v>209</v>
      </c>
      <c r="BM253" s="232" t="s">
        <v>354</v>
      </c>
    </row>
    <row r="254" s="2" customFormat="1" ht="16.5" customHeight="1">
      <c r="A254" s="39"/>
      <c r="B254" s="40"/>
      <c r="C254" s="220" t="s">
        <v>355</v>
      </c>
      <c r="D254" s="220" t="s">
        <v>129</v>
      </c>
      <c r="E254" s="221" t="s">
        <v>356</v>
      </c>
      <c r="F254" s="222" t="s">
        <v>357</v>
      </c>
      <c r="G254" s="223" t="s">
        <v>152</v>
      </c>
      <c r="H254" s="224">
        <v>10.300000000000001</v>
      </c>
      <c r="I254" s="225"/>
      <c r="J254" s="226">
        <f>ROUND(I254*H254,2)</f>
        <v>0</v>
      </c>
      <c r="K254" s="227"/>
      <c r="L254" s="45"/>
      <c r="M254" s="228" t="s">
        <v>1</v>
      </c>
      <c r="N254" s="229" t="s">
        <v>38</v>
      </c>
      <c r="O254" s="92"/>
      <c r="P254" s="230">
        <f>O254*H254</f>
        <v>0</v>
      </c>
      <c r="Q254" s="230">
        <v>0</v>
      </c>
      <c r="R254" s="230">
        <f>Q254*H254</f>
        <v>0</v>
      </c>
      <c r="S254" s="230">
        <v>0</v>
      </c>
      <c r="T254" s="231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2" t="s">
        <v>209</v>
      </c>
      <c r="AT254" s="232" t="s">
        <v>129</v>
      </c>
      <c r="AU254" s="232" t="s">
        <v>83</v>
      </c>
      <c r="AY254" s="18" t="s">
        <v>126</v>
      </c>
      <c r="BE254" s="233">
        <f>IF(N254="základní",J254,0)</f>
        <v>0</v>
      </c>
      <c r="BF254" s="233">
        <f>IF(N254="snížená",J254,0)</f>
        <v>0</v>
      </c>
      <c r="BG254" s="233">
        <f>IF(N254="zákl. přenesená",J254,0)</f>
        <v>0</v>
      </c>
      <c r="BH254" s="233">
        <f>IF(N254="sníž. přenesená",J254,0)</f>
        <v>0</v>
      </c>
      <c r="BI254" s="233">
        <f>IF(N254="nulová",J254,0)</f>
        <v>0</v>
      </c>
      <c r="BJ254" s="18" t="s">
        <v>81</v>
      </c>
      <c r="BK254" s="233">
        <f>ROUND(I254*H254,2)</f>
        <v>0</v>
      </c>
      <c r="BL254" s="18" t="s">
        <v>209</v>
      </c>
      <c r="BM254" s="232" t="s">
        <v>358</v>
      </c>
    </row>
    <row r="255" s="2" customFormat="1" ht="16.5" customHeight="1">
      <c r="A255" s="39"/>
      <c r="B255" s="40"/>
      <c r="C255" s="220" t="s">
        <v>359</v>
      </c>
      <c r="D255" s="220" t="s">
        <v>129</v>
      </c>
      <c r="E255" s="221" t="s">
        <v>360</v>
      </c>
      <c r="F255" s="222" t="s">
        <v>361</v>
      </c>
      <c r="G255" s="223" t="s">
        <v>152</v>
      </c>
      <c r="H255" s="224">
        <v>5.5</v>
      </c>
      <c r="I255" s="225"/>
      <c r="J255" s="226">
        <f>ROUND(I255*H255,2)</f>
        <v>0</v>
      </c>
      <c r="K255" s="227"/>
      <c r="L255" s="45"/>
      <c r="M255" s="228" t="s">
        <v>1</v>
      </c>
      <c r="N255" s="229" t="s">
        <v>38</v>
      </c>
      <c r="O255" s="92"/>
      <c r="P255" s="230">
        <f>O255*H255</f>
        <v>0</v>
      </c>
      <c r="Q255" s="230">
        <v>0</v>
      </c>
      <c r="R255" s="230">
        <f>Q255*H255</f>
        <v>0</v>
      </c>
      <c r="S255" s="230">
        <v>0</v>
      </c>
      <c r="T255" s="231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2" t="s">
        <v>209</v>
      </c>
      <c r="AT255" s="232" t="s">
        <v>129</v>
      </c>
      <c r="AU255" s="232" t="s">
        <v>83</v>
      </c>
      <c r="AY255" s="18" t="s">
        <v>126</v>
      </c>
      <c r="BE255" s="233">
        <f>IF(N255="základní",J255,0)</f>
        <v>0</v>
      </c>
      <c r="BF255" s="233">
        <f>IF(N255="snížená",J255,0)</f>
        <v>0</v>
      </c>
      <c r="BG255" s="233">
        <f>IF(N255="zákl. přenesená",J255,0)</f>
        <v>0</v>
      </c>
      <c r="BH255" s="233">
        <f>IF(N255="sníž. přenesená",J255,0)</f>
        <v>0</v>
      </c>
      <c r="BI255" s="233">
        <f>IF(N255="nulová",J255,0)</f>
        <v>0</v>
      </c>
      <c r="BJ255" s="18" t="s">
        <v>81</v>
      </c>
      <c r="BK255" s="233">
        <f>ROUND(I255*H255,2)</f>
        <v>0</v>
      </c>
      <c r="BL255" s="18" t="s">
        <v>209</v>
      </c>
      <c r="BM255" s="232" t="s">
        <v>362</v>
      </c>
    </row>
    <row r="256" s="2" customFormat="1" ht="16.5" customHeight="1">
      <c r="A256" s="39"/>
      <c r="B256" s="40"/>
      <c r="C256" s="220" t="s">
        <v>363</v>
      </c>
      <c r="D256" s="220" t="s">
        <v>129</v>
      </c>
      <c r="E256" s="221" t="s">
        <v>364</v>
      </c>
      <c r="F256" s="222" t="s">
        <v>365</v>
      </c>
      <c r="G256" s="223" t="s">
        <v>152</v>
      </c>
      <c r="H256" s="224">
        <v>15.5</v>
      </c>
      <c r="I256" s="225"/>
      <c r="J256" s="226">
        <f>ROUND(I256*H256,2)</f>
        <v>0</v>
      </c>
      <c r="K256" s="227"/>
      <c r="L256" s="45"/>
      <c r="M256" s="228" t="s">
        <v>1</v>
      </c>
      <c r="N256" s="229" t="s">
        <v>38</v>
      </c>
      <c r="O256" s="92"/>
      <c r="P256" s="230">
        <f>O256*H256</f>
        <v>0</v>
      </c>
      <c r="Q256" s="230">
        <v>0</v>
      </c>
      <c r="R256" s="230">
        <f>Q256*H256</f>
        <v>0</v>
      </c>
      <c r="S256" s="230">
        <v>0</v>
      </c>
      <c r="T256" s="231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2" t="s">
        <v>209</v>
      </c>
      <c r="AT256" s="232" t="s">
        <v>129</v>
      </c>
      <c r="AU256" s="232" t="s">
        <v>83</v>
      </c>
      <c r="AY256" s="18" t="s">
        <v>126</v>
      </c>
      <c r="BE256" s="233">
        <f>IF(N256="základní",J256,0)</f>
        <v>0</v>
      </c>
      <c r="BF256" s="233">
        <f>IF(N256="snížená",J256,0)</f>
        <v>0</v>
      </c>
      <c r="BG256" s="233">
        <f>IF(N256="zákl. přenesená",J256,0)</f>
        <v>0</v>
      </c>
      <c r="BH256" s="233">
        <f>IF(N256="sníž. přenesená",J256,0)</f>
        <v>0</v>
      </c>
      <c r="BI256" s="233">
        <f>IF(N256="nulová",J256,0)</f>
        <v>0</v>
      </c>
      <c r="BJ256" s="18" t="s">
        <v>81</v>
      </c>
      <c r="BK256" s="233">
        <f>ROUND(I256*H256,2)</f>
        <v>0</v>
      </c>
      <c r="BL256" s="18" t="s">
        <v>209</v>
      </c>
      <c r="BM256" s="232" t="s">
        <v>366</v>
      </c>
    </row>
    <row r="257" s="2" customFormat="1" ht="24.15" customHeight="1">
      <c r="A257" s="39"/>
      <c r="B257" s="40"/>
      <c r="C257" s="220" t="s">
        <v>367</v>
      </c>
      <c r="D257" s="220" t="s">
        <v>129</v>
      </c>
      <c r="E257" s="221" t="s">
        <v>368</v>
      </c>
      <c r="F257" s="222" t="s">
        <v>369</v>
      </c>
      <c r="G257" s="223" t="s">
        <v>370</v>
      </c>
      <c r="H257" s="278"/>
      <c r="I257" s="225"/>
      <c r="J257" s="226">
        <f>ROUND(I257*H257,2)</f>
        <v>0</v>
      </c>
      <c r="K257" s="227"/>
      <c r="L257" s="45"/>
      <c r="M257" s="228" t="s">
        <v>1</v>
      </c>
      <c r="N257" s="229" t="s">
        <v>38</v>
      </c>
      <c r="O257" s="92"/>
      <c r="P257" s="230">
        <f>O257*H257</f>
        <v>0</v>
      </c>
      <c r="Q257" s="230">
        <v>0</v>
      </c>
      <c r="R257" s="230">
        <f>Q257*H257</f>
        <v>0</v>
      </c>
      <c r="S257" s="230">
        <v>0</v>
      </c>
      <c r="T257" s="231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2" t="s">
        <v>209</v>
      </c>
      <c r="AT257" s="232" t="s">
        <v>129</v>
      </c>
      <c r="AU257" s="232" t="s">
        <v>83</v>
      </c>
      <c r="AY257" s="18" t="s">
        <v>126</v>
      </c>
      <c r="BE257" s="233">
        <f>IF(N257="základní",J257,0)</f>
        <v>0</v>
      </c>
      <c r="BF257" s="233">
        <f>IF(N257="snížená",J257,0)</f>
        <v>0</v>
      </c>
      <c r="BG257" s="233">
        <f>IF(N257="zákl. přenesená",J257,0)</f>
        <v>0</v>
      </c>
      <c r="BH257" s="233">
        <f>IF(N257="sníž. přenesená",J257,0)</f>
        <v>0</v>
      </c>
      <c r="BI257" s="233">
        <f>IF(N257="nulová",J257,0)</f>
        <v>0</v>
      </c>
      <c r="BJ257" s="18" t="s">
        <v>81</v>
      </c>
      <c r="BK257" s="233">
        <f>ROUND(I257*H257,2)</f>
        <v>0</v>
      </c>
      <c r="BL257" s="18" t="s">
        <v>209</v>
      </c>
      <c r="BM257" s="232" t="s">
        <v>371</v>
      </c>
    </row>
    <row r="258" s="12" customFormat="1" ht="22.8" customHeight="1">
      <c r="A258" s="12"/>
      <c r="B258" s="204"/>
      <c r="C258" s="205"/>
      <c r="D258" s="206" t="s">
        <v>72</v>
      </c>
      <c r="E258" s="218" t="s">
        <v>372</v>
      </c>
      <c r="F258" s="218" t="s">
        <v>373</v>
      </c>
      <c r="G258" s="205"/>
      <c r="H258" s="205"/>
      <c r="I258" s="208"/>
      <c r="J258" s="219">
        <f>BK258</f>
        <v>0</v>
      </c>
      <c r="K258" s="205"/>
      <c r="L258" s="210"/>
      <c r="M258" s="211"/>
      <c r="N258" s="212"/>
      <c r="O258" s="212"/>
      <c r="P258" s="213">
        <f>SUM(P259:P264)</f>
        <v>0</v>
      </c>
      <c r="Q258" s="212"/>
      <c r="R258" s="213">
        <f>SUM(R259:R264)</f>
        <v>0</v>
      </c>
      <c r="S258" s="212"/>
      <c r="T258" s="214">
        <f>SUM(T259:T264)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15" t="s">
        <v>83</v>
      </c>
      <c r="AT258" s="216" t="s">
        <v>72</v>
      </c>
      <c r="AU258" s="216" t="s">
        <v>81</v>
      </c>
      <c r="AY258" s="215" t="s">
        <v>126</v>
      </c>
      <c r="BK258" s="217">
        <f>SUM(BK259:BK264)</f>
        <v>0</v>
      </c>
    </row>
    <row r="259" s="2" customFormat="1" ht="16.5" customHeight="1">
      <c r="A259" s="39"/>
      <c r="B259" s="40"/>
      <c r="C259" s="220" t="s">
        <v>374</v>
      </c>
      <c r="D259" s="220" t="s">
        <v>129</v>
      </c>
      <c r="E259" s="221" t="s">
        <v>375</v>
      </c>
      <c r="F259" s="222" t="s">
        <v>376</v>
      </c>
      <c r="G259" s="223" t="s">
        <v>370</v>
      </c>
      <c r="H259" s="278"/>
      <c r="I259" s="225"/>
      <c r="J259" s="226">
        <f>ROUND(I259*H259,2)</f>
        <v>0</v>
      </c>
      <c r="K259" s="227"/>
      <c r="L259" s="45"/>
      <c r="M259" s="228" t="s">
        <v>1</v>
      </c>
      <c r="N259" s="229" t="s">
        <v>38</v>
      </c>
      <c r="O259" s="92"/>
      <c r="P259" s="230">
        <f>O259*H259</f>
        <v>0</v>
      </c>
      <c r="Q259" s="230">
        <v>0</v>
      </c>
      <c r="R259" s="230">
        <f>Q259*H259</f>
        <v>0</v>
      </c>
      <c r="S259" s="230">
        <v>0</v>
      </c>
      <c r="T259" s="231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2" t="s">
        <v>209</v>
      </c>
      <c r="AT259" s="232" t="s">
        <v>129</v>
      </c>
      <c r="AU259" s="232" t="s">
        <v>83</v>
      </c>
      <c r="AY259" s="18" t="s">
        <v>126</v>
      </c>
      <c r="BE259" s="233">
        <f>IF(N259="základní",J259,0)</f>
        <v>0</v>
      </c>
      <c r="BF259" s="233">
        <f>IF(N259="snížená",J259,0)</f>
        <v>0</v>
      </c>
      <c r="BG259" s="233">
        <f>IF(N259="zákl. přenesená",J259,0)</f>
        <v>0</v>
      </c>
      <c r="BH259" s="233">
        <f>IF(N259="sníž. přenesená",J259,0)</f>
        <v>0</v>
      </c>
      <c r="BI259" s="233">
        <f>IF(N259="nulová",J259,0)</f>
        <v>0</v>
      </c>
      <c r="BJ259" s="18" t="s">
        <v>81</v>
      </c>
      <c r="BK259" s="233">
        <f>ROUND(I259*H259,2)</f>
        <v>0</v>
      </c>
      <c r="BL259" s="18" t="s">
        <v>209</v>
      </c>
      <c r="BM259" s="232" t="s">
        <v>377</v>
      </c>
    </row>
    <row r="260" s="2" customFormat="1" ht="16.5" customHeight="1">
      <c r="A260" s="39"/>
      <c r="B260" s="40"/>
      <c r="C260" s="220" t="s">
        <v>378</v>
      </c>
      <c r="D260" s="220" t="s">
        <v>129</v>
      </c>
      <c r="E260" s="221" t="s">
        <v>379</v>
      </c>
      <c r="F260" s="222" t="s">
        <v>380</v>
      </c>
      <c r="G260" s="223" t="s">
        <v>192</v>
      </c>
      <c r="H260" s="224">
        <v>1</v>
      </c>
      <c r="I260" s="225"/>
      <c r="J260" s="226">
        <f>ROUND(I260*H260,2)</f>
        <v>0</v>
      </c>
      <c r="K260" s="227"/>
      <c r="L260" s="45"/>
      <c r="M260" s="228" t="s">
        <v>1</v>
      </c>
      <c r="N260" s="229" t="s">
        <v>38</v>
      </c>
      <c r="O260" s="92"/>
      <c r="P260" s="230">
        <f>O260*H260</f>
        <v>0</v>
      </c>
      <c r="Q260" s="230">
        <v>0</v>
      </c>
      <c r="R260" s="230">
        <f>Q260*H260</f>
        <v>0</v>
      </c>
      <c r="S260" s="230">
        <v>0</v>
      </c>
      <c r="T260" s="231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2" t="s">
        <v>209</v>
      </c>
      <c r="AT260" s="232" t="s">
        <v>129</v>
      </c>
      <c r="AU260" s="232" t="s">
        <v>83</v>
      </c>
      <c r="AY260" s="18" t="s">
        <v>126</v>
      </c>
      <c r="BE260" s="233">
        <f>IF(N260="základní",J260,0)</f>
        <v>0</v>
      </c>
      <c r="BF260" s="233">
        <f>IF(N260="snížená",J260,0)</f>
        <v>0</v>
      </c>
      <c r="BG260" s="233">
        <f>IF(N260="zákl. přenesená",J260,0)</f>
        <v>0</v>
      </c>
      <c r="BH260" s="233">
        <f>IF(N260="sníž. přenesená",J260,0)</f>
        <v>0</v>
      </c>
      <c r="BI260" s="233">
        <f>IF(N260="nulová",J260,0)</f>
        <v>0</v>
      </c>
      <c r="BJ260" s="18" t="s">
        <v>81</v>
      </c>
      <c r="BK260" s="233">
        <f>ROUND(I260*H260,2)</f>
        <v>0</v>
      </c>
      <c r="BL260" s="18" t="s">
        <v>209</v>
      </c>
      <c r="BM260" s="232" t="s">
        <v>381</v>
      </c>
    </row>
    <row r="261" s="2" customFormat="1" ht="21.75" customHeight="1">
      <c r="A261" s="39"/>
      <c r="B261" s="40"/>
      <c r="C261" s="220" t="s">
        <v>382</v>
      </c>
      <c r="D261" s="220" t="s">
        <v>129</v>
      </c>
      <c r="E261" s="221" t="s">
        <v>383</v>
      </c>
      <c r="F261" s="222" t="s">
        <v>384</v>
      </c>
      <c r="G261" s="223" t="s">
        <v>1</v>
      </c>
      <c r="H261" s="224">
        <v>1</v>
      </c>
      <c r="I261" s="225"/>
      <c r="J261" s="226">
        <f>ROUND(I261*H261,2)</f>
        <v>0</v>
      </c>
      <c r="K261" s="227"/>
      <c r="L261" s="45"/>
      <c r="M261" s="228" t="s">
        <v>1</v>
      </c>
      <c r="N261" s="229" t="s">
        <v>38</v>
      </c>
      <c r="O261" s="92"/>
      <c r="P261" s="230">
        <f>O261*H261</f>
        <v>0</v>
      </c>
      <c r="Q261" s="230">
        <v>0</v>
      </c>
      <c r="R261" s="230">
        <f>Q261*H261</f>
        <v>0</v>
      </c>
      <c r="S261" s="230">
        <v>0</v>
      </c>
      <c r="T261" s="231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2" t="s">
        <v>209</v>
      </c>
      <c r="AT261" s="232" t="s">
        <v>129</v>
      </c>
      <c r="AU261" s="232" t="s">
        <v>83</v>
      </c>
      <c r="AY261" s="18" t="s">
        <v>126</v>
      </c>
      <c r="BE261" s="233">
        <f>IF(N261="základní",J261,0)</f>
        <v>0</v>
      </c>
      <c r="BF261" s="233">
        <f>IF(N261="snížená",J261,0)</f>
        <v>0</v>
      </c>
      <c r="BG261" s="233">
        <f>IF(N261="zákl. přenesená",J261,0)</f>
        <v>0</v>
      </c>
      <c r="BH261" s="233">
        <f>IF(N261="sníž. přenesená",J261,0)</f>
        <v>0</v>
      </c>
      <c r="BI261" s="233">
        <f>IF(N261="nulová",J261,0)</f>
        <v>0</v>
      </c>
      <c r="BJ261" s="18" t="s">
        <v>81</v>
      </c>
      <c r="BK261" s="233">
        <f>ROUND(I261*H261,2)</f>
        <v>0</v>
      </c>
      <c r="BL261" s="18" t="s">
        <v>209</v>
      </c>
      <c r="BM261" s="232" t="s">
        <v>385</v>
      </c>
    </row>
    <row r="262" s="2" customFormat="1" ht="21.75" customHeight="1">
      <c r="A262" s="39"/>
      <c r="B262" s="40"/>
      <c r="C262" s="220" t="s">
        <v>386</v>
      </c>
      <c r="D262" s="220" t="s">
        <v>129</v>
      </c>
      <c r="E262" s="221" t="s">
        <v>387</v>
      </c>
      <c r="F262" s="222" t="s">
        <v>388</v>
      </c>
      <c r="G262" s="223" t="s">
        <v>192</v>
      </c>
      <c r="H262" s="224">
        <v>1</v>
      </c>
      <c r="I262" s="225"/>
      <c r="J262" s="226">
        <f>ROUND(I262*H262,2)</f>
        <v>0</v>
      </c>
      <c r="K262" s="227"/>
      <c r="L262" s="45"/>
      <c r="M262" s="228" t="s">
        <v>1</v>
      </c>
      <c r="N262" s="229" t="s">
        <v>38</v>
      </c>
      <c r="O262" s="92"/>
      <c r="P262" s="230">
        <f>O262*H262</f>
        <v>0</v>
      </c>
      <c r="Q262" s="230">
        <v>0</v>
      </c>
      <c r="R262" s="230">
        <f>Q262*H262</f>
        <v>0</v>
      </c>
      <c r="S262" s="230">
        <v>0</v>
      </c>
      <c r="T262" s="231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2" t="s">
        <v>209</v>
      </c>
      <c r="AT262" s="232" t="s">
        <v>129</v>
      </c>
      <c r="AU262" s="232" t="s">
        <v>83</v>
      </c>
      <c r="AY262" s="18" t="s">
        <v>126</v>
      </c>
      <c r="BE262" s="233">
        <f>IF(N262="základní",J262,0)</f>
        <v>0</v>
      </c>
      <c r="BF262" s="233">
        <f>IF(N262="snížená",J262,0)</f>
        <v>0</v>
      </c>
      <c r="BG262" s="233">
        <f>IF(N262="zákl. přenesená",J262,0)</f>
        <v>0</v>
      </c>
      <c r="BH262" s="233">
        <f>IF(N262="sníž. přenesená",J262,0)</f>
        <v>0</v>
      </c>
      <c r="BI262" s="233">
        <f>IF(N262="nulová",J262,0)</f>
        <v>0</v>
      </c>
      <c r="BJ262" s="18" t="s">
        <v>81</v>
      </c>
      <c r="BK262" s="233">
        <f>ROUND(I262*H262,2)</f>
        <v>0</v>
      </c>
      <c r="BL262" s="18" t="s">
        <v>209</v>
      </c>
      <c r="BM262" s="232" t="s">
        <v>389</v>
      </c>
    </row>
    <row r="263" s="2" customFormat="1" ht="21.75" customHeight="1">
      <c r="A263" s="39"/>
      <c r="B263" s="40"/>
      <c r="C263" s="220" t="s">
        <v>390</v>
      </c>
      <c r="D263" s="220" t="s">
        <v>129</v>
      </c>
      <c r="E263" s="221" t="s">
        <v>391</v>
      </c>
      <c r="F263" s="222" t="s">
        <v>392</v>
      </c>
      <c r="G263" s="223" t="s">
        <v>1</v>
      </c>
      <c r="H263" s="224">
        <v>1</v>
      </c>
      <c r="I263" s="225"/>
      <c r="J263" s="226">
        <f>ROUND(I263*H263,2)</f>
        <v>0</v>
      </c>
      <c r="K263" s="227"/>
      <c r="L263" s="45"/>
      <c r="M263" s="228" t="s">
        <v>1</v>
      </c>
      <c r="N263" s="229" t="s">
        <v>38</v>
      </c>
      <c r="O263" s="92"/>
      <c r="P263" s="230">
        <f>O263*H263</f>
        <v>0</v>
      </c>
      <c r="Q263" s="230">
        <v>0</v>
      </c>
      <c r="R263" s="230">
        <f>Q263*H263</f>
        <v>0</v>
      </c>
      <c r="S263" s="230">
        <v>0</v>
      </c>
      <c r="T263" s="231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2" t="s">
        <v>209</v>
      </c>
      <c r="AT263" s="232" t="s">
        <v>129</v>
      </c>
      <c r="AU263" s="232" t="s">
        <v>83</v>
      </c>
      <c r="AY263" s="18" t="s">
        <v>126</v>
      </c>
      <c r="BE263" s="233">
        <f>IF(N263="základní",J263,0)</f>
        <v>0</v>
      </c>
      <c r="BF263" s="233">
        <f>IF(N263="snížená",J263,0)</f>
        <v>0</v>
      </c>
      <c r="BG263" s="233">
        <f>IF(N263="zákl. přenesená",J263,0)</f>
        <v>0</v>
      </c>
      <c r="BH263" s="233">
        <f>IF(N263="sníž. přenesená",J263,0)</f>
        <v>0</v>
      </c>
      <c r="BI263" s="233">
        <f>IF(N263="nulová",J263,0)</f>
        <v>0</v>
      </c>
      <c r="BJ263" s="18" t="s">
        <v>81</v>
      </c>
      <c r="BK263" s="233">
        <f>ROUND(I263*H263,2)</f>
        <v>0</v>
      </c>
      <c r="BL263" s="18" t="s">
        <v>209</v>
      </c>
      <c r="BM263" s="232" t="s">
        <v>393</v>
      </c>
    </row>
    <row r="264" s="2" customFormat="1" ht="21.75" customHeight="1">
      <c r="A264" s="39"/>
      <c r="B264" s="40"/>
      <c r="C264" s="220" t="s">
        <v>144</v>
      </c>
      <c r="D264" s="220" t="s">
        <v>129</v>
      </c>
      <c r="E264" s="221" t="s">
        <v>394</v>
      </c>
      <c r="F264" s="222" t="s">
        <v>395</v>
      </c>
      <c r="G264" s="223" t="s">
        <v>192</v>
      </c>
      <c r="H264" s="224">
        <v>1</v>
      </c>
      <c r="I264" s="225"/>
      <c r="J264" s="226">
        <f>ROUND(I264*H264,2)</f>
        <v>0</v>
      </c>
      <c r="K264" s="227"/>
      <c r="L264" s="45"/>
      <c r="M264" s="228" t="s">
        <v>1</v>
      </c>
      <c r="N264" s="229" t="s">
        <v>38</v>
      </c>
      <c r="O264" s="92"/>
      <c r="P264" s="230">
        <f>O264*H264</f>
        <v>0</v>
      </c>
      <c r="Q264" s="230">
        <v>0</v>
      </c>
      <c r="R264" s="230">
        <f>Q264*H264</f>
        <v>0</v>
      </c>
      <c r="S264" s="230">
        <v>0</v>
      </c>
      <c r="T264" s="231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2" t="s">
        <v>209</v>
      </c>
      <c r="AT264" s="232" t="s">
        <v>129</v>
      </c>
      <c r="AU264" s="232" t="s">
        <v>83</v>
      </c>
      <c r="AY264" s="18" t="s">
        <v>126</v>
      </c>
      <c r="BE264" s="233">
        <f>IF(N264="základní",J264,0)</f>
        <v>0</v>
      </c>
      <c r="BF264" s="233">
        <f>IF(N264="snížená",J264,0)</f>
        <v>0</v>
      </c>
      <c r="BG264" s="233">
        <f>IF(N264="zákl. přenesená",J264,0)</f>
        <v>0</v>
      </c>
      <c r="BH264" s="233">
        <f>IF(N264="sníž. přenesená",J264,0)</f>
        <v>0</v>
      </c>
      <c r="BI264" s="233">
        <f>IF(N264="nulová",J264,0)</f>
        <v>0</v>
      </c>
      <c r="BJ264" s="18" t="s">
        <v>81</v>
      </c>
      <c r="BK264" s="233">
        <f>ROUND(I264*H264,2)</f>
        <v>0</v>
      </c>
      <c r="BL264" s="18" t="s">
        <v>209</v>
      </c>
      <c r="BM264" s="232" t="s">
        <v>396</v>
      </c>
    </row>
    <row r="265" s="12" customFormat="1" ht="22.8" customHeight="1">
      <c r="A265" s="12"/>
      <c r="B265" s="204"/>
      <c r="C265" s="205"/>
      <c r="D265" s="206" t="s">
        <v>72</v>
      </c>
      <c r="E265" s="218" t="s">
        <v>397</v>
      </c>
      <c r="F265" s="218" t="s">
        <v>398</v>
      </c>
      <c r="G265" s="205"/>
      <c r="H265" s="205"/>
      <c r="I265" s="208"/>
      <c r="J265" s="219">
        <f>BK265</f>
        <v>0</v>
      </c>
      <c r="K265" s="205"/>
      <c r="L265" s="210"/>
      <c r="M265" s="211"/>
      <c r="N265" s="212"/>
      <c r="O265" s="212"/>
      <c r="P265" s="213">
        <f>SUM(P266:P267)</f>
        <v>0</v>
      </c>
      <c r="Q265" s="212"/>
      <c r="R265" s="213">
        <f>SUM(R266:R267)</f>
        <v>0</v>
      </c>
      <c r="S265" s="212"/>
      <c r="T265" s="214">
        <f>SUM(T266:T267)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15" t="s">
        <v>83</v>
      </c>
      <c r="AT265" s="216" t="s">
        <v>72</v>
      </c>
      <c r="AU265" s="216" t="s">
        <v>81</v>
      </c>
      <c r="AY265" s="215" t="s">
        <v>126</v>
      </c>
      <c r="BK265" s="217">
        <f>SUM(BK266:BK267)</f>
        <v>0</v>
      </c>
    </row>
    <row r="266" s="2" customFormat="1" ht="21.75" customHeight="1">
      <c r="A266" s="39"/>
      <c r="B266" s="40"/>
      <c r="C266" s="220" t="s">
        <v>149</v>
      </c>
      <c r="D266" s="220" t="s">
        <v>129</v>
      </c>
      <c r="E266" s="221" t="s">
        <v>399</v>
      </c>
      <c r="F266" s="222" t="s">
        <v>400</v>
      </c>
      <c r="G266" s="223" t="s">
        <v>401</v>
      </c>
      <c r="H266" s="224">
        <v>1</v>
      </c>
      <c r="I266" s="225"/>
      <c r="J266" s="226">
        <f>ROUND(I266*H266,2)</f>
        <v>0</v>
      </c>
      <c r="K266" s="227"/>
      <c r="L266" s="45"/>
      <c r="M266" s="228" t="s">
        <v>1</v>
      </c>
      <c r="N266" s="229" t="s">
        <v>38</v>
      </c>
      <c r="O266" s="92"/>
      <c r="P266" s="230">
        <f>O266*H266</f>
        <v>0</v>
      </c>
      <c r="Q266" s="230">
        <v>0</v>
      </c>
      <c r="R266" s="230">
        <f>Q266*H266</f>
        <v>0</v>
      </c>
      <c r="S266" s="230">
        <v>0</v>
      </c>
      <c r="T266" s="231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2" t="s">
        <v>209</v>
      </c>
      <c r="AT266" s="232" t="s">
        <v>129</v>
      </c>
      <c r="AU266" s="232" t="s">
        <v>83</v>
      </c>
      <c r="AY266" s="18" t="s">
        <v>126</v>
      </c>
      <c r="BE266" s="233">
        <f>IF(N266="základní",J266,0)</f>
        <v>0</v>
      </c>
      <c r="BF266" s="233">
        <f>IF(N266="snížená",J266,0)</f>
        <v>0</v>
      </c>
      <c r="BG266" s="233">
        <f>IF(N266="zákl. přenesená",J266,0)</f>
        <v>0</v>
      </c>
      <c r="BH266" s="233">
        <f>IF(N266="sníž. přenesená",J266,0)</f>
        <v>0</v>
      </c>
      <c r="BI266" s="233">
        <f>IF(N266="nulová",J266,0)</f>
        <v>0</v>
      </c>
      <c r="BJ266" s="18" t="s">
        <v>81</v>
      </c>
      <c r="BK266" s="233">
        <f>ROUND(I266*H266,2)</f>
        <v>0</v>
      </c>
      <c r="BL266" s="18" t="s">
        <v>209</v>
      </c>
      <c r="BM266" s="232" t="s">
        <v>402</v>
      </c>
    </row>
    <row r="267" s="2" customFormat="1" ht="21.75" customHeight="1">
      <c r="A267" s="39"/>
      <c r="B267" s="40"/>
      <c r="C267" s="220" t="s">
        <v>403</v>
      </c>
      <c r="D267" s="220" t="s">
        <v>129</v>
      </c>
      <c r="E267" s="221" t="s">
        <v>404</v>
      </c>
      <c r="F267" s="222" t="s">
        <v>405</v>
      </c>
      <c r="G267" s="223" t="s">
        <v>370</v>
      </c>
      <c r="H267" s="278"/>
      <c r="I267" s="225"/>
      <c r="J267" s="226">
        <f>ROUND(I267*H267,2)</f>
        <v>0</v>
      </c>
      <c r="K267" s="227"/>
      <c r="L267" s="45"/>
      <c r="M267" s="228" t="s">
        <v>1</v>
      </c>
      <c r="N267" s="229" t="s">
        <v>38</v>
      </c>
      <c r="O267" s="92"/>
      <c r="P267" s="230">
        <f>O267*H267</f>
        <v>0</v>
      </c>
      <c r="Q267" s="230">
        <v>0</v>
      </c>
      <c r="R267" s="230">
        <f>Q267*H267</f>
        <v>0</v>
      </c>
      <c r="S267" s="230">
        <v>0</v>
      </c>
      <c r="T267" s="231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2" t="s">
        <v>209</v>
      </c>
      <c r="AT267" s="232" t="s">
        <v>129</v>
      </c>
      <c r="AU267" s="232" t="s">
        <v>83</v>
      </c>
      <c r="AY267" s="18" t="s">
        <v>126</v>
      </c>
      <c r="BE267" s="233">
        <f>IF(N267="základní",J267,0)</f>
        <v>0</v>
      </c>
      <c r="BF267" s="233">
        <f>IF(N267="snížená",J267,0)</f>
        <v>0</v>
      </c>
      <c r="BG267" s="233">
        <f>IF(N267="zákl. přenesená",J267,0)</f>
        <v>0</v>
      </c>
      <c r="BH267" s="233">
        <f>IF(N267="sníž. přenesená",J267,0)</f>
        <v>0</v>
      </c>
      <c r="BI267" s="233">
        <f>IF(N267="nulová",J267,0)</f>
        <v>0</v>
      </c>
      <c r="BJ267" s="18" t="s">
        <v>81</v>
      </c>
      <c r="BK267" s="233">
        <f>ROUND(I267*H267,2)</f>
        <v>0</v>
      </c>
      <c r="BL267" s="18" t="s">
        <v>209</v>
      </c>
      <c r="BM267" s="232" t="s">
        <v>406</v>
      </c>
    </row>
    <row r="268" s="12" customFormat="1" ht="22.8" customHeight="1">
      <c r="A268" s="12"/>
      <c r="B268" s="204"/>
      <c r="C268" s="205"/>
      <c r="D268" s="206" t="s">
        <v>72</v>
      </c>
      <c r="E268" s="218" t="s">
        <v>407</v>
      </c>
      <c r="F268" s="218" t="s">
        <v>408</v>
      </c>
      <c r="G268" s="205"/>
      <c r="H268" s="205"/>
      <c r="I268" s="208"/>
      <c r="J268" s="219">
        <f>BK268</f>
        <v>0</v>
      </c>
      <c r="K268" s="205"/>
      <c r="L268" s="210"/>
      <c r="M268" s="211"/>
      <c r="N268" s="212"/>
      <c r="O268" s="212"/>
      <c r="P268" s="213">
        <f>SUM(P269:P278)</f>
        <v>0</v>
      </c>
      <c r="Q268" s="212"/>
      <c r="R268" s="213">
        <f>SUM(R269:R278)</f>
        <v>0.41238000000000002</v>
      </c>
      <c r="S268" s="212"/>
      <c r="T268" s="214">
        <f>SUM(T269:T278)</f>
        <v>0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215" t="s">
        <v>83</v>
      </c>
      <c r="AT268" s="216" t="s">
        <v>72</v>
      </c>
      <c r="AU268" s="216" t="s">
        <v>81</v>
      </c>
      <c r="AY268" s="215" t="s">
        <v>126</v>
      </c>
      <c r="BK268" s="217">
        <f>SUM(BK269:BK278)</f>
        <v>0</v>
      </c>
    </row>
    <row r="269" s="2" customFormat="1" ht="16.5" customHeight="1">
      <c r="A269" s="39"/>
      <c r="B269" s="40"/>
      <c r="C269" s="220" t="s">
        <v>409</v>
      </c>
      <c r="D269" s="220" t="s">
        <v>129</v>
      </c>
      <c r="E269" s="221" t="s">
        <v>410</v>
      </c>
      <c r="F269" s="222" t="s">
        <v>411</v>
      </c>
      <c r="G269" s="223" t="s">
        <v>132</v>
      </c>
      <c r="H269" s="224">
        <v>711</v>
      </c>
      <c r="I269" s="225"/>
      <c r="J269" s="226">
        <f>ROUND(I269*H269,2)</f>
        <v>0</v>
      </c>
      <c r="K269" s="227"/>
      <c r="L269" s="45"/>
      <c r="M269" s="228" t="s">
        <v>1</v>
      </c>
      <c r="N269" s="229" t="s">
        <v>38</v>
      </c>
      <c r="O269" s="92"/>
      <c r="P269" s="230">
        <f>O269*H269</f>
        <v>0</v>
      </c>
      <c r="Q269" s="230">
        <v>0</v>
      </c>
      <c r="R269" s="230">
        <f>Q269*H269</f>
        <v>0</v>
      </c>
      <c r="S269" s="230">
        <v>0</v>
      </c>
      <c r="T269" s="231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2" t="s">
        <v>209</v>
      </c>
      <c r="AT269" s="232" t="s">
        <v>129</v>
      </c>
      <c r="AU269" s="232" t="s">
        <v>83</v>
      </c>
      <c r="AY269" s="18" t="s">
        <v>126</v>
      </c>
      <c r="BE269" s="233">
        <f>IF(N269="základní",J269,0)</f>
        <v>0</v>
      </c>
      <c r="BF269" s="233">
        <f>IF(N269="snížená",J269,0)</f>
        <v>0</v>
      </c>
      <c r="BG269" s="233">
        <f>IF(N269="zákl. přenesená",J269,0)</f>
        <v>0</v>
      </c>
      <c r="BH269" s="233">
        <f>IF(N269="sníž. přenesená",J269,0)</f>
        <v>0</v>
      </c>
      <c r="BI269" s="233">
        <f>IF(N269="nulová",J269,0)</f>
        <v>0</v>
      </c>
      <c r="BJ269" s="18" t="s">
        <v>81</v>
      </c>
      <c r="BK269" s="233">
        <f>ROUND(I269*H269,2)</f>
        <v>0</v>
      </c>
      <c r="BL269" s="18" t="s">
        <v>209</v>
      </c>
      <c r="BM269" s="232" t="s">
        <v>412</v>
      </c>
    </row>
    <row r="270" s="13" customFormat="1">
      <c r="A270" s="13"/>
      <c r="B270" s="234"/>
      <c r="C270" s="235"/>
      <c r="D270" s="236" t="s">
        <v>135</v>
      </c>
      <c r="E270" s="237" t="s">
        <v>1</v>
      </c>
      <c r="F270" s="238" t="s">
        <v>136</v>
      </c>
      <c r="G270" s="235"/>
      <c r="H270" s="237" t="s">
        <v>1</v>
      </c>
      <c r="I270" s="239"/>
      <c r="J270" s="235"/>
      <c r="K270" s="235"/>
      <c r="L270" s="240"/>
      <c r="M270" s="241"/>
      <c r="N270" s="242"/>
      <c r="O270" s="242"/>
      <c r="P270" s="242"/>
      <c r="Q270" s="242"/>
      <c r="R270" s="242"/>
      <c r="S270" s="242"/>
      <c r="T270" s="24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4" t="s">
        <v>135</v>
      </c>
      <c r="AU270" s="244" t="s">
        <v>83</v>
      </c>
      <c r="AV270" s="13" t="s">
        <v>81</v>
      </c>
      <c r="AW270" s="13" t="s">
        <v>30</v>
      </c>
      <c r="AX270" s="13" t="s">
        <v>73</v>
      </c>
      <c r="AY270" s="244" t="s">
        <v>126</v>
      </c>
    </row>
    <row r="271" s="14" customFormat="1">
      <c r="A271" s="14"/>
      <c r="B271" s="245"/>
      <c r="C271" s="246"/>
      <c r="D271" s="236" t="s">
        <v>135</v>
      </c>
      <c r="E271" s="247" t="s">
        <v>1</v>
      </c>
      <c r="F271" s="248" t="s">
        <v>149</v>
      </c>
      <c r="G271" s="246"/>
      <c r="H271" s="249">
        <v>52</v>
      </c>
      <c r="I271" s="250"/>
      <c r="J271" s="246"/>
      <c r="K271" s="246"/>
      <c r="L271" s="251"/>
      <c r="M271" s="252"/>
      <c r="N271" s="253"/>
      <c r="O271" s="253"/>
      <c r="P271" s="253"/>
      <c r="Q271" s="253"/>
      <c r="R271" s="253"/>
      <c r="S271" s="253"/>
      <c r="T271" s="25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5" t="s">
        <v>135</v>
      </c>
      <c r="AU271" s="255" t="s">
        <v>83</v>
      </c>
      <c r="AV271" s="14" t="s">
        <v>83</v>
      </c>
      <c r="AW271" s="14" t="s">
        <v>30</v>
      </c>
      <c r="AX271" s="14" t="s">
        <v>73</v>
      </c>
      <c r="AY271" s="255" t="s">
        <v>126</v>
      </c>
    </row>
    <row r="272" s="13" customFormat="1">
      <c r="A272" s="13"/>
      <c r="B272" s="234"/>
      <c r="C272" s="235"/>
      <c r="D272" s="236" t="s">
        <v>135</v>
      </c>
      <c r="E272" s="237" t="s">
        <v>1</v>
      </c>
      <c r="F272" s="238" t="s">
        <v>138</v>
      </c>
      <c r="G272" s="235"/>
      <c r="H272" s="237" t="s">
        <v>1</v>
      </c>
      <c r="I272" s="239"/>
      <c r="J272" s="235"/>
      <c r="K272" s="235"/>
      <c r="L272" s="240"/>
      <c r="M272" s="241"/>
      <c r="N272" s="242"/>
      <c r="O272" s="242"/>
      <c r="P272" s="242"/>
      <c r="Q272" s="242"/>
      <c r="R272" s="242"/>
      <c r="S272" s="242"/>
      <c r="T272" s="24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4" t="s">
        <v>135</v>
      </c>
      <c r="AU272" s="244" t="s">
        <v>83</v>
      </c>
      <c r="AV272" s="13" t="s">
        <v>81</v>
      </c>
      <c r="AW272" s="13" t="s">
        <v>30</v>
      </c>
      <c r="AX272" s="13" t="s">
        <v>73</v>
      </c>
      <c r="AY272" s="244" t="s">
        <v>126</v>
      </c>
    </row>
    <row r="273" s="14" customFormat="1">
      <c r="A273" s="14"/>
      <c r="B273" s="245"/>
      <c r="C273" s="246"/>
      <c r="D273" s="236" t="s">
        <v>135</v>
      </c>
      <c r="E273" s="247" t="s">
        <v>1</v>
      </c>
      <c r="F273" s="248" t="s">
        <v>139</v>
      </c>
      <c r="G273" s="246"/>
      <c r="H273" s="249">
        <v>57</v>
      </c>
      <c r="I273" s="250"/>
      <c r="J273" s="246"/>
      <c r="K273" s="246"/>
      <c r="L273" s="251"/>
      <c r="M273" s="252"/>
      <c r="N273" s="253"/>
      <c r="O273" s="253"/>
      <c r="P273" s="253"/>
      <c r="Q273" s="253"/>
      <c r="R273" s="253"/>
      <c r="S273" s="253"/>
      <c r="T273" s="25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5" t="s">
        <v>135</v>
      </c>
      <c r="AU273" s="255" t="s">
        <v>83</v>
      </c>
      <c r="AV273" s="14" t="s">
        <v>83</v>
      </c>
      <c r="AW273" s="14" t="s">
        <v>30</v>
      </c>
      <c r="AX273" s="14" t="s">
        <v>73</v>
      </c>
      <c r="AY273" s="255" t="s">
        <v>126</v>
      </c>
    </row>
    <row r="274" s="13" customFormat="1">
      <c r="A274" s="13"/>
      <c r="B274" s="234"/>
      <c r="C274" s="235"/>
      <c r="D274" s="236" t="s">
        <v>135</v>
      </c>
      <c r="E274" s="237" t="s">
        <v>1</v>
      </c>
      <c r="F274" s="238" t="s">
        <v>271</v>
      </c>
      <c r="G274" s="235"/>
      <c r="H274" s="237" t="s">
        <v>1</v>
      </c>
      <c r="I274" s="239"/>
      <c r="J274" s="235"/>
      <c r="K274" s="235"/>
      <c r="L274" s="240"/>
      <c r="M274" s="241"/>
      <c r="N274" s="242"/>
      <c r="O274" s="242"/>
      <c r="P274" s="242"/>
      <c r="Q274" s="242"/>
      <c r="R274" s="242"/>
      <c r="S274" s="242"/>
      <c r="T274" s="24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4" t="s">
        <v>135</v>
      </c>
      <c r="AU274" s="244" t="s">
        <v>83</v>
      </c>
      <c r="AV274" s="13" t="s">
        <v>81</v>
      </c>
      <c r="AW274" s="13" t="s">
        <v>30</v>
      </c>
      <c r="AX274" s="13" t="s">
        <v>73</v>
      </c>
      <c r="AY274" s="244" t="s">
        <v>126</v>
      </c>
    </row>
    <row r="275" s="14" customFormat="1">
      <c r="A275" s="14"/>
      <c r="B275" s="245"/>
      <c r="C275" s="246"/>
      <c r="D275" s="236" t="s">
        <v>135</v>
      </c>
      <c r="E275" s="247" t="s">
        <v>1</v>
      </c>
      <c r="F275" s="248" t="s">
        <v>137</v>
      </c>
      <c r="G275" s="246"/>
      <c r="H275" s="249">
        <v>602</v>
      </c>
      <c r="I275" s="250"/>
      <c r="J275" s="246"/>
      <c r="K275" s="246"/>
      <c r="L275" s="251"/>
      <c r="M275" s="252"/>
      <c r="N275" s="253"/>
      <c r="O275" s="253"/>
      <c r="P275" s="253"/>
      <c r="Q275" s="253"/>
      <c r="R275" s="253"/>
      <c r="S275" s="253"/>
      <c r="T275" s="25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5" t="s">
        <v>135</v>
      </c>
      <c r="AU275" s="255" t="s">
        <v>83</v>
      </c>
      <c r="AV275" s="14" t="s">
        <v>83</v>
      </c>
      <c r="AW275" s="14" t="s">
        <v>30</v>
      </c>
      <c r="AX275" s="14" t="s">
        <v>73</v>
      </c>
      <c r="AY275" s="255" t="s">
        <v>126</v>
      </c>
    </row>
    <row r="276" s="15" customFormat="1">
      <c r="A276" s="15"/>
      <c r="B276" s="256"/>
      <c r="C276" s="257"/>
      <c r="D276" s="236" t="s">
        <v>135</v>
      </c>
      <c r="E276" s="258" t="s">
        <v>1</v>
      </c>
      <c r="F276" s="259" t="s">
        <v>140</v>
      </c>
      <c r="G276" s="257"/>
      <c r="H276" s="260">
        <v>711</v>
      </c>
      <c r="I276" s="261"/>
      <c r="J276" s="257"/>
      <c r="K276" s="257"/>
      <c r="L276" s="262"/>
      <c r="M276" s="263"/>
      <c r="N276" s="264"/>
      <c r="O276" s="264"/>
      <c r="P276" s="264"/>
      <c r="Q276" s="264"/>
      <c r="R276" s="264"/>
      <c r="S276" s="264"/>
      <c r="T276" s="26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66" t="s">
        <v>135</v>
      </c>
      <c r="AU276" s="266" t="s">
        <v>83</v>
      </c>
      <c r="AV276" s="15" t="s">
        <v>133</v>
      </c>
      <c r="AW276" s="15" t="s">
        <v>30</v>
      </c>
      <c r="AX276" s="15" t="s">
        <v>81</v>
      </c>
      <c r="AY276" s="266" t="s">
        <v>126</v>
      </c>
    </row>
    <row r="277" s="2" customFormat="1" ht="16.5" customHeight="1">
      <c r="A277" s="39"/>
      <c r="B277" s="40"/>
      <c r="C277" s="220" t="s">
        <v>413</v>
      </c>
      <c r="D277" s="220" t="s">
        <v>129</v>
      </c>
      <c r="E277" s="221" t="s">
        <v>414</v>
      </c>
      <c r="F277" s="222" t="s">
        <v>415</v>
      </c>
      <c r="G277" s="223" t="s">
        <v>132</v>
      </c>
      <c r="H277" s="224">
        <v>711</v>
      </c>
      <c r="I277" s="225"/>
      <c r="J277" s="226">
        <f>ROUND(I277*H277,2)</f>
        <v>0</v>
      </c>
      <c r="K277" s="227"/>
      <c r="L277" s="45"/>
      <c r="M277" s="228" t="s">
        <v>1</v>
      </c>
      <c r="N277" s="229" t="s">
        <v>38</v>
      </c>
      <c r="O277" s="92"/>
      <c r="P277" s="230">
        <f>O277*H277</f>
        <v>0</v>
      </c>
      <c r="Q277" s="230">
        <v>0.00010000000000000001</v>
      </c>
      <c r="R277" s="230">
        <f>Q277*H277</f>
        <v>0.071099999999999997</v>
      </c>
      <c r="S277" s="230">
        <v>0</v>
      </c>
      <c r="T277" s="231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2" t="s">
        <v>209</v>
      </c>
      <c r="AT277" s="232" t="s">
        <v>129</v>
      </c>
      <c r="AU277" s="232" t="s">
        <v>83</v>
      </c>
      <c r="AY277" s="18" t="s">
        <v>126</v>
      </c>
      <c r="BE277" s="233">
        <f>IF(N277="základní",J277,0)</f>
        <v>0</v>
      </c>
      <c r="BF277" s="233">
        <f>IF(N277="snížená",J277,0)</f>
        <v>0</v>
      </c>
      <c r="BG277" s="233">
        <f>IF(N277="zákl. přenesená",J277,0)</f>
        <v>0</v>
      </c>
      <c r="BH277" s="233">
        <f>IF(N277="sníž. přenesená",J277,0)</f>
        <v>0</v>
      </c>
      <c r="BI277" s="233">
        <f>IF(N277="nulová",J277,0)</f>
        <v>0</v>
      </c>
      <c r="BJ277" s="18" t="s">
        <v>81</v>
      </c>
      <c r="BK277" s="233">
        <f>ROUND(I277*H277,2)</f>
        <v>0</v>
      </c>
      <c r="BL277" s="18" t="s">
        <v>209</v>
      </c>
      <c r="BM277" s="232" t="s">
        <v>416</v>
      </c>
    </row>
    <row r="278" s="2" customFormat="1" ht="16.5" customHeight="1">
      <c r="A278" s="39"/>
      <c r="B278" s="40"/>
      <c r="C278" s="220" t="s">
        <v>417</v>
      </c>
      <c r="D278" s="220" t="s">
        <v>129</v>
      </c>
      <c r="E278" s="221" t="s">
        <v>418</v>
      </c>
      <c r="F278" s="222" t="s">
        <v>419</v>
      </c>
      <c r="G278" s="223" t="s">
        <v>132</v>
      </c>
      <c r="H278" s="224">
        <v>711</v>
      </c>
      <c r="I278" s="225"/>
      <c r="J278" s="226">
        <f>ROUND(I278*H278,2)</f>
        <v>0</v>
      </c>
      <c r="K278" s="227"/>
      <c r="L278" s="45"/>
      <c r="M278" s="279" t="s">
        <v>1</v>
      </c>
      <c r="N278" s="280" t="s">
        <v>38</v>
      </c>
      <c r="O278" s="281"/>
      <c r="P278" s="282">
        <f>O278*H278</f>
        <v>0</v>
      </c>
      <c r="Q278" s="282">
        <v>0.00048000000000000001</v>
      </c>
      <c r="R278" s="282">
        <f>Q278*H278</f>
        <v>0.34128000000000003</v>
      </c>
      <c r="S278" s="282">
        <v>0</v>
      </c>
      <c r="T278" s="283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2" t="s">
        <v>209</v>
      </c>
      <c r="AT278" s="232" t="s">
        <v>129</v>
      </c>
      <c r="AU278" s="232" t="s">
        <v>83</v>
      </c>
      <c r="AY278" s="18" t="s">
        <v>126</v>
      </c>
      <c r="BE278" s="233">
        <f>IF(N278="základní",J278,0)</f>
        <v>0</v>
      </c>
      <c r="BF278" s="233">
        <f>IF(N278="snížená",J278,0)</f>
        <v>0</v>
      </c>
      <c r="BG278" s="233">
        <f>IF(N278="zákl. přenesená",J278,0)</f>
        <v>0</v>
      </c>
      <c r="BH278" s="233">
        <f>IF(N278="sníž. přenesená",J278,0)</f>
        <v>0</v>
      </c>
      <c r="BI278" s="233">
        <f>IF(N278="nulová",J278,0)</f>
        <v>0</v>
      </c>
      <c r="BJ278" s="18" t="s">
        <v>81</v>
      </c>
      <c r="BK278" s="233">
        <f>ROUND(I278*H278,2)</f>
        <v>0</v>
      </c>
      <c r="BL278" s="18" t="s">
        <v>209</v>
      </c>
      <c r="BM278" s="232" t="s">
        <v>420</v>
      </c>
    </row>
    <row r="279" s="2" customFormat="1" ht="6.96" customHeight="1">
      <c r="A279" s="39"/>
      <c r="B279" s="67"/>
      <c r="C279" s="68"/>
      <c r="D279" s="68"/>
      <c r="E279" s="68"/>
      <c r="F279" s="68"/>
      <c r="G279" s="68"/>
      <c r="H279" s="68"/>
      <c r="I279" s="68"/>
      <c r="J279" s="68"/>
      <c r="K279" s="68"/>
      <c r="L279" s="45"/>
      <c r="M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</row>
  </sheetData>
  <sheetProtection sheet="1" autoFilter="0" formatColumns="0" formatRows="0" objects="1" scenarios="1" spinCount="100000" saltValue="IqUUMbr512Uh3opS2V1VLal1jel9IlHz6Kl8bBuOwP72TWh29fQfP3zAR0/IR+TRv6szOLcz3s3Z+HN3voyPSw==" hashValue="hSWi+x+MF0VMN/QsAJbK/C4sr3SPH+PVXbh2p92PqLuWoJENGO7OjV1yhFYw5hr11JHxNNObFISg+zCTk1N3qw==" algorithmName="SHA-512" password="CC35"/>
  <autoFilter ref="C126:K278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83</v>
      </c>
    </row>
    <row r="4" s="1" customFormat="1" ht="24.96" customHeight="1">
      <c r="B4" s="21"/>
      <c r="D4" s="139" t="s">
        <v>92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Oprava fasády kostela Sv. Jakuba v Lipníku n/Bečvou - I etapa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421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13. 4. 2026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26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26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31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26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32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33</v>
      </c>
      <c r="E30" s="39"/>
      <c r="F30" s="39"/>
      <c r="G30" s="39"/>
      <c r="H30" s="39"/>
      <c r="I30" s="39"/>
      <c r="J30" s="152">
        <f>ROUND(J127,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35</v>
      </c>
      <c r="G32" s="39"/>
      <c r="H32" s="39"/>
      <c r="I32" s="153" t="s">
        <v>34</v>
      </c>
      <c r="J32" s="153" t="s">
        <v>36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37</v>
      </c>
      <c r="E33" s="141" t="s">
        <v>38</v>
      </c>
      <c r="F33" s="155">
        <f>ROUND((SUM(BE127:BE310)),  2)</f>
        <v>0</v>
      </c>
      <c r="G33" s="39"/>
      <c r="H33" s="39"/>
      <c r="I33" s="156">
        <v>0.20999999999999999</v>
      </c>
      <c r="J33" s="155">
        <f>ROUND(((SUM(BE127:BE310))*I33),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39</v>
      </c>
      <c r="F34" s="155">
        <f>ROUND((SUM(BF127:BF310)),  2)</f>
        <v>0</v>
      </c>
      <c r="G34" s="39"/>
      <c r="H34" s="39"/>
      <c r="I34" s="156">
        <v>0.12</v>
      </c>
      <c r="J34" s="155">
        <f>ROUND(((SUM(BF127:BF310))*I34),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40</v>
      </c>
      <c r="F35" s="155">
        <f>ROUND((SUM(BG127:BG310)),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41</v>
      </c>
      <c r="F36" s="155">
        <f>ROUND((SUM(BH127:BH310)),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42</v>
      </c>
      <c r="F37" s="155">
        <f>ROUND((SUM(BI127:BI310)),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43</v>
      </c>
      <c r="E39" s="159"/>
      <c r="F39" s="159"/>
      <c r="G39" s="160" t="s">
        <v>44</v>
      </c>
      <c r="H39" s="161" t="s">
        <v>45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46</v>
      </c>
      <c r="E50" s="165"/>
      <c r="F50" s="165"/>
      <c r="G50" s="164" t="s">
        <v>47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48</v>
      </c>
      <c r="E61" s="167"/>
      <c r="F61" s="168" t="s">
        <v>49</v>
      </c>
      <c r="G61" s="166" t="s">
        <v>48</v>
      </c>
      <c r="H61" s="167"/>
      <c r="I61" s="167"/>
      <c r="J61" s="169" t="s">
        <v>49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50</v>
      </c>
      <c r="E65" s="170"/>
      <c r="F65" s="170"/>
      <c r="G65" s="164" t="s">
        <v>51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48</v>
      </c>
      <c r="E76" s="167"/>
      <c r="F76" s="168" t="s">
        <v>49</v>
      </c>
      <c r="G76" s="166" t="s">
        <v>48</v>
      </c>
      <c r="H76" s="167"/>
      <c r="I76" s="167"/>
      <c r="J76" s="169" t="s">
        <v>49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Oprava fasády kostela Sv. Jakuba v Lipníku n/Bečvou - I etapa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PAB0351 - Věž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13. 4. 2026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29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31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96</v>
      </c>
      <c r="D94" s="177"/>
      <c r="E94" s="177"/>
      <c r="F94" s="177"/>
      <c r="G94" s="177"/>
      <c r="H94" s="177"/>
      <c r="I94" s="177"/>
      <c r="J94" s="178" t="s">
        <v>97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98</v>
      </c>
      <c r="D96" s="41"/>
      <c r="E96" s="41"/>
      <c r="F96" s="41"/>
      <c r="G96" s="41"/>
      <c r="H96" s="41"/>
      <c r="I96" s="41"/>
      <c r="J96" s="111">
        <f>J127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99</v>
      </c>
    </row>
    <row r="97" s="9" customFormat="1" ht="24.96" customHeight="1">
      <c r="A97" s="9"/>
      <c r="B97" s="180"/>
      <c r="C97" s="181"/>
      <c r="D97" s="182" t="s">
        <v>100</v>
      </c>
      <c r="E97" s="183"/>
      <c r="F97" s="183"/>
      <c r="G97" s="183"/>
      <c r="H97" s="183"/>
      <c r="I97" s="183"/>
      <c r="J97" s="184">
        <f>J128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101</v>
      </c>
      <c r="E98" s="189"/>
      <c r="F98" s="189"/>
      <c r="G98" s="189"/>
      <c r="H98" s="189"/>
      <c r="I98" s="189"/>
      <c r="J98" s="190">
        <f>J129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103</v>
      </c>
      <c r="E99" s="189"/>
      <c r="F99" s="189"/>
      <c r="G99" s="189"/>
      <c r="H99" s="189"/>
      <c r="I99" s="189"/>
      <c r="J99" s="190">
        <f>J183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104</v>
      </c>
      <c r="E100" s="189"/>
      <c r="F100" s="189"/>
      <c r="G100" s="189"/>
      <c r="H100" s="189"/>
      <c r="I100" s="189"/>
      <c r="J100" s="190">
        <f>J245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105</v>
      </c>
      <c r="E101" s="189"/>
      <c r="F101" s="189"/>
      <c r="G101" s="189"/>
      <c r="H101" s="189"/>
      <c r="I101" s="189"/>
      <c r="J101" s="190">
        <f>J251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0"/>
      <c r="C102" s="181"/>
      <c r="D102" s="182" t="s">
        <v>106</v>
      </c>
      <c r="E102" s="183"/>
      <c r="F102" s="183"/>
      <c r="G102" s="183"/>
      <c r="H102" s="183"/>
      <c r="I102" s="183"/>
      <c r="J102" s="184">
        <f>J253</f>
        <v>0</v>
      </c>
      <c r="K102" s="181"/>
      <c r="L102" s="18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6"/>
      <c r="C103" s="187"/>
      <c r="D103" s="188" t="s">
        <v>107</v>
      </c>
      <c r="E103" s="189"/>
      <c r="F103" s="189"/>
      <c r="G103" s="189"/>
      <c r="H103" s="189"/>
      <c r="I103" s="189"/>
      <c r="J103" s="190">
        <f>J254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422</v>
      </c>
      <c r="E104" s="189"/>
      <c r="F104" s="189"/>
      <c r="G104" s="189"/>
      <c r="H104" s="189"/>
      <c r="I104" s="189"/>
      <c r="J104" s="190">
        <f>J279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423</v>
      </c>
      <c r="E105" s="189"/>
      <c r="F105" s="189"/>
      <c r="G105" s="189"/>
      <c r="H105" s="189"/>
      <c r="I105" s="189"/>
      <c r="J105" s="190">
        <f>J281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109</v>
      </c>
      <c r="E106" s="189"/>
      <c r="F106" s="189"/>
      <c r="G106" s="189"/>
      <c r="H106" s="189"/>
      <c r="I106" s="189"/>
      <c r="J106" s="190">
        <f>J293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110</v>
      </c>
      <c r="E107" s="189"/>
      <c r="F107" s="189"/>
      <c r="G107" s="189"/>
      <c r="H107" s="189"/>
      <c r="I107" s="189"/>
      <c r="J107" s="190">
        <f>J300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3" s="2" customFormat="1" ht="6.96" customHeight="1">
      <c r="A113" s="39"/>
      <c r="B113" s="69"/>
      <c r="C113" s="70"/>
      <c r="D113" s="70"/>
      <c r="E113" s="70"/>
      <c r="F113" s="70"/>
      <c r="G113" s="70"/>
      <c r="H113" s="70"/>
      <c r="I113" s="70"/>
      <c r="J113" s="70"/>
      <c r="K113" s="70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4.96" customHeight="1">
      <c r="A114" s="39"/>
      <c r="B114" s="40"/>
      <c r="C114" s="24" t="s">
        <v>111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16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175" t="str">
        <f>E7</f>
        <v>Oprava fasády kostela Sv. Jakuba v Lipníku n/Bečvou - I etapa</v>
      </c>
      <c r="F117" s="33"/>
      <c r="G117" s="33"/>
      <c r="H117" s="33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93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6.5" customHeight="1">
      <c r="A119" s="39"/>
      <c r="B119" s="40"/>
      <c r="C119" s="41"/>
      <c r="D119" s="41"/>
      <c r="E119" s="77" t="str">
        <f>E9</f>
        <v>PAB0351 - Věž</v>
      </c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20</v>
      </c>
      <c r="D121" s="41"/>
      <c r="E121" s="41"/>
      <c r="F121" s="28" t="str">
        <f>F12</f>
        <v xml:space="preserve"> </v>
      </c>
      <c r="G121" s="41"/>
      <c r="H121" s="41"/>
      <c r="I121" s="33" t="s">
        <v>22</v>
      </c>
      <c r="J121" s="80" t="str">
        <f>IF(J12="","",J12)</f>
        <v>13. 4. 2026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3" t="s">
        <v>24</v>
      </c>
      <c r="D123" s="41"/>
      <c r="E123" s="41"/>
      <c r="F123" s="28" t="str">
        <f>E15</f>
        <v xml:space="preserve"> </v>
      </c>
      <c r="G123" s="41"/>
      <c r="H123" s="41"/>
      <c r="I123" s="33" t="s">
        <v>29</v>
      </c>
      <c r="J123" s="37" t="str">
        <f>E21</f>
        <v xml:space="preserve"> 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27</v>
      </c>
      <c r="D124" s="41"/>
      <c r="E124" s="41"/>
      <c r="F124" s="28" t="str">
        <f>IF(E18="","",E18)</f>
        <v>Vyplň údaj</v>
      </c>
      <c r="G124" s="41"/>
      <c r="H124" s="41"/>
      <c r="I124" s="33" t="s">
        <v>31</v>
      </c>
      <c r="J124" s="37" t="str">
        <f>E24</f>
        <v xml:space="preserve"> 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0.32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11" customFormat="1" ht="29.28" customHeight="1">
      <c r="A126" s="192"/>
      <c r="B126" s="193"/>
      <c r="C126" s="194" t="s">
        <v>112</v>
      </c>
      <c r="D126" s="195" t="s">
        <v>58</v>
      </c>
      <c r="E126" s="195" t="s">
        <v>54</v>
      </c>
      <c r="F126" s="195" t="s">
        <v>55</v>
      </c>
      <c r="G126" s="195" t="s">
        <v>113</v>
      </c>
      <c r="H126" s="195" t="s">
        <v>114</v>
      </c>
      <c r="I126" s="195" t="s">
        <v>115</v>
      </c>
      <c r="J126" s="196" t="s">
        <v>97</v>
      </c>
      <c r="K126" s="197" t="s">
        <v>116</v>
      </c>
      <c r="L126" s="198"/>
      <c r="M126" s="101" t="s">
        <v>1</v>
      </c>
      <c r="N126" s="102" t="s">
        <v>37</v>
      </c>
      <c r="O126" s="102" t="s">
        <v>117</v>
      </c>
      <c r="P126" s="102" t="s">
        <v>118</v>
      </c>
      <c r="Q126" s="102" t="s">
        <v>119</v>
      </c>
      <c r="R126" s="102" t="s">
        <v>120</v>
      </c>
      <c r="S126" s="102" t="s">
        <v>121</v>
      </c>
      <c r="T126" s="103" t="s">
        <v>122</v>
      </c>
      <c r="U126" s="192"/>
      <c r="V126" s="192"/>
      <c r="W126" s="192"/>
      <c r="X126" s="192"/>
      <c r="Y126" s="192"/>
      <c r="Z126" s="192"/>
      <c r="AA126" s="192"/>
      <c r="AB126" s="192"/>
      <c r="AC126" s="192"/>
      <c r="AD126" s="192"/>
      <c r="AE126" s="192"/>
    </row>
    <row r="127" s="2" customFormat="1" ht="22.8" customHeight="1">
      <c r="A127" s="39"/>
      <c r="B127" s="40"/>
      <c r="C127" s="108" t="s">
        <v>123</v>
      </c>
      <c r="D127" s="41"/>
      <c r="E127" s="41"/>
      <c r="F127" s="41"/>
      <c r="G127" s="41"/>
      <c r="H127" s="41"/>
      <c r="I127" s="41"/>
      <c r="J127" s="199">
        <f>BK127</f>
        <v>0</v>
      </c>
      <c r="K127" s="41"/>
      <c r="L127" s="45"/>
      <c r="M127" s="104"/>
      <c r="N127" s="200"/>
      <c r="O127" s="105"/>
      <c r="P127" s="201">
        <f>P128+P253</f>
        <v>0</v>
      </c>
      <c r="Q127" s="105"/>
      <c r="R127" s="201">
        <f>R128+R253</f>
        <v>25.990791999999999</v>
      </c>
      <c r="S127" s="105"/>
      <c r="T127" s="202">
        <f>T128+T253</f>
        <v>23.43898312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72</v>
      </c>
      <c r="AU127" s="18" t="s">
        <v>99</v>
      </c>
      <c r="BK127" s="203">
        <f>BK128+BK253</f>
        <v>0</v>
      </c>
    </row>
    <row r="128" s="12" customFormat="1" ht="25.92" customHeight="1">
      <c r="A128" s="12"/>
      <c r="B128" s="204"/>
      <c r="C128" s="205"/>
      <c r="D128" s="206" t="s">
        <v>72</v>
      </c>
      <c r="E128" s="207" t="s">
        <v>124</v>
      </c>
      <c r="F128" s="207" t="s">
        <v>125</v>
      </c>
      <c r="G128" s="205"/>
      <c r="H128" s="205"/>
      <c r="I128" s="208"/>
      <c r="J128" s="209">
        <f>BK128</f>
        <v>0</v>
      </c>
      <c r="K128" s="205"/>
      <c r="L128" s="210"/>
      <c r="M128" s="211"/>
      <c r="N128" s="212"/>
      <c r="O128" s="212"/>
      <c r="P128" s="213">
        <f>P129+P183+P245+P251</f>
        <v>0</v>
      </c>
      <c r="Q128" s="212"/>
      <c r="R128" s="213">
        <f>R129+R183+R245+R251</f>
        <v>24.217631999999998</v>
      </c>
      <c r="S128" s="212"/>
      <c r="T128" s="214">
        <f>T129+T183+T245+T251</f>
        <v>21.262079119999999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5" t="s">
        <v>81</v>
      </c>
      <c r="AT128" s="216" t="s">
        <v>72</v>
      </c>
      <c r="AU128" s="216" t="s">
        <v>73</v>
      </c>
      <c r="AY128" s="215" t="s">
        <v>126</v>
      </c>
      <c r="BK128" s="217">
        <f>BK129+BK183+BK245+BK251</f>
        <v>0</v>
      </c>
    </row>
    <row r="129" s="12" customFormat="1" ht="22.8" customHeight="1">
      <c r="A129" s="12"/>
      <c r="B129" s="204"/>
      <c r="C129" s="205"/>
      <c r="D129" s="206" t="s">
        <v>72</v>
      </c>
      <c r="E129" s="218" t="s">
        <v>127</v>
      </c>
      <c r="F129" s="218" t="s">
        <v>128</v>
      </c>
      <c r="G129" s="205"/>
      <c r="H129" s="205"/>
      <c r="I129" s="208"/>
      <c r="J129" s="219">
        <f>BK129</f>
        <v>0</v>
      </c>
      <c r="K129" s="205"/>
      <c r="L129" s="210"/>
      <c r="M129" s="211"/>
      <c r="N129" s="212"/>
      <c r="O129" s="212"/>
      <c r="P129" s="213">
        <f>SUM(P130:P182)</f>
        <v>0</v>
      </c>
      <c r="Q129" s="212"/>
      <c r="R129" s="213">
        <f>SUM(R130:R182)</f>
        <v>24.217631999999998</v>
      </c>
      <c r="S129" s="212"/>
      <c r="T129" s="214">
        <f>SUM(T130:T182)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5" t="s">
        <v>81</v>
      </c>
      <c r="AT129" s="216" t="s">
        <v>72</v>
      </c>
      <c r="AU129" s="216" t="s">
        <v>81</v>
      </c>
      <c r="AY129" s="215" t="s">
        <v>126</v>
      </c>
      <c r="BK129" s="217">
        <f>SUM(BK130:BK182)</f>
        <v>0</v>
      </c>
    </row>
    <row r="130" s="2" customFormat="1" ht="16.5" customHeight="1">
      <c r="A130" s="39"/>
      <c r="B130" s="40"/>
      <c r="C130" s="220" t="s">
        <v>81</v>
      </c>
      <c r="D130" s="220" t="s">
        <v>129</v>
      </c>
      <c r="E130" s="221" t="s">
        <v>130</v>
      </c>
      <c r="F130" s="222" t="s">
        <v>131</v>
      </c>
      <c r="G130" s="223" t="s">
        <v>132</v>
      </c>
      <c r="H130" s="224">
        <v>30</v>
      </c>
      <c r="I130" s="225"/>
      <c r="J130" s="226">
        <f>ROUND(I130*H130,2)</f>
        <v>0</v>
      </c>
      <c r="K130" s="227"/>
      <c r="L130" s="45"/>
      <c r="M130" s="228" t="s">
        <v>1</v>
      </c>
      <c r="N130" s="229" t="s">
        <v>38</v>
      </c>
      <c r="O130" s="92"/>
      <c r="P130" s="230">
        <f>O130*H130</f>
        <v>0</v>
      </c>
      <c r="Q130" s="230">
        <v>0</v>
      </c>
      <c r="R130" s="230">
        <f>Q130*H130</f>
        <v>0</v>
      </c>
      <c r="S130" s="230">
        <v>0</v>
      </c>
      <c r="T130" s="231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2" t="s">
        <v>133</v>
      </c>
      <c r="AT130" s="232" t="s">
        <v>129</v>
      </c>
      <c r="AU130" s="232" t="s">
        <v>83</v>
      </c>
      <c r="AY130" s="18" t="s">
        <v>126</v>
      </c>
      <c r="BE130" s="233">
        <f>IF(N130="základní",J130,0)</f>
        <v>0</v>
      </c>
      <c r="BF130" s="233">
        <f>IF(N130="snížená",J130,0)</f>
        <v>0</v>
      </c>
      <c r="BG130" s="233">
        <f>IF(N130="zákl. přenesená",J130,0)</f>
        <v>0</v>
      </c>
      <c r="BH130" s="233">
        <f>IF(N130="sníž. přenesená",J130,0)</f>
        <v>0</v>
      </c>
      <c r="BI130" s="233">
        <f>IF(N130="nulová",J130,0)</f>
        <v>0</v>
      </c>
      <c r="BJ130" s="18" t="s">
        <v>81</v>
      </c>
      <c r="BK130" s="233">
        <f>ROUND(I130*H130,2)</f>
        <v>0</v>
      </c>
      <c r="BL130" s="18" t="s">
        <v>133</v>
      </c>
      <c r="BM130" s="232" t="s">
        <v>424</v>
      </c>
    </row>
    <row r="131" s="13" customFormat="1">
      <c r="A131" s="13"/>
      <c r="B131" s="234"/>
      <c r="C131" s="235"/>
      <c r="D131" s="236" t="s">
        <v>135</v>
      </c>
      <c r="E131" s="237" t="s">
        <v>1</v>
      </c>
      <c r="F131" s="238" t="s">
        <v>136</v>
      </c>
      <c r="G131" s="235"/>
      <c r="H131" s="237" t="s">
        <v>1</v>
      </c>
      <c r="I131" s="239"/>
      <c r="J131" s="235"/>
      <c r="K131" s="235"/>
      <c r="L131" s="240"/>
      <c r="M131" s="241"/>
      <c r="N131" s="242"/>
      <c r="O131" s="242"/>
      <c r="P131" s="242"/>
      <c r="Q131" s="242"/>
      <c r="R131" s="242"/>
      <c r="S131" s="242"/>
      <c r="T131" s="24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4" t="s">
        <v>135</v>
      </c>
      <c r="AU131" s="244" t="s">
        <v>83</v>
      </c>
      <c r="AV131" s="13" t="s">
        <v>81</v>
      </c>
      <c r="AW131" s="13" t="s">
        <v>30</v>
      </c>
      <c r="AX131" s="13" t="s">
        <v>73</v>
      </c>
      <c r="AY131" s="244" t="s">
        <v>126</v>
      </c>
    </row>
    <row r="132" s="14" customFormat="1">
      <c r="A132" s="14"/>
      <c r="B132" s="245"/>
      <c r="C132" s="246"/>
      <c r="D132" s="236" t="s">
        <v>135</v>
      </c>
      <c r="E132" s="247" t="s">
        <v>1</v>
      </c>
      <c r="F132" s="248" t="s">
        <v>200</v>
      </c>
      <c r="G132" s="246"/>
      <c r="H132" s="249">
        <v>14</v>
      </c>
      <c r="I132" s="250"/>
      <c r="J132" s="246"/>
      <c r="K132" s="246"/>
      <c r="L132" s="251"/>
      <c r="M132" s="252"/>
      <c r="N132" s="253"/>
      <c r="O132" s="253"/>
      <c r="P132" s="253"/>
      <c r="Q132" s="253"/>
      <c r="R132" s="253"/>
      <c r="S132" s="253"/>
      <c r="T132" s="25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5" t="s">
        <v>135</v>
      </c>
      <c r="AU132" s="255" t="s">
        <v>83</v>
      </c>
      <c r="AV132" s="14" t="s">
        <v>83</v>
      </c>
      <c r="AW132" s="14" t="s">
        <v>30</v>
      </c>
      <c r="AX132" s="14" t="s">
        <v>73</v>
      </c>
      <c r="AY132" s="255" t="s">
        <v>126</v>
      </c>
    </row>
    <row r="133" s="13" customFormat="1">
      <c r="A133" s="13"/>
      <c r="B133" s="234"/>
      <c r="C133" s="235"/>
      <c r="D133" s="236" t="s">
        <v>135</v>
      </c>
      <c r="E133" s="237" t="s">
        <v>1</v>
      </c>
      <c r="F133" s="238" t="s">
        <v>138</v>
      </c>
      <c r="G133" s="235"/>
      <c r="H133" s="237" t="s">
        <v>1</v>
      </c>
      <c r="I133" s="239"/>
      <c r="J133" s="235"/>
      <c r="K133" s="235"/>
      <c r="L133" s="240"/>
      <c r="M133" s="241"/>
      <c r="N133" s="242"/>
      <c r="O133" s="242"/>
      <c r="P133" s="242"/>
      <c r="Q133" s="242"/>
      <c r="R133" s="242"/>
      <c r="S133" s="242"/>
      <c r="T133" s="24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4" t="s">
        <v>135</v>
      </c>
      <c r="AU133" s="244" t="s">
        <v>83</v>
      </c>
      <c r="AV133" s="13" t="s">
        <v>81</v>
      </c>
      <c r="AW133" s="13" t="s">
        <v>30</v>
      </c>
      <c r="AX133" s="13" t="s">
        <v>73</v>
      </c>
      <c r="AY133" s="244" t="s">
        <v>126</v>
      </c>
    </row>
    <row r="134" s="14" customFormat="1">
      <c r="A134" s="14"/>
      <c r="B134" s="245"/>
      <c r="C134" s="246"/>
      <c r="D134" s="236" t="s">
        <v>135</v>
      </c>
      <c r="E134" s="247" t="s">
        <v>1</v>
      </c>
      <c r="F134" s="248" t="s">
        <v>209</v>
      </c>
      <c r="G134" s="246"/>
      <c r="H134" s="249">
        <v>16</v>
      </c>
      <c r="I134" s="250"/>
      <c r="J134" s="246"/>
      <c r="K134" s="246"/>
      <c r="L134" s="251"/>
      <c r="M134" s="252"/>
      <c r="N134" s="253"/>
      <c r="O134" s="253"/>
      <c r="P134" s="253"/>
      <c r="Q134" s="253"/>
      <c r="R134" s="253"/>
      <c r="S134" s="253"/>
      <c r="T134" s="25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5" t="s">
        <v>135</v>
      </c>
      <c r="AU134" s="255" t="s">
        <v>83</v>
      </c>
      <c r="AV134" s="14" t="s">
        <v>83</v>
      </c>
      <c r="AW134" s="14" t="s">
        <v>30</v>
      </c>
      <c r="AX134" s="14" t="s">
        <v>73</v>
      </c>
      <c r="AY134" s="255" t="s">
        <v>126</v>
      </c>
    </row>
    <row r="135" s="15" customFormat="1">
      <c r="A135" s="15"/>
      <c r="B135" s="256"/>
      <c r="C135" s="257"/>
      <c r="D135" s="236" t="s">
        <v>135</v>
      </c>
      <c r="E135" s="258" t="s">
        <v>1</v>
      </c>
      <c r="F135" s="259" t="s">
        <v>140</v>
      </c>
      <c r="G135" s="257"/>
      <c r="H135" s="260">
        <v>30</v>
      </c>
      <c r="I135" s="261"/>
      <c r="J135" s="257"/>
      <c r="K135" s="257"/>
      <c r="L135" s="262"/>
      <c r="M135" s="263"/>
      <c r="N135" s="264"/>
      <c r="O135" s="264"/>
      <c r="P135" s="264"/>
      <c r="Q135" s="264"/>
      <c r="R135" s="264"/>
      <c r="S135" s="264"/>
      <c r="T135" s="26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66" t="s">
        <v>135</v>
      </c>
      <c r="AU135" s="266" t="s">
        <v>83</v>
      </c>
      <c r="AV135" s="15" t="s">
        <v>133</v>
      </c>
      <c r="AW135" s="15" t="s">
        <v>30</v>
      </c>
      <c r="AX135" s="15" t="s">
        <v>81</v>
      </c>
      <c r="AY135" s="266" t="s">
        <v>126</v>
      </c>
    </row>
    <row r="136" s="2" customFormat="1" ht="16.5" customHeight="1">
      <c r="A136" s="39"/>
      <c r="B136" s="40"/>
      <c r="C136" s="220" t="s">
        <v>83</v>
      </c>
      <c r="D136" s="220" t="s">
        <v>129</v>
      </c>
      <c r="E136" s="221" t="s">
        <v>141</v>
      </c>
      <c r="F136" s="222" t="s">
        <v>142</v>
      </c>
      <c r="G136" s="223" t="s">
        <v>132</v>
      </c>
      <c r="H136" s="224">
        <v>30</v>
      </c>
      <c r="I136" s="225"/>
      <c r="J136" s="226">
        <f>ROUND(I136*H136,2)</f>
        <v>0</v>
      </c>
      <c r="K136" s="227"/>
      <c r="L136" s="45"/>
      <c r="M136" s="228" t="s">
        <v>1</v>
      </c>
      <c r="N136" s="229" t="s">
        <v>38</v>
      </c>
      <c r="O136" s="92"/>
      <c r="P136" s="230">
        <f>O136*H136</f>
        <v>0</v>
      </c>
      <c r="Q136" s="230">
        <v>0</v>
      </c>
      <c r="R136" s="230">
        <f>Q136*H136</f>
        <v>0</v>
      </c>
      <c r="S136" s="230">
        <v>0</v>
      </c>
      <c r="T136" s="231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2" t="s">
        <v>133</v>
      </c>
      <c r="AT136" s="232" t="s">
        <v>129</v>
      </c>
      <c r="AU136" s="232" t="s">
        <v>83</v>
      </c>
      <c r="AY136" s="18" t="s">
        <v>126</v>
      </c>
      <c r="BE136" s="233">
        <f>IF(N136="základní",J136,0)</f>
        <v>0</v>
      </c>
      <c r="BF136" s="233">
        <f>IF(N136="snížená",J136,0)</f>
        <v>0</v>
      </c>
      <c r="BG136" s="233">
        <f>IF(N136="zákl. přenesená",J136,0)</f>
        <v>0</v>
      </c>
      <c r="BH136" s="233">
        <f>IF(N136="sníž. přenesená",J136,0)</f>
        <v>0</v>
      </c>
      <c r="BI136" s="233">
        <f>IF(N136="nulová",J136,0)</f>
        <v>0</v>
      </c>
      <c r="BJ136" s="18" t="s">
        <v>81</v>
      </c>
      <c r="BK136" s="233">
        <f>ROUND(I136*H136,2)</f>
        <v>0</v>
      </c>
      <c r="BL136" s="18" t="s">
        <v>133</v>
      </c>
      <c r="BM136" s="232" t="s">
        <v>425</v>
      </c>
    </row>
    <row r="137" s="13" customFormat="1">
      <c r="A137" s="13"/>
      <c r="B137" s="234"/>
      <c r="C137" s="235"/>
      <c r="D137" s="236" t="s">
        <v>135</v>
      </c>
      <c r="E137" s="237" t="s">
        <v>1</v>
      </c>
      <c r="F137" s="238" t="s">
        <v>136</v>
      </c>
      <c r="G137" s="235"/>
      <c r="H137" s="237" t="s">
        <v>1</v>
      </c>
      <c r="I137" s="239"/>
      <c r="J137" s="235"/>
      <c r="K137" s="235"/>
      <c r="L137" s="240"/>
      <c r="M137" s="241"/>
      <c r="N137" s="242"/>
      <c r="O137" s="242"/>
      <c r="P137" s="242"/>
      <c r="Q137" s="242"/>
      <c r="R137" s="242"/>
      <c r="S137" s="242"/>
      <c r="T137" s="24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4" t="s">
        <v>135</v>
      </c>
      <c r="AU137" s="244" t="s">
        <v>83</v>
      </c>
      <c r="AV137" s="13" t="s">
        <v>81</v>
      </c>
      <c r="AW137" s="13" t="s">
        <v>30</v>
      </c>
      <c r="AX137" s="13" t="s">
        <v>73</v>
      </c>
      <c r="AY137" s="244" t="s">
        <v>126</v>
      </c>
    </row>
    <row r="138" s="14" customFormat="1">
      <c r="A138" s="14"/>
      <c r="B138" s="245"/>
      <c r="C138" s="246"/>
      <c r="D138" s="236" t="s">
        <v>135</v>
      </c>
      <c r="E138" s="247" t="s">
        <v>1</v>
      </c>
      <c r="F138" s="248" t="s">
        <v>200</v>
      </c>
      <c r="G138" s="246"/>
      <c r="H138" s="249">
        <v>14</v>
      </c>
      <c r="I138" s="250"/>
      <c r="J138" s="246"/>
      <c r="K138" s="246"/>
      <c r="L138" s="251"/>
      <c r="M138" s="252"/>
      <c r="N138" s="253"/>
      <c r="O138" s="253"/>
      <c r="P138" s="253"/>
      <c r="Q138" s="253"/>
      <c r="R138" s="253"/>
      <c r="S138" s="253"/>
      <c r="T138" s="25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5" t="s">
        <v>135</v>
      </c>
      <c r="AU138" s="255" t="s">
        <v>83</v>
      </c>
      <c r="AV138" s="14" t="s">
        <v>83</v>
      </c>
      <c r="AW138" s="14" t="s">
        <v>30</v>
      </c>
      <c r="AX138" s="14" t="s">
        <v>73</v>
      </c>
      <c r="AY138" s="255" t="s">
        <v>126</v>
      </c>
    </row>
    <row r="139" s="13" customFormat="1">
      <c r="A139" s="13"/>
      <c r="B139" s="234"/>
      <c r="C139" s="235"/>
      <c r="D139" s="236" t="s">
        <v>135</v>
      </c>
      <c r="E139" s="237" t="s">
        <v>1</v>
      </c>
      <c r="F139" s="238" t="s">
        <v>138</v>
      </c>
      <c r="G139" s="235"/>
      <c r="H139" s="237" t="s">
        <v>1</v>
      </c>
      <c r="I139" s="239"/>
      <c r="J139" s="235"/>
      <c r="K139" s="235"/>
      <c r="L139" s="240"/>
      <c r="M139" s="241"/>
      <c r="N139" s="242"/>
      <c r="O139" s="242"/>
      <c r="P139" s="242"/>
      <c r="Q139" s="242"/>
      <c r="R139" s="242"/>
      <c r="S139" s="242"/>
      <c r="T139" s="24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4" t="s">
        <v>135</v>
      </c>
      <c r="AU139" s="244" t="s">
        <v>83</v>
      </c>
      <c r="AV139" s="13" t="s">
        <v>81</v>
      </c>
      <c r="AW139" s="13" t="s">
        <v>30</v>
      </c>
      <c r="AX139" s="13" t="s">
        <v>73</v>
      </c>
      <c r="AY139" s="244" t="s">
        <v>126</v>
      </c>
    </row>
    <row r="140" s="14" customFormat="1">
      <c r="A140" s="14"/>
      <c r="B140" s="245"/>
      <c r="C140" s="246"/>
      <c r="D140" s="236" t="s">
        <v>135</v>
      </c>
      <c r="E140" s="247" t="s">
        <v>1</v>
      </c>
      <c r="F140" s="248" t="s">
        <v>209</v>
      </c>
      <c r="G140" s="246"/>
      <c r="H140" s="249">
        <v>16</v>
      </c>
      <c r="I140" s="250"/>
      <c r="J140" s="246"/>
      <c r="K140" s="246"/>
      <c r="L140" s="251"/>
      <c r="M140" s="252"/>
      <c r="N140" s="253"/>
      <c r="O140" s="253"/>
      <c r="P140" s="253"/>
      <c r="Q140" s="253"/>
      <c r="R140" s="253"/>
      <c r="S140" s="253"/>
      <c r="T140" s="25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5" t="s">
        <v>135</v>
      </c>
      <c r="AU140" s="255" t="s">
        <v>83</v>
      </c>
      <c r="AV140" s="14" t="s">
        <v>83</v>
      </c>
      <c r="AW140" s="14" t="s">
        <v>30</v>
      </c>
      <c r="AX140" s="14" t="s">
        <v>73</v>
      </c>
      <c r="AY140" s="255" t="s">
        <v>126</v>
      </c>
    </row>
    <row r="141" s="15" customFormat="1">
      <c r="A141" s="15"/>
      <c r="B141" s="256"/>
      <c r="C141" s="257"/>
      <c r="D141" s="236" t="s">
        <v>135</v>
      </c>
      <c r="E141" s="258" t="s">
        <v>1</v>
      </c>
      <c r="F141" s="259" t="s">
        <v>140</v>
      </c>
      <c r="G141" s="257"/>
      <c r="H141" s="260">
        <v>30</v>
      </c>
      <c r="I141" s="261"/>
      <c r="J141" s="257"/>
      <c r="K141" s="257"/>
      <c r="L141" s="262"/>
      <c r="M141" s="263"/>
      <c r="N141" s="264"/>
      <c r="O141" s="264"/>
      <c r="P141" s="264"/>
      <c r="Q141" s="264"/>
      <c r="R141" s="264"/>
      <c r="S141" s="264"/>
      <c r="T141" s="26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66" t="s">
        <v>135</v>
      </c>
      <c r="AU141" s="266" t="s">
        <v>83</v>
      </c>
      <c r="AV141" s="15" t="s">
        <v>133</v>
      </c>
      <c r="AW141" s="15" t="s">
        <v>30</v>
      </c>
      <c r="AX141" s="15" t="s">
        <v>81</v>
      </c>
      <c r="AY141" s="266" t="s">
        <v>126</v>
      </c>
    </row>
    <row r="142" s="2" customFormat="1" ht="16.5" customHeight="1">
      <c r="A142" s="39"/>
      <c r="B142" s="40"/>
      <c r="C142" s="220" t="s">
        <v>145</v>
      </c>
      <c r="D142" s="220" t="s">
        <v>129</v>
      </c>
      <c r="E142" s="221" t="s">
        <v>146</v>
      </c>
      <c r="F142" s="222" t="s">
        <v>147</v>
      </c>
      <c r="G142" s="223" t="s">
        <v>132</v>
      </c>
      <c r="H142" s="224">
        <v>14</v>
      </c>
      <c r="I142" s="225"/>
      <c r="J142" s="226">
        <f>ROUND(I142*H142,2)</f>
        <v>0</v>
      </c>
      <c r="K142" s="227"/>
      <c r="L142" s="45"/>
      <c r="M142" s="228" t="s">
        <v>1</v>
      </c>
      <c r="N142" s="229" t="s">
        <v>38</v>
      </c>
      <c r="O142" s="92"/>
      <c r="P142" s="230">
        <f>O142*H142</f>
        <v>0</v>
      </c>
      <c r="Q142" s="230">
        <v>0</v>
      </c>
      <c r="R142" s="230">
        <f>Q142*H142</f>
        <v>0</v>
      </c>
      <c r="S142" s="230">
        <v>0</v>
      </c>
      <c r="T142" s="23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2" t="s">
        <v>133</v>
      </c>
      <c r="AT142" s="232" t="s">
        <v>129</v>
      </c>
      <c r="AU142" s="232" t="s">
        <v>83</v>
      </c>
      <c r="AY142" s="18" t="s">
        <v>126</v>
      </c>
      <c r="BE142" s="233">
        <f>IF(N142="základní",J142,0)</f>
        <v>0</v>
      </c>
      <c r="BF142" s="233">
        <f>IF(N142="snížená",J142,0)</f>
        <v>0</v>
      </c>
      <c r="BG142" s="233">
        <f>IF(N142="zákl. přenesená",J142,0)</f>
        <v>0</v>
      </c>
      <c r="BH142" s="233">
        <f>IF(N142="sníž. přenesená",J142,0)</f>
        <v>0</v>
      </c>
      <c r="BI142" s="233">
        <f>IF(N142="nulová",J142,0)</f>
        <v>0</v>
      </c>
      <c r="BJ142" s="18" t="s">
        <v>81</v>
      </c>
      <c r="BK142" s="233">
        <f>ROUND(I142*H142,2)</f>
        <v>0</v>
      </c>
      <c r="BL142" s="18" t="s">
        <v>133</v>
      </c>
      <c r="BM142" s="232" t="s">
        <v>426</v>
      </c>
    </row>
    <row r="143" s="13" customFormat="1">
      <c r="A143" s="13"/>
      <c r="B143" s="234"/>
      <c r="C143" s="235"/>
      <c r="D143" s="236" t="s">
        <v>135</v>
      </c>
      <c r="E143" s="237" t="s">
        <v>1</v>
      </c>
      <c r="F143" s="238" t="s">
        <v>136</v>
      </c>
      <c r="G143" s="235"/>
      <c r="H143" s="237" t="s">
        <v>1</v>
      </c>
      <c r="I143" s="239"/>
      <c r="J143" s="235"/>
      <c r="K143" s="235"/>
      <c r="L143" s="240"/>
      <c r="M143" s="241"/>
      <c r="N143" s="242"/>
      <c r="O143" s="242"/>
      <c r="P143" s="242"/>
      <c r="Q143" s="242"/>
      <c r="R143" s="242"/>
      <c r="S143" s="242"/>
      <c r="T143" s="24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4" t="s">
        <v>135</v>
      </c>
      <c r="AU143" s="244" t="s">
        <v>83</v>
      </c>
      <c r="AV143" s="13" t="s">
        <v>81</v>
      </c>
      <c r="AW143" s="13" t="s">
        <v>30</v>
      </c>
      <c r="AX143" s="13" t="s">
        <v>73</v>
      </c>
      <c r="AY143" s="244" t="s">
        <v>126</v>
      </c>
    </row>
    <row r="144" s="14" customFormat="1">
      <c r="A144" s="14"/>
      <c r="B144" s="245"/>
      <c r="C144" s="246"/>
      <c r="D144" s="236" t="s">
        <v>135</v>
      </c>
      <c r="E144" s="247" t="s">
        <v>1</v>
      </c>
      <c r="F144" s="248" t="s">
        <v>200</v>
      </c>
      <c r="G144" s="246"/>
      <c r="H144" s="249">
        <v>14</v>
      </c>
      <c r="I144" s="250"/>
      <c r="J144" s="246"/>
      <c r="K144" s="246"/>
      <c r="L144" s="251"/>
      <c r="M144" s="252"/>
      <c r="N144" s="253"/>
      <c r="O144" s="253"/>
      <c r="P144" s="253"/>
      <c r="Q144" s="253"/>
      <c r="R144" s="253"/>
      <c r="S144" s="253"/>
      <c r="T144" s="25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5" t="s">
        <v>135</v>
      </c>
      <c r="AU144" s="255" t="s">
        <v>83</v>
      </c>
      <c r="AV144" s="14" t="s">
        <v>83</v>
      </c>
      <c r="AW144" s="14" t="s">
        <v>30</v>
      </c>
      <c r="AX144" s="14" t="s">
        <v>81</v>
      </c>
      <c r="AY144" s="255" t="s">
        <v>126</v>
      </c>
    </row>
    <row r="145" s="2" customFormat="1" ht="16.5" customHeight="1">
      <c r="A145" s="39"/>
      <c r="B145" s="40"/>
      <c r="C145" s="220" t="s">
        <v>133</v>
      </c>
      <c r="D145" s="220" t="s">
        <v>129</v>
      </c>
      <c r="E145" s="221" t="s">
        <v>150</v>
      </c>
      <c r="F145" s="222" t="s">
        <v>151</v>
      </c>
      <c r="G145" s="223" t="s">
        <v>152</v>
      </c>
      <c r="H145" s="224">
        <v>15</v>
      </c>
      <c r="I145" s="225"/>
      <c r="J145" s="226">
        <f>ROUND(I145*H145,2)</f>
        <v>0</v>
      </c>
      <c r="K145" s="227"/>
      <c r="L145" s="45"/>
      <c r="M145" s="228" t="s">
        <v>1</v>
      </c>
      <c r="N145" s="229" t="s">
        <v>38</v>
      </c>
      <c r="O145" s="92"/>
      <c r="P145" s="230">
        <f>O145*H145</f>
        <v>0</v>
      </c>
      <c r="Q145" s="230">
        <v>0</v>
      </c>
      <c r="R145" s="230">
        <f>Q145*H145</f>
        <v>0</v>
      </c>
      <c r="S145" s="230">
        <v>0</v>
      </c>
      <c r="T145" s="23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2" t="s">
        <v>133</v>
      </c>
      <c r="AT145" s="232" t="s">
        <v>129</v>
      </c>
      <c r="AU145" s="232" t="s">
        <v>83</v>
      </c>
      <c r="AY145" s="18" t="s">
        <v>126</v>
      </c>
      <c r="BE145" s="233">
        <f>IF(N145="základní",J145,0)</f>
        <v>0</v>
      </c>
      <c r="BF145" s="233">
        <f>IF(N145="snížená",J145,0)</f>
        <v>0</v>
      </c>
      <c r="BG145" s="233">
        <f>IF(N145="zákl. přenesená",J145,0)</f>
        <v>0</v>
      </c>
      <c r="BH145" s="233">
        <f>IF(N145="sníž. přenesená",J145,0)</f>
        <v>0</v>
      </c>
      <c r="BI145" s="233">
        <f>IF(N145="nulová",J145,0)</f>
        <v>0</v>
      </c>
      <c r="BJ145" s="18" t="s">
        <v>81</v>
      </c>
      <c r="BK145" s="233">
        <f>ROUND(I145*H145,2)</f>
        <v>0</v>
      </c>
      <c r="BL145" s="18" t="s">
        <v>133</v>
      </c>
      <c r="BM145" s="232" t="s">
        <v>427</v>
      </c>
    </row>
    <row r="146" s="13" customFormat="1">
      <c r="A146" s="13"/>
      <c r="B146" s="234"/>
      <c r="C146" s="235"/>
      <c r="D146" s="236" t="s">
        <v>135</v>
      </c>
      <c r="E146" s="237" t="s">
        <v>1</v>
      </c>
      <c r="F146" s="238" t="s">
        <v>154</v>
      </c>
      <c r="G146" s="235"/>
      <c r="H146" s="237" t="s">
        <v>1</v>
      </c>
      <c r="I146" s="239"/>
      <c r="J146" s="235"/>
      <c r="K146" s="235"/>
      <c r="L146" s="240"/>
      <c r="M146" s="241"/>
      <c r="N146" s="242"/>
      <c r="O146" s="242"/>
      <c r="P146" s="242"/>
      <c r="Q146" s="242"/>
      <c r="R146" s="242"/>
      <c r="S146" s="242"/>
      <c r="T146" s="24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4" t="s">
        <v>135</v>
      </c>
      <c r="AU146" s="244" t="s">
        <v>83</v>
      </c>
      <c r="AV146" s="13" t="s">
        <v>81</v>
      </c>
      <c r="AW146" s="13" t="s">
        <v>30</v>
      </c>
      <c r="AX146" s="13" t="s">
        <v>73</v>
      </c>
      <c r="AY146" s="244" t="s">
        <v>126</v>
      </c>
    </row>
    <row r="147" s="14" customFormat="1">
      <c r="A147" s="14"/>
      <c r="B147" s="245"/>
      <c r="C147" s="246"/>
      <c r="D147" s="236" t="s">
        <v>135</v>
      </c>
      <c r="E147" s="247" t="s">
        <v>1</v>
      </c>
      <c r="F147" s="248" t="s">
        <v>205</v>
      </c>
      <c r="G147" s="246"/>
      <c r="H147" s="249">
        <v>15</v>
      </c>
      <c r="I147" s="250"/>
      <c r="J147" s="246"/>
      <c r="K147" s="246"/>
      <c r="L147" s="251"/>
      <c r="M147" s="252"/>
      <c r="N147" s="253"/>
      <c r="O147" s="253"/>
      <c r="P147" s="253"/>
      <c r="Q147" s="253"/>
      <c r="R147" s="253"/>
      <c r="S147" s="253"/>
      <c r="T147" s="25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5" t="s">
        <v>135</v>
      </c>
      <c r="AU147" s="255" t="s">
        <v>83</v>
      </c>
      <c r="AV147" s="14" t="s">
        <v>83</v>
      </c>
      <c r="AW147" s="14" t="s">
        <v>30</v>
      </c>
      <c r="AX147" s="14" t="s">
        <v>81</v>
      </c>
      <c r="AY147" s="255" t="s">
        <v>126</v>
      </c>
    </row>
    <row r="148" s="2" customFormat="1" ht="21.75" customHeight="1">
      <c r="A148" s="39"/>
      <c r="B148" s="40"/>
      <c r="C148" s="220" t="s">
        <v>156</v>
      </c>
      <c r="D148" s="220" t="s">
        <v>129</v>
      </c>
      <c r="E148" s="221" t="s">
        <v>428</v>
      </c>
      <c r="F148" s="222" t="s">
        <v>429</v>
      </c>
      <c r="G148" s="223" t="s">
        <v>132</v>
      </c>
      <c r="H148" s="224">
        <v>6.5999999999999996</v>
      </c>
      <c r="I148" s="225"/>
      <c r="J148" s="226">
        <f>ROUND(I148*H148,2)</f>
        <v>0</v>
      </c>
      <c r="K148" s="227"/>
      <c r="L148" s="45"/>
      <c r="M148" s="228" t="s">
        <v>1</v>
      </c>
      <c r="N148" s="229" t="s">
        <v>38</v>
      </c>
      <c r="O148" s="92"/>
      <c r="P148" s="230">
        <f>O148*H148</f>
        <v>0</v>
      </c>
      <c r="Q148" s="230">
        <v>0.0167</v>
      </c>
      <c r="R148" s="230">
        <f>Q148*H148</f>
        <v>0.11021999999999999</v>
      </c>
      <c r="S148" s="230">
        <v>0</v>
      </c>
      <c r="T148" s="23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2" t="s">
        <v>133</v>
      </c>
      <c r="AT148" s="232" t="s">
        <v>129</v>
      </c>
      <c r="AU148" s="232" t="s">
        <v>83</v>
      </c>
      <c r="AY148" s="18" t="s">
        <v>126</v>
      </c>
      <c r="BE148" s="233">
        <f>IF(N148="základní",J148,0)</f>
        <v>0</v>
      </c>
      <c r="BF148" s="233">
        <f>IF(N148="snížená",J148,0)</f>
        <v>0</v>
      </c>
      <c r="BG148" s="233">
        <f>IF(N148="zákl. přenesená",J148,0)</f>
        <v>0</v>
      </c>
      <c r="BH148" s="233">
        <f>IF(N148="sníž. přenesená",J148,0)</f>
        <v>0</v>
      </c>
      <c r="BI148" s="233">
        <f>IF(N148="nulová",J148,0)</f>
        <v>0</v>
      </c>
      <c r="BJ148" s="18" t="s">
        <v>81</v>
      </c>
      <c r="BK148" s="233">
        <f>ROUND(I148*H148,2)</f>
        <v>0</v>
      </c>
      <c r="BL148" s="18" t="s">
        <v>133</v>
      </c>
      <c r="BM148" s="232" t="s">
        <v>430</v>
      </c>
    </row>
    <row r="149" s="13" customFormat="1">
      <c r="A149" s="13"/>
      <c r="B149" s="234"/>
      <c r="C149" s="235"/>
      <c r="D149" s="236" t="s">
        <v>135</v>
      </c>
      <c r="E149" s="237" t="s">
        <v>1</v>
      </c>
      <c r="F149" s="238" t="s">
        <v>431</v>
      </c>
      <c r="G149" s="235"/>
      <c r="H149" s="237" t="s">
        <v>1</v>
      </c>
      <c r="I149" s="239"/>
      <c r="J149" s="235"/>
      <c r="K149" s="235"/>
      <c r="L149" s="240"/>
      <c r="M149" s="241"/>
      <c r="N149" s="242"/>
      <c r="O149" s="242"/>
      <c r="P149" s="242"/>
      <c r="Q149" s="242"/>
      <c r="R149" s="242"/>
      <c r="S149" s="242"/>
      <c r="T149" s="24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4" t="s">
        <v>135</v>
      </c>
      <c r="AU149" s="244" t="s">
        <v>83</v>
      </c>
      <c r="AV149" s="13" t="s">
        <v>81</v>
      </c>
      <c r="AW149" s="13" t="s">
        <v>30</v>
      </c>
      <c r="AX149" s="13" t="s">
        <v>73</v>
      </c>
      <c r="AY149" s="244" t="s">
        <v>126</v>
      </c>
    </row>
    <row r="150" s="14" customFormat="1">
      <c r="A150" s="14"/>
      <c r="B150" s="245"/>
      <c r="C150" s="246"/>
      <c r="D150" s="236" t="s">
        <v>135</v>
      </c>
      <c r="E150" s="247" t="s">
        <v>1</v>
      </c>
      <c r="F150" s="248" t="s">
        <v>432</v>
      </c>
      <c r="G150" s="246"/>
      <c r="H150" s="249">
        <v>6.5999999999999996</v>
      </c>
      <c r="I150" s="250"/>
      <c r="J150" s="246"/>
      <c r="K150" s="246"/>
      <c r="L150" s="251"/>
      <c r="M150" s="252"/>
      <c r="N150" s="253"/>
      <c r="O150" s="253"/>
      <c r="P150" s="253"/>
      <c r="Q150" s="253"/>
      <c r="R150" s="253"/>
      <c r="S150" s="253"/>
      <c r="T150" s="25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5" t="s">
        <v>135</v>
      </c>
      <c r="AU150" s="255" t="s">
        <v>83</v>
      </c>
      <c r="AV150" s="14" t="s">
        <v>83</v>
      </c>
      <c r="AW150" s="14" t="s">
        <v>30</v>
      </c>
      <c r="AX150" s="14" t="s">
        <v>81</v>
      </c>
      <c r="AY150" s="255" t="s">
        <v>126</v>
      </c>
    </row>
    <row r="151" s="2" customFormat="1" ht="24.15" customHeight="1">
      <c r="A151" s="39"/>
      <c r="B151" s="40"/>
      <c r="C151" s="220" t="s">
        <v>127</v>
      </c>
      <c r="D151" s="220" t="s">
        <v>129</v>
      </c>
      <c r="E151" s="221" t="s">
        <v>433</v>
      </c>
      <c r="F151" s="222" t="s">
        <v>434</v>
      </c>
      <c r="G151" s="223" t="s">
        <v>132</v>
      </c>
      <c r="H151" s="224">
        <v>22</v>
      </c>
      <c r="I151" s="225"/>
      <c r="J151" s="226">
        <f>ROUND(I151*H151,2)</f>
        <v>0</v>
      </c>
      <c r="K151" s="227"/>
      <c r="L151" s="45"/>
      <c r="M151" s="228" t="s">
        <v>1</v>
      </c>
      <c r="N151" s="229" t="s">
        <v>38</v>
      </c>
      <c r="O151" s="92"/>
      <c r="P151" s="230">
        <f>O151*H151</f>
        <v>0</v>
      </c>
      <c r="Q151" s="230">
        <v>0.01321</v>
      </c>
      <c r="R151" s="230">
        <f>Q151*H151</f>
        <v>0.29061999999999999</v>
      </c>
      <c r="S151" s="230">
        <v>0</v>
      </c>
      <c r="T151" s="23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2" t="s">
        <v>133</v>
      </c>
      <c r="AT151" s="232" t="s">
        <v>129</v>
      </c>
      <c r="AU151" s="232" t="s">
        <v>83</v>
      </c>
      <c r="AY151" s="18" t="s">
        <v>126</v>
      </c>
      <c r="BE151" s="233">
        <f>IF(N151="základní",J151,0)</f>
        <v>0</v>
      </c>
      <c r="BF151" s="233">
        <f>IF(N151="snížená",J151,0)</f>
        <v>0</v>
      </c>
      <c r="BG151" s="233">
        <f>IF(N151="zákl. přenesená",J151,0)</f>
        <v>0</v>
      </c>
      <c r="BH151" s="233">
        <f>IF(N151="sníž. přenesená",J151,0)</f>
        <v>0</v>
      </c>
      <c r="BI151" s="233">
        <f>IF(N151="nulová",J151,0)</f>
        <v>0</v>
      </c>
      <c r="BJ151" s="18" t="s">
        <v>81</v>
      </c>
      <c r="BK151" s="233">
        <f>ROUND(I151*H151,2)</f>
        <v>0</v>
      </c>
      <c r="BL151" s="18" t="s">
        <v>133</v>
      </c>
      <c r="BM151" s="232" t="s">
        <v>435</v>
      </c>
    </row>
    <row r="152" s="2" customFormat="1" ht="16.5" customHeight="1">
      <c r="A152" s="39"/>
      <c r="B152" s="40"/>
      <c r="C152" s="220" t="s">
        <v>165</v>
      </c>
      <c r="D152" s="220" t="s">
        <v>129</v>
      </c>
      <c r="E152" s="221" t="s">
        <v>157</v>
      </c>
      <c r="F152" s="222" t="s">
        <v>158</v>
      </c>
      <c r="G152" s="223" t="s">
        <v>132</v>
      </c>
      <c r="H152" s="224">
        <v>255</v>
      </c>
      <c r="I152" s="225"/>
      <c r="J152" s="226">
        <f>ROUND(I152*H152,2)</f>
        <v>0</v>
      </c>
      <c r="K152" s="227"/>
      <c r="L152" s="45"/>
      <c r="M152" s="228" t="s">
        <v>1</v>
      </c>
      <c r="N152" s="229" t="s">
        <v>38</v>
      </c>
      <c r="O152" s="92"/>
      <c r="P152" s="230">
        <f>O152*H152</f>
        <v>0</v>
      </c>
      <c r="Q152" s="230">
        <v>0.0167</v>
      </c>
      <c r="R152" s="230">
        <f>Q152*H152</f>
        <v>4.2584999999999997</v>
      </c>
      <c r="S152" s="230">
        <v>0</v>
      </c>
      <c r="T152" s="231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2" t="s">
        <v>133</v>
      </c>
      <c r="AT152" s="232" t="s">
        <v>129</v>
      </c>
      <c r="AU152" s="232" t="s">
        <v>83</v>
      </c>
      <c r="AY152" s="18" t="s">
        <v>126</v>
      </c>
      <c r="BE152" s="233">
        <f>IF(N152="základní",J152,0)</f>
        <v>0</v>
      </c>
      <c r="BF152" s="233">
        <f>IF(N152="snížená",J152,0)</f>
        <v>0</v>
      </c>
      <c r="BG152" s="233">
        <f>IF(N152="zákl. přenesená",J152,0)</f>
        <v>0</v>
      </c>
      <c r="BH152" s="233">
        <f>IF(N152="sníž. přenesená",J152,0)</f>
        <v>0</v>
      </c>
      <c r="BI152" s="233">
        <f>IF(N152="nulová",J152,0)</f>
        <v>0</v>
      </c>
      <c r="BJ152" s="18" t="s">
        <v>81</v>
      </c>
      <c r="BK152" s="233">
        <f>ROUND(I152*H152,2)</f>
        <v>0</v>
      </c>
      <c r="BL152" s="18" t="s">
        <v>133</v>
      </c>
      <c r="BM152" s="232" t="s">
        <v>436</v>
      </c>
    </row>
    <row r="153" s="13" customFormat="1">
      <c r="A153" s="13"/>
      <c r="B153" s="234"/>
      <c r="C153" s="235"/>
      <c r="D153" s="236" t="s">
        <v>135</v>
      </c>
      <c r="E153" s="237" t="s">
        <v>1</v>
      </c>
      <c r="F153" s="238" t="s">
        <v>160</v>
      </c>
      <c r="G153" s="235"/>
      <c r="H153" s="237" t="s">
        <v>1</v>
      </c>
      <c r="I153" s="239"/>
      <c r="J153" s="235"/>
      <c r="K153" s="235"/>
      <c r="L153" s="240"/>
      <c r="M153" s="241"/>
      <c r="N153" s="242"/>
      <c r="O153" s="242"/>
      <c r="P153" s="242"/>
      <c r="Q153" s="242"/>
      <c r="R153" s="242"/>
      <c r="S153" s="242"/>
      <c r="T153" s="24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4" t="s">
        <v>135</v>
      </c>
      <c r="AU153" s="244" t="s">
        <v>83</v>
      </c>
      <c r="AV153" s="13" t="s">
        <v>81</v>
      </c>
      <c r="AW153" s="13" t="s">
        <v>30</v>
      </c>
      <c r="AX153" s="13" t="s">
        <v>73</v>
      </c>
      <c r="AY153" s="244" t="s">
        <v>126</v>
      </c>
    </row>
    <row r="154" s="14" customFormat="1">
      <c r="A154" s="14"/>
      <c r="B154" s="245"/>
      <c r="C154" s="246"/>
      <c r="D154" s="236" t="s">
        <v>135</v>
      </c>
      <c r="E154" s="247" t="s">
        <v>1</v>
      </c>
      <c r="F154" s="248" t="s">
        <v>437</v>
      </c>
      <c r="G154" s="246"/>
      <c r="H154" s="249">
        <v>255</v>
      </c>
      <c r="I154" s="250"/>
      <c r="J154" s="246"/>
      <c r="K154" s="246"/>
      <c r="L154" s="251"/>
      <c r="M154" s="252"/>
      <c r="N154" s="253"/>
      <c r="O154" s="253"/>
      <c r="P154" s="253"/>
      <c r="Q154" s="253"/>
      <c r="R154" s="253"/>
      <c r="S154" s="253"/>
      <c r="T154" s="25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5" t="s">
        <v>135</v>
      </c>
      <c r="AU154" s="255" t="s">
        <v>83</v>
      </c>
      <c r="AV154" s="14" t="s">
        <v>83</v>
      </c>
      <c r="AW154" s="14" t="s">
        <v>30</v>
      </c>
      <c r="AX154" s="14" t="s">
        <v>81</v>
      </c>
      <c r="AY154" s="255" t="s">
        <v>126</v>
      </c>
    </row>
    <row r="155" s="2" customFormat="1" ht="16.5" customHeight="1">
      <c r="A155" s="39"/>
      <c r="B155" s="40"/>
      <c r="C155" s="220" t="s">
        <v>170</v>
      </c>
      <c r="D155" s="220" t="s">
        <v>129</v>
      </c>
      <c r="E155" s="221" t="s">
        <v>162</v>
      </c>
      <c r="F155" s="222" t="s">
        <v>163</v>
      </c>
      <c r="G155" s="223" t="s">
        <v>132</v>
      </c>
      <c r="H155" s="224">
        <v>30</v>
      </c>
      <c r="I155" s="225"/>
      <c r="J155" s="226">
        <f>ROUND(I155*H155,2)</f>
        <v>0</v>
      </c>
      <c r="K155" s="227"/>
      <c r="L155" s="45"/>
      <c r="M155" s="228" t="s">
        <v>1</v>
      </c>
      <c r="N155" s="229" t="s">
        <v>38</v>
      </c>
      <c r="O155" s="92"/>
      <c r="P155" s="230">
        <f>O155*H155</f>
        <v>0</v>
      </c>
      <c r="Q155" s="230">
        <v>0.0040000000000000001</v>
      </c>
      <c r="R155" s="230">
        <f>Q155*H155</f>
        <v>0.12</v>
      </c>
      <c r="S155" s="230">
        <v>0</v>
      </c>
      <c r="T155" s="231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2" t="s">
        <v>133</v>
      </c>
      <c r="AT155" s="232" t="s">
        <v>129</v>
      </c>
      <c r="AU155" s="232" t="s">
        <v>83</v>
      </c>
      <c r="AY155" s="18" t="s">
        <v>126</v>
      </c>
      <c r="BE155" s="233">
        <f>IF(N155="základní",J155,0)</f>
        <v>0</v>
      </c>
      <c r="BF155" s="233">
        <f>IF(N155="snížená",J155,0)</f>
        <v>0</v>
      </c>
      <c r="BG155" s="233">
        <f>IF(N155="zákl. přenesená",J155,0)</f>
        <v>0</v>
      </c>
      <c r="BH155" s="233">
        <f>IF(N155="sníž. přenesená",J155,0)</f>
        <v>0</v>
      </c>
      <c r="BI155" s="233">
        <f>IF(N155="nulová",J155,0)</f>
        <v>0</v>
      </c>
      <c r="BJ155" s="18" t="s">
        <v>81</v>
      </c>
      <c r="BK155" s="233">
        <f>ROUND(I155*H155,2)</f>
        <v>0</v>
      </c>
      <c r="BL155" s="18" t="s">
        <v>133</v>
      </c>
      <c r="BM155" s="232" t="s">
        <v>438</v>
      </c>
    </row>
    <row r="156" s="13" customFormat="1">
      <c r="A156" s="13"/>
      <c r="B156" s="234"/>
      <c r="C156" s="235"/>
      <c r="D156" s="236" t="s">
        <v>135</v>
      </c>
      <c r="E156" s="237" t="s">
        <v>1</v>
      </c>
      <c r="F156" s="238" t="s">
        <v>136</v>
      </c>
      <c r="G156" s="235"/>
      <c r="H156" s="237" t="s">
        <v>1</v>
      </c>
      <c r="I156" s="239"/>
      <c r="J156" s="235"/>
      <c r="K156" s="235"/>
      <c r="L156" s="240"/>
      <c r="M156" s="241"/>
      <c r="N156" s="242"/>
      <c r="O156" s="242"/>
      <c r="P156" s="242"/>
      <c r="Q156" s="242"/>
      <c r="R156" s="242"/>
      <c r="S156" s="242"/>
      <c r="T156" s="24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4" t="s">
        <v>135</v>
      </c>
      <c r="AU156" s="244" t="s">
        <v>83</v>
      </c>
      <c r="AV156" s="13" t="s">
        <v>81</v>
      </c>
      <c r="AW156" s="13" t="s">
        <v>30</v>
      </c>
      <c r="AX156" s="13" t="s">
        <v>73</v>
      </c>
      <c r="AY156" s="244" t="s">
        <v>126</v>
      </c>
    </row>
    <row r="157" s="14" customFormat="1">
      <c r="A157" s="14"/>
      <c r="B157" s="245"/>
      <c r="C157" s="246"/>
      <c r="D157" s="236" t="s">
        <v>135</v>
      </c>
      <c r="E157" s="247" t="s">
        <v>1</v>
      </c>
      <c r="F157" s="248" t="s">
        <v>200</v>
      </c>
      <c r="G157" s="246"/>
      <c r="H157" s="249">
        <v>14</v>
      </c>
      <c r="I157" s="250"/>
      <c r="J157" s="246"/>
      <c r="K157" s="246"/>
      <c r="L157" s="251"/>
      <c r="M157" s="252"/>
      <c r="N157" s="253"/>
      <c r="O157" s="253"/>
      <c r="P157" s="253"/>
      <c r="Q157" s="253"/>
      <c r="R157" s="253"/>
      <c r="S157" s="253"/>
      <c r="T157" s="25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5" t="s">
        <v>135</v>
      </c>
      <c r="AU157" s="255" t="s">
        <v>83</v>
      </c>
      <c r="AV157" s="14" t="s">
        <v>83</v>
      </c>
      <c r="AW157" s="14" t="s">
        <v>30</v>
      </c>
      <c r="AX157" s="14" t="s">
        <v>73</v>
      </c>
      <c r="AY157" s="255" t="s">
        <v>126</v>
      </c>
    </row>
    <row r="158" s="13" customFormat="1">
      <c r="A158" s="13"/>
      <c r="B158" s="234"/>
      <c r="C158" s="235"/>
      <c r="D158" s="236" t="s">
        <v>135</v>
      </c>
      <c r="E158" s="237" t="s">
        <v>1</v>
      </c>
      <c r="F158" s="238" t="s">
        <v>138</v>
      </c>
      <c r="G158" s="235"/>
      <c r="H158" s="237" t="s">
        <v>1</v>
      </c>
      <c r="I158" s="239"/>
      <c r="J158" s="235"/>
      <c r="K158" s="235"/>
      <c r="L158" s="240"/>
      <c r="M158" s="241"/>
      <c r="N158" s="242"/>
      <c r="O158" s="242"/>
      <c r="P158" s="242"/>
      <c r="Q158" s="242"/>
      <c r="R158" s="242"/>
      <c r="S158" s="242"/>
      <c r="T158" s="24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4" t="s">
        <v>135</v>
      </c>
      <c r="AU158" s="244" t="s">
        <v>83</v>
      </c>
      <c r="AV158" s="13" t="s">
        <v>81</v>
      </c>
      <c r="AW158" s="13" t="s">
        <v>30</v>
      </c>
      <c r="AX158" s="13" t="s">
        <v>73</v>
      </c>
      <c r="AY158" s="244" t="s">
        <v>126</v>
      </c>
    </row>
    <row r="159" s="14" customFormat="1">
      <c r="A159" s="14"/>
      <c r="B159" s="245"/>
      <c r="C159" s="246"/>
      <c r="D159" s="236" t="s">
        <v>135</v>
      </c>
      <c r="E159" s="247" t="s">
        <v>1</v>
      </c>
      <c r="F159" s="248" t="s">
        <v>209</v>
      </c>
      <c r="G159" s="246"/>
      <c r="H159" s="249">
        <v>16</v>
      </c>
      <c r="I159" s="250"/>
      <c r="J159" s="246"/>
      <c r="K159" s="246"/>
      <c r="L159" s="251"/>
      <c r="M159" s="252"/>
      <c r="N159" s="253"/>
      <c r="O159" s="253"/>
      <c r="P159" s="253"/>
      <c r="Q159" s="253"/>
      <c r="R159" s="253"/>
      <c r="S159" s="253"/>
      <c r="T159" s="25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5" t="s">
        <v>135</v>
      </c>
      <c r="AU159" s="255" t="s">
        <v>83</v>
      </c>
      <c r="AV159" s="14" t="s">
        <v>83</v>
      </c>
      <c r="AW159" s="14" t="s">
        <v>30</v>
      </c>
      <c r="AX159" s="14" t="s">
        <v>73</v>
      </c>
      <c r="AY159" s="255" t="s">
        <v>126</v>
      </c>
    </row>
    <row r="160" s="15" customFormat="1">
      <c r="A160" s="15"/>
      <c r="B160" s="256"/>
      <c r="C160" s="257"/>
      <c r="D160" s="236" t="s">
        <v>135</v>
      </c>
      <c r="E160" s="258" t="s">
        <v>1</v>
      </c>
      <c r="F160" s="259" t="s">
        <v>140</v>
      </c>
      <c r="G160" s="257"/>
      <c r="H160" s="260">
        <v>30</v>
      </c>
      <c r="I160" s="261"/>
      <c r="J160" s="257"/>
      <c r="K160" s="257"/>
      <c r="L160" s="262"/>
      <c r="M160" s="263"/>
      <c r="N160" s="264"/>
      <c r="O160" s="264"/>
      <c r="P160" s="264"/>
      <c r="Q160" s="264"/>
      <c r="R160" s="264"/>
      <c r="S160" s="264"/>
      <c r="T160" s="26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6" t="s">
        <v>135</v>
      </c>
      <c r="AU160" s="266" t="s">
        <v>83</v>
      </c>
      <c r="AV160" s="15" t="s">
        <v>133</v>
      </c>
      <c r="AW160" s="15" t="s">
        <v>30</v>
      </c>
      <c r="AX160" s="15" t="s">
        <v>81</v>
      </c>
      <c r="AY160" s="266" t="s">
        <v>126</v>
      </c>
    </row>
    <row r="161" s="2" customFormat="1" ht="37.8" customHeight="1">
      <c r="A161" s="39"/>
      <c r="B161" s="40"/>
      <c r="C161" s="220" t="s">
        <v>175</v>
      </c>
      <c r="D161" s="220" t="s">
        <v>129</v>
      </c>
      <c r="E161" s="221" t="s">
        <v>166</v>
      </c>
      <c r="F161" s="222" t="s">
        <v>167</v>
      </c>
      <c r="G161" s="223" t="s">
        <v>132</v>
      </c>
      <c r="H161" s="224">
        <v>14</v>
      </c>
      <c r="I161" s="225"/>
      <c r="J161" s="226">
        <f>ROUND(I161*H161,2)</f>
        <v>0</v>
      </c>
      <c r="K161" s="227"/>
      <c r="L161" s="45"/>
      <c r="M161" s="228" t="s">
        <v>1</v>
      </c>
      <c r="N161" s="229" t="s">
        <v>38</v>
      </c>
      <c r="O161" s="92"/>
      <c r="P161" s="230">
        <f>O161*H161</f>
        <v>0</v>
      </c>
      <c r="Q161" s="230">
        <v>0.012080000000000001</v>
      </c>
      <c r="R161" s="230">
        <f>Q161*H161</f>
        <v>0.16911999999999999</v>
      </c>
      <c r="S161" s="230">
        <v>0</v>
      </c>
      <c r="T161" s="23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2" t="s">
        <v>133</v>
      </c>
      <c r="AT161" s="232" t="s">
        <v>129</v>
      </c>
      <c r="AU161" s="232" t="s">
        <v>83</v>
      </c>
      <c r="AY161" s="18" t="s">
        <v>126</v>
      </c>
      <c r="BE161" s="233">
        <f>IF(N161="základní",J161,0)</f>
        <v>0</v>
      </c>
      <c r="BF161" s="233">
        <f>IF(N161="snížená",J161,0)</f>
        <v>0</v>
      </c>
      <c r="BG161" s="233">
        <f>IF(N161="zákl. přenesená",J161,0)</f>
        <v>0</v>
      </c>
      <c r="BH161" s="233">
        <f>IF(N161="sníž. přenesená",J161,0)</f>
        <v>0</v>
      </c>
      <c r="BI161" s="233">
        <f>IF(N161="nulová",J161,0)</f>
        <v>0</v>
      </c>
      <c r="BJ161" s="18" t="s">
        <v>81</v>
      </c>
      <c r="BK161" s="233">
        <f>ROUND(I161*H161,2)</f>
        <v>0</v>
      </c>
      <c r="BL161" s="18" t="s">
        <v>133</v>
      </c>
      <c r="BM161" s="232" t="s">
        <v>439</v>
      </c>
    </row>
    <row r="162" s="13" customFormat="1">
      <c r="A162" s="13"/>
      <c r="B162" s="234"/>
      <c r="C162" s="235"/>
      <c r="D162" s="236" t="s">
        <v>135</v>
      </c>
      <c r="E162" s="237" t="s">
        <v>1</v>
      </c>
      <c r="F162" s="238" t="s">
        <v>169</v>
      </c>
      <c r="G162" s="235"/>
      <c r="H162" s="237" t="s">
        <v>1</v>
      </c>
      <c r="I162" s="239"/>
      <c r="J162" s="235"/>
      <c r="K162" s="235"/>
      <c r="L162" s="240"/>
      <c r="M162" s="241"/>
      <c r="N162" s="242"/>
      <c r="O162" s="242"/>
      <c r="P162" s="242"/>
      <c r="Q162" s="242"/>
      <c r="R162" s="242"/>
      <c r="S162" s="242"/>
      <c r="T162" s="24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4" t="s">
        <v>135</v>
      </c>
      <c r="AU162" s="244" t="s">
        <v>83</v>
      </c>
      <c r="AV162" s="13" t="s">
        <v>81</v>
      </c>
      <c r="AW162" s="13" t="s">
        <v>30</v>
      </c>
      <c r="AX162" s="13" t="s">
        <v>73</v>
      </c>
      <c r="AY162" s="244" t="s">
        <v>126</v>
      </c>
    </row>
    <row r="163" s="14" customFormat="1">
      <c r="A163" s="14"/>
      <c r="B163" s="245"/>
      <c r="C163" s="246"/>
      <c r="D163" s="236" t="s">
        <v>135</v>
      </c>
      <c r="E163" s="247" t="s">
        <v>1</v>
      </c>
      <c r="F163" s="248" t="s">
        <v>200</v>
      </c>
      <c r="G163" s="246"/>
      <c r="H163" s="249">
        <v>14</v>
      </c>
      <c r="I163" s="250"/>
      <c r="J163" s="246"/>
      <c r="K163" s="246"/>
      <c r="L163" s="251"/>
      <c r="M163" s="252"/>
      <c r="N163" s="253"/>
      <c r="O163" s="253"/>
      <c r="P163" s="253"/>
      <c r="Q163" s="253"/>
      <c r="R163" s="253"/>
      <c r="S163" s="253"/>
      <c r="T163" s="25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5" t="s">
        <v>135</v>
      </c>
      <c r="AU163" s="255" t="s">
        <v>83</v>
      </c>
      <c r="AV163" s="14" t="s">
        <v>83</v>
      </c>
      <c r="AW163" s="14" t="s">
        <v>30</v>
      </c>
      <c r="AX163" s="14" t="s">
        <v>81</v>
      </c>
      <c r="AY163" s="255" t="s">
        <v>126</v>
      </c>
    </row>
    <row r="164" s="2" customFormat="1" ht="37.8" customHeight="1">
      <c r="A164" s="39"/>
      <c r="B164" s="40"/>
      <c r="C164" s="220" t="s">
        <v>179</v>
      </c>
      <c r="D164" s="220" t="s">
        <v>129</v>
      </c>
      <c r="E164" s="221" t="s">
        <v>171</v>
      </c>
      <c r="F164" s="222" t="s">
        <v>172</v>
      </c>
      <c r="G164" s="223" t="s">
        <v>132</v>
      </c>
      <c r="H164" s="224">
        <v>42</v>
      </c>
      <c r="I164" s="225"/>
      <c r="J164" s="226">
        <f>ROUND(I164*H164,2)</f>
        <v>0</v>
      </c>
      <c r="K164" s="227"/>
      <c r="L164" s="45"/>
      <c r="M164" s="228" t="s">
        <v>1</v>
      </c>
      <c r="N164" s="229" t="s">
        <v>38</v>
      </c>
      <c r="O164" s="92"/>
      <c r="P164" s="230">
        <f>O164*H164</f>
        <v>0</v>
      </c>
      <c r="Q164" s="230">
        <v>0.0060400000000000002</v>
      </c>
      <c r="R164" s="230">
        <f>Q164*H164</f>
        <v>0.25368000000000002</v>
      </c>
      <c r="S164" s="230">
        <v>0</v>
      </c>
      <c r="T164" s="231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2" t="s">
        <v>133</v>
      </c>
      <c r="AT164" s="232" t="s">
        <v>129</v>
      </c>
      <c r="AU164" s="232" t="s">
        <v>83</v>
      </c>
      <c r="AY164" s="18" t="s">
        <v>126</v>
      </c>
      <c r="BE164" s="233">
        <f>IF(N164="základní",J164,0)</f>
        <v>0</v>
      </c>
      <c r="BF164" s="233">
        <f>IF(N164="snížená",J164,0)</f>
        <v>0</v>
      </c>
      <c r="BG164" s="233">
        <f>IF(N164="zákl. přenesená",J164,0)</f>
        <v>0</v>
      </c>
      <c r="BH164" s="233">
        <f>IF(N164="sníž. přenesená",J164,0)</f>
        <v>0</v>
      </c>
      <c r="BI164" s="233">
        <f>IF(N164="nulová",J164,0)</f>
        <v>0</v>
      </c>
      <c r="BJ164" s="18" t="s">
        <v>81</v>
      </c>
      <c r="BK164" s="233">
        <f>ROUND(I164*H164,2)</f>
        <v>0</v>
      </c>
      <c r="BL164" s="18" t="s">
        <v>133</v>
      </c>
      <c r="BM164" s="232" t="s">
        <v>440</v>
      </c>
    </row>
    <row r="165" s="14" customFormat="1">
      <c r="A165" s="14"/>
      <c r="B165" s="245"/>
      <c r="C165" s="246"/>
      <c r="D165" s="236" t="s">
        <v>135</v>
      </c>
      <c r="E165" s="247" t="s">
        <v>1</v>
      </c>
      <c r="F165" s="248" t="s">
        <v>441</v>
      </c>
      <c r="G165" s="246"/>
      <c r="H165" s="249">
        <v>42</v>
      </c>
      <c r="I165" s="250"/>
      <c r="J165" s="246"/>
      <c r="K165" s="246"/>
      <c r="L165" s="251"/>
      <c r="M165" s="252"/>
      <c r="N165" s="253"/>
      <c r="O165" s="253"/>
      <c r="P165" s="253"/>
      <c r="Q165" s="253"/>
      <c r="R165" s="253"/>
      <c r="S165" s="253"/>
      <c r="T165" s="25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5" t="s">
        <v>135</v>
      </c>
      <c r="AU165" s="255" t="s">
        <v>83</v>
      </c>
      <c r="AV165" s="14" t="s">
        <v>83</v>
      </c>
      <c r="AW165" s="14" t="s">
        <v>30</v>
      </c>
      <c r="AX165" s="14" t="s">
        <v>81</v>
      </c>
      <c r="AY165" s="255" t="s">
        <v>126</v>
      </c>
    </row>
    <row r="166" s="2" customFormat="1" ht="37.8" customHeight="1">
      <c r="A166" s="39"/>
      <c r="B166" s="40"/>
      <c r="C166" s="220" t="s">
        <v>184</v>
      </c>
      <c r="D166" s="220" t="s">
        <v>129</v>
      </c>
      <c r="E166" s="221" t="s">
        <v>176</v>
      </c>
      <c r="F166" s="222" t="s">
        <v>177</v>
      </c>
      <c r="G166" s="223" t="s">
        <v>132</v>
      </c>
      <c r="H166" s="224">
        <v>30</v>
      </c>
      <c r="I166" s="225"/>
      <c r="J166" s="226">
        <f>ROUND(I166*H166,2)</f>
        <v>0</v>
      </c>
      <c r="K166" s="227"/>
      <c r="L166" s="45"/>
      <c r="M166" s="228" t="s">
        <v>1</v>
      </c>
      <c r="N166" s="229" t="s">
        <v>38</v>
      </c>
      <c r="O166" s="92"/>
      <c r="P166" s="230">
        <f>O166*H166</f>
        <v>0</v>
      </c>
      <c r="Q166" s="230">
        <v>0.016199999999999999</v>
      </c>
      <c r="R166" s="230">
        <f>Q166*H166</f>
        <v>0.48599999999999999</v>
      </c>
      <c r="S166" s="230">
        <v>0</v>
      </c>
      <c r="T166" s="231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2" t="s">
        <v>133</v>
      </c>
      <c r="AT166" s="232" t="s">
        <v>129</v>
      </c>
      <c r="AU166" s="232" t="s">
        <v>83</v>
      </c>
      <c r="AY166" s="18" t="s">
        <v>126</v>
      </c>
      <c r="BE166" s="233">
        <f>IF(N166="základní",J166,0)</f>
        <v>0</v>
      </c>
      <c r="BF166" s="233">
        <f>IF(N166="snížená",J166,0)</f>
        <v>0</v>
      </c>
      <c r="BG166" s="233">
        <f>IF(N166="zákl. přenesená",J166,0)</f>
        <v>0</v>
      </c>
      <c r="BH166" s="233">
        <f>IF(N166="sníž. přenesená",J166,0)</f>
        <v>0</v>
      </c>
      <c r="BI166" s="233">
        <f>IF(N166="nulová",J166,0)</f>
        <v>0</v>
      </c>
      <c r="BJ166" s="18" t="s">
        <v>81</v>
      </c>
      <c r="BK166" s="233">
        <f>ROUND(I166*H166,2)</f>
        <v>0</v>
      </c>
      <c r="BL166" s="18" t="s">
        <v>133</v>
      </c>
      <c r="BM166" s="232" t="s">
        <v>442</v>
      </c>
    </row>
    <row r="167" s="13" customFormat="1">
      <c r="A167" s="13"/>
      <c r="B167" s="234"/>
      <c r="C167" s="235"/>
      <c r="D167" s="236" t="s">
        <v>135</v>
      </c>
      <c r="E167" s="237" t="s">
        <v>1</v>
      </c>
      <c r="F167" s="238" t="s">
        <v>136</v>
      </c>
      <c r="G167" s="235"/>
      <c r="H167" s="237" t="s">
        <v>1</v>
      </c>
      <c r="I167" s="239"/>
      <c r="J167" s="235"/>
      <c r="K167" s="235"/>
      <c r="L167" s="240"/>
      <c r="M167" s="241"/>
      <c r="N167" s="242"/>
      <c r="O167" s="242"/>
      <c r="P167" s="242"/>
      <c r="Q167" s="242"/>
      <c r="R167" s="242"/>
      <c r="S167" s="242"/>
      <c r="T167" s="24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4" t="s">
        <v>135</v>
      </c>
      <c r="AU167" s="244" t="s">
        <v>83</v>
      </c>
      <c r="AV167" s="13" t="s">
        <v>81</v>
      </c>
      <c r="AW167" s="13" t="s">
        <v>30</v>
      </c>
      <c r="AX167" s="13" t="s">
        <v>73</v>
      </c>
      <c r="AY167" s="244" t="s">
        <v>126</v>
      </c>
    </row>
    <row r="168" s="14" customFormat="1">
      <c r="A168" s="14"/>
      <c r="B168" s="245"/>
      <c r="C168" s="246"/>
      <c r="D168" s="236" t="s">
        <v>135</v>
      </c>
      <c r="E168" s="247" t="s">
        <v>1</v>
      </c>
      <c r="F168" s="248" t="s">
        <v>200</v>
      </c>
      <c r="G168" s="246"/>
      <c r="H168" s="249">
        <v>14</v>
      </c>
      <c r="I168" s="250"/>
      <c r="J168" s="246"/>
      <c r="K168" s="246"/>
      <c r="L168" s="251"/>
      <c r="M168" s="252"/>
      <c r="N168" s="253"/>
      <c r="O168" s="253"/>
      <c r="P168" s="253"/>
      <c r="Q168" s="253"/>
      <c r="R168" s="253"/>
      <c r="S168" s="253"/>
      <c r="T168" s="25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5" t="s">
        <v>135</v>
      </c>
      <c r="AU168" s="255" t="s">
        <v>83</v>
      </c>
      <c r="AV168" s="14" t="s">
        <v>83</v>
      </c>
      <c r="AW168" s="14" t="s">
        <v>30</v>
      </c>
      <c r="AX168" s="14" t="s">
        <v>73</v>
      </c>
      <c r="AY168" s="255" t="s">
        <v>126</v>
      </c>
    </row>
    <row r="169" s="13" customFormat="1">
      <c r="A169" s="13"/>
      <c r="B169" s="234"/>
      <c r="C169" s="235"/>
      <c r="D169" s="236" t="s">
        <v>135</v>
      </c>
      <c r="E169" s="237" t="s">
        <v>1</v>
      </c>
      <c r="F169" s="238" t="s">
        <v>138</v>
      </c>
      <c r="G169" s="235"/>
      <c r="H169" s="237" t="s">
        <v>1</v>
      </c>
      <c r="I169" s="239"/>
      <c r="J169" s="235"/>
      <c r="K169" s="235"/>
      <c r="L169" s="240"/>
      <c r="M169" s="241"/>
      <c r="N169" s="242"/>
      <c r="O169" s="242"/>
      <c r="P169" s="242"/>
      <c r="Q169" s="242"/>
      <c r="R169" s="242"/>
      <c r="S169" s="242"/>
      <c r="T169" s="24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4" t="s">
        <v>135</v>
      </c>
      <c r="AU169" s="244" t="s">
        <v>83</v>
      </c>
      <c r="AV169" s="13" t="s">
        <v>81</v>
      </c>
      <c r="AW169" s="13" t="s">
        <v>30</v>
      </c>
      <c r="AX169" s="13" t="s">
        <v>73</v>
      </c>
      <c r="AY169" s="244" t="s">
        <v>126</v>
      </c>
    </row>
    <row r="170" s="14" customFormat="1">
      <c r="A170" s="14"/>
      <c r="B170" s="245"/>
      <c r="C170" s="246"/>
      <c r="D170" s="236" t="s">
        <v>135</v>
      </c>
      <c r="E170" s="247" t="s">
        <v>1</v>
      </c>
      <c r="F170" s="248" t="s">
        <v>209</v>
      </c>
      <c r="G170" s="246"/>
      <c r="H170" s="249">
        <v>16</v>
      </c>
      <c r="I170" s="250"/>
      <c r="J170" s="246"/>
      <c r="K170" s="246"/>
      <c r="L170" s="251"/>
      <c r="M170" s="252"/>
      <c r="N170" s="253"/>
      <c r="O170" s="253"/>
      <c r="P170" s="253"/>
      <c r="Q170" s="253"/>
      <c r="R170" s="253"/>
      <c r="S170" s="253"/>
      <c r="T170" s="25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5" t="s">
        <v>135</v>
      </c>
      <c r="AU170" s="255" t="s">
        <v>83</v>
      </c>
      <c r="AV170" s="14" t="s">
        <v>83</v>
      </c>
      <c r="AW170" s="14" t="s">
        <v>30</v>
      </c>
      <c r="AX170" s="14" t="s">
        <v>73</v>
      </c>
      <c r="AY170" s="255" t="s">
        <v>126</v>
      </c>
    </row>
    <row r="171" s="15" customFormat="1">
      <c r="A171" s="15"/>
      <c r="B171" s="256"/>
      <c r="C171" s="257"/>
      <c r="D171" s="236" t="s">
        <v>135</v>
      </c>
      <c r="E171" s="258" t="s">
        <v>1</v>
      </c>
      <c r="F171" s="259" t="s">
        <v>140</v>
      </c>
      <c r="G171" s="257"/>
      <c r="H171" s="260">
        <v>30</v>
      </c>
      <c r="I171" s="261"/>
      <c r="J171" s="257"/>
      <c r="K171" s="257"/>
      <c r="L171" s="262"/>
      <c r="M171" s="263"/>
      <c r="N171" s="264"/>
      <c r="O171" s="264"/>
      <c r="P171" s="264"/>
      <c r="Q171" s="264"/>
      <c r="R171" s="264"/>
      <c r="S171" s="264"/>
      <c r="T171" s="26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66" t="s">
        <v>135</v>
      </c>
      <c r="AU171" s="266" t="s">
        <v>83</v>
      </c>
      <c r="AV171" s="15" t="s">
        <v>133</v>
      </c>
      <c r="AW171" s="15" t="s">
        <v>30</v>
      </c>
      <c r="AX171" s="15" t="s">
        <v>81</v>
      </c>
      <c r="AY171" s="266" t="s">
        <v>126</v>
      </c>
    </row>
    <row r="172" s="2" customFormat="1" ht="24.15" customHeight="1">
      <c r="A172" s="39"/>
      <c r="B172" s="40"/>
      <c r="C172" s="220" t="s">
        <v>8</v>
      </c>
      <c r="D172" s="220" t="s">
        <v>129</v>
      </c>
      <c r="E172" s="221" t="s">
        <v>180</v>
      </c>
      <c r="F172" s="222" t="s">
        <v>181</v>
      </c>
      <c r="G172" s="223" t="s">
        <v>132</v>
      </c>
      <c r="H172" s="224">
        <v>90</v>
      </c>
      <c r="I172" s="225"/>
      <c r="J172" s="226">
        <f>ROUND(I172*H172,2)</f>
        <v>0</v>
      </c>
      <c r="K172" s="227"/>
      <c r="L172" s="45"/>
      <c r="M172" s="228" t="s">
        <v>1</v>
      </c>
      <c r="N172" s="229" t="s">
        <v>38</v>
      </c>
      <c r="O172" s="92"/>
      <c r="P172" s="230">
        <f>O172*H172</f>
        <v>0</v>
      </c>
      <c r="Q172" s="230">
        <v>0.0054000000000000003</v>
      </c>
      <c r="R172" s="230">
        <f>Q172*H172</f>
        <v>0.48600000000000004</v>
      </c>
      <c r="S172" s="230">
        <v>0</v>
      </c>
      <c r="T172" s="231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2" t="s">
        <v>133</v>
      </c>
      <c r="AT172" s="232" t="s">
        <v>129</v>
      </c>
      <c r="AU172" s="232" t="s">
        <v>83</v>
      </c>
      <c r="AY172" s="18" t="s">
        <v>126</v>
      </c>
      <c r="BE172" s="233">
        <f>IF(N172="základní",J172,0)</f>
        <v>0</v>
      </c>
      <c r="BF172" s="233">
        <f>IF(N172="snížená",J172,0)</f>
        <v>0</v>
      </c>
      <c r="BG172" s="233">
        <f>IF(N172="zákl. přenesená",J172,0)</f>
        <v>0</v>
      </c>
      <c r="BH172" s="233">
        <f>IF(N172="sníž. přenesená",J172,0)</f>
        <v>0</v>
      </c>
      <c r="BI172" s="233">
        <f>IF(N172="nulová",J172,0)</f>
        <v>0</v>
      </c>
      <c r="BJ172" s="18" t="s">
        <v>81</v>
      </c>
      <c r="BK172" s="233">
        <f>ROUND(I172*H172,2)</f>
        <v>0</v>
      </c>
      <c r="BL172" s="18" t="s">
        <v>133</v>
      </c>
      <c r="BM172" s="232" t="s">
        <v>443</v>
      </c>
    </row>
    <row r="173" s="14" customFormat="1">
      <c r="A173" s="14"/>
      <c r="B173" s="245"/>
      <c r="C173" s="246"/>
      <c r="D173" s="236" t="s">
        <v>135</v>
      </c>
      <c r="E173" s="247" t="s">
        <v>1</v>
      </c>
      <c r="F173" s="248" t="s">
        <v>444</v>
      </c>
      <c r="G173" s="246"/>
      <c r="H173" s="249">
        <v>90</v>
      </c>
      <c r="I173" s="250"/>
      <c r="J173" s="246"/>
      <c r="K173" s="246"/>
      <c r="L173" s="251"/>
      <c r="M173" s="252"/>
      <c r="N173" s="253"/>
      <c r="O173" s="253"/>
      <c r="P173" s="253"/>
      <c r="Q173" s="253"/>
      <c r="R173" s="253"/>
      <c r="S173" s="253"/>
      <c r="T173" s="25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5" t="s">
        <v>135</v>
      </c>
      <c r="AU173" s="255" t="s">
        <v>83</v>
      </c>
      <c r="AV173" s="14" t="s">
        <v>83</v>
      </c>
      <c r="AW173" s="14" t="s">
        <v>30</v>
      </c>
      <c r="AX173" s="14" t="s">
        <v>81</v>
      </c>
      <c r="AY173" s="255" t="s">
        <v>126</v>
      </c>
    </row>
    <row r="174" s="2" customFormat="1" ht="21.75" customHeight="1">
      <c r="A174" s="39"/>
      <c r="B174" s="40"/>
      <c r="C174" s="220" t="s">
        <v>195</v>
      </c>
      <c r="D174" s="220" t="s">
        <v>129</v>
      </c>
      <c r="E174" s="221" t="s">
        <v>185</v>
      </c>
      <c r="F174" s="222" t="s">
        <v>186</v>
      </c>
      <c r="G174" s="223" t="s">
        <v>132</v>
      </c>
      <c r="H174" s="224">
        <v>850</v>
      </c>
      <c r="I174" s="225"/>
      <c r="J174" s="226">
        <f>ROUND(I174*H174,2)</f>
        <v>0</v>
      </c>
      <c r="K174" s="227"/>
      <c r="L174" s="45"/>
      <c r="M174" s="228" t="s">
        <v>1</v>
      </c>
      <c r="N174" s="229" t="s">
        <v>38</v>
      </c>
      <c r="O174" s="92"/>
      <c r="P174" s="230">
        <f>O174*H174</f>
        <v>0</v>
      </c>
      <c r="Q174" s="230">
        <v>0.01553</v>
      </c>
      <c r="R174" s="230">
        <f>Q174*H174</f>
        <v>13.2005</v>
      </c>
      <c r="S174" s="230">
        <v>0</v>
      </c>
      <c r="T174" s="231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2" t="s">
        <v>133</v>
      </c>
      <c r="AT174" s="232" t="s">
        <v>129</v>
      </c>
      <c r="AU174" s="232" t="s">
        <v>83</v>
      </c>
      <c r="AY174" s="18" t="s">
        <v>126</v>
      </c>
      <c r="BE174" s="233">
        <f>IF(N174="základní",J174,0)</f>
        <v>0</v>
      </c>
      <c r="BF174" s="233">
        <f>IF(N174="snížená",J174,0)</f>
        <v>0</v>
      </c>
      <c r="BG174" s="233">
        <f>IF(N174="zákl. přenesená",J174,0)</f>
        <v>0</v>
      </c>
      <c r="BH174" s="233">
        <f>IF(N174="sníž. přenesená",J174,0)</f>
        <v>0</v>
      </c>
      <c r="BI174" s="233">
        <f>IF(N174="nulová",J174,0)</f>
        <v>0</v>
      </c>
      <c r="BJ174" s="18" t="s">
        <v>81</v>
      </c>
      <c r="BK174" s="233">
        <f>ROUND(I174*H174,2)</f>
        <v>0</v>
      </c>
      <c r="BL174" s="18" t="s">
        <v>133</v>
      </c>
      <c r="BM174" s="232" t="s">
        <v>445</v>
      </c>
    </row>
    <row r="175" s="13" customFormat="1">
      <c r="A175" s="13"/>
      <c r="B175" s="234"/>
      <c r="C175" s="235"/>
      <c r="D175" s="236" t="s">
        <v>135</v>
      </c>
      <c r="E175" s="237" t="s">
        <v>1</v>
      </c>
      <c r="F175" s="238" t="s">
        <v>188</v>
      </c>
      <c r="G175" s="235"/>
      <c r="H175" s="237" t="s">
        <v>1</v>
      </c>
      <c r="I175" s="239"/>
      <c r="J175" s="235"/>
      <c r="K175" s="235"/>
      <c r="L175" s="240"/>
      <c r="M175" s="241"/>
      <c r="N175" s="242"/>
      <c r="O175" s="242"/>
      <c r="P175" s="242"/>
      <c r="Q175" s="242"/>
      <c r="R175" s="242"/>
      <c r="S175" s="242"/>
      <c r="T175" s="24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4" t="s">
        <v>135</v>
      </c>
      <c r="AU175" s="244" t="s">
        <v>83</v>
      </c>
      <c r="AV175" s="13" t="s">
        <v>81</v>
      </c>
      <c r="AW175" s="13" t="s">
        <v>30</v>
      </c>
      <c r="AX175" s="13" t="s">
        <v>73</v>
      </c>
      <c r="AY175" s="244" t="s">
        <v>126</v>
      </c>
    </row>
    <row r="176" s="14" customFormat="1">
      <c r="A176" s="14"/>
      <c r="B176" s="245"/>
      <c r="C176" s="246"/>
      <c r="D176" s="236" t="s">
        <v>135</v>
      </c>
      <c r="E176" s="247" t="s">
        <v>1</v>
      </c>
      <c r="F176" s="248" t="s">
        <v>446</v>
      </c>
      <c r="G176" s="246"/>
      <c r="H176" s="249">
        <v>850</v>
      </c>
      <c r="I176" s="250"/>
      <c r="J176" s="246"/>
      <c r="K176" s="246"/>
      <c r="L176" s="251"/>
      <c r="M176" s="252"/>
      <c r="N176" s="253"/>
      <c r="O176" s="253"/>
      <c r="P176" s="253"/>
      <c r="Q176" s="253"/>
      <c r="R176" s="253"/>
      <c r="S176" s="253"/>
      <c r="T176" s="25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5" t="s">
        <v>135</v>
      </c>
      <c r="AU176" s="255" t="s">
        <v>83</v>
      </c>
      <c r="AV176" s="14" t="s">
        <v>83</v>
      </c>
      <c r="AW176" s="14" t="s">
        <v>30</v>
      </c>
      <c r="AX176" s="14" t="s">
        <v>81</v>
      </c>
      <c r="AY176" s="255" t="s">
        <v>126</v>
      </c>
    </row>
    <row r="177" s="2" customFormat="1" ht="21.75" customHeight="1">
      <c r="A177" s="39"/>
      <c r="B177" s="40"/>
      <c r="C177" s="220" t="s">
        <v>200</v>
      </c>
      <c r="D177" s="220" t="s">
        <v>129</v>
      </c>
      <c r="E177" s="221" t="s">
        <v>447</v>
      </c>
      <c r="F177" s="222" t="s">
        <v>448</v>
      </c>
      <c r="G177" s="223" t="s">
        <v>449</v>
      </c>
      <c r="H177" s="224">
        <v>1.6000000000000001</v>
      </c>
      <c r="I177" s="225"/>
      <c r="J177" s="226">
        <f>ROUND(I177*H177,2)</f>
        <v>0</v>
      </c>
      <c r="K177" s="227"/>
      <c r="L177" s="45"/>
      <c r="M177" s="228" t="s">
        <v>1</v>
      </c>
      <c r="N177" s="229" t="s">
        <v>38</v>
      </c>
      <c r="O177" s="92"/>
      <c r="P177" s="230">
        <f>O177*H177</f>
        <v>0</v>
      </c>
      <c r="Q177" s="230">
        <v>2.5018699999999998</v>
      </c>
      <c r="R177" s="230">
        <f>Q177*H177</f>
        <v>4.0029919999999999</v>
      </c>
      <c r="S177" s="230">
        <v>0</v>
      </c>
      <c r="T177" s="231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2" t="s">
        <v>133</v>
      </c>
      <c r="AT177" s="232" t="s">
        <v>129</v>
      </c>
      <c r="AU177" s="232" t="s">
        <v>83</v>
      </c>
      <c r="AY177" s="18" t="s">
        <v>126</v>
      </c>
      <c r="BE177" s="233">
        <f>IF(N177="základní",J177,0)</f>
        <v>0</v>
      </c>
      <c r="BF177" s="233">
        <f>IF(N177="snížená",J177,0)</f>
        <v>0</v>
      </c>
      <c r="BG177" s="233">
        <f>IF(N177="zákl. přenesená",J177,0)</f>
        <v>0</v>
      </c>
      <c r="BH177" s="233">
        <f>IF(N177="sníž. přenesená",J177,0)</f>
        <v>0</v>
      </c>
      <c r="BI177" s="233">
        <f>IF(N177="nulová",J177,0)</f>
        <v>0</v>
      </c>
      <c r="BJ177" s="18" t="s">
        <v>81</v>
      </c>
      <c r="BK177" s="233">
        <f>ROUND(I177*H177,2)</f>
        <v>0</v>
      </c>
      <c r="BL177" s="18" t="s">
        <v>133</v>
      </c>
      <c r="BM177" s="232" t="s">
        <v>450</v>
      </c>
    </row>
    <row r="178" s="13" customFormat="1">
      <c r="A178" s="13"/>
      <c r="B178" s="234"/>
      <c r="C178" s="235"/>
      <c r="D178" s="236" t="s">
        <v>135</v>
      </c>
      <c r="E178" s="237" t="s">
        <v>1</v>
      </c>
      <c r="F178" s="238" t="s">
        <v>451</v>
      </c>
      <c r="G178" s="235"/>
      <c r="H178" s="237" t="s">
        <v>1</v>
      </c>
      <c r="I178" s="239"/>
      <c r="J178" s="235"/>
      <c r="K178" s="235"/>
      <c r="L178" s="240"/>
      <c r="M178" s="241"/>
      <c r="N178" s="242"/>
      <c r="O178" s="242"/>
      <c r="P178" s="242"/>
      <c r="Q178" s="242"/>
      <c r="R178" s="242"/>
      <c r="S178" s="242"/>
      <c r="T178" s="24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4" t="s">
        <v>135</v>
      </c>
      <c r="AU178" s="244" t="s">
        <v>83</v>
      </c>
      <c r="AV178" s="13" t="s">
        <v>81</v>
      </c>
      <c r="AW178" s="13" t="s">
        <v>30</v>
      </c>
      <c r="AX178" s="13" t="s">
        <v>73</v>
      </c>
      <c r="AY178" s="244" t="s">
        <v>126</v>
      </c>
    </row>
    <row r="179" s="14" customFormat="1">
      <c r="A179" s="14"/>
      <c r="B179" s="245"/>
      <c r="C179" s="246"/>
      <c r="D179" s="236" t="s">
        <v>135</v>
      </c>
      <c r="E179" s="247" t="s">
        <v>1</v>
      </c>
      <c r="F179" s="248" t="s">
        <v>452</v>
      </c>
      <c r="G179" s="246"/>
      <c r="H179" s="249">
        <v>1.6000000000000001</v>
      </c>
      <c r="I179" s="250"/>
      <c r="J179" s="246"/>
      <c r="K179" s="246"/>
      <c r="L179" s="251"/>
      <c r="M179" s="252"/>
      <c r="N179" s="253"/>
      <c r="O179" s="253"/>
      <c r="P179" s="253"/>
      <c r="Q179" s="253"/>
      <c r="R179" s="253"/>
      <c r="S179" s="253"/>
      <c r="T179" s="25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5" t="s">
        <v>135</v>
      </c>
      <c r="AU179" s="255" t="s">
        <v>83</v>
      </c>
      <c r="AV179" s="14" t="s">
        <v>83</v>
      </c>
      <c r="AW179" s="14" t="s">
        <v>30</v>
      </c>
      <c r="AX179" s="14" t="s">
        <v>81</v>
      </c>
      <c r="AY179" s="255" t="s">
        <v>126</v>
      </c>
    </row>
    <row r="180" s="2" customFormat="1" ht="16.5" customHeight="1">
      <c r="A180" s="39"/>
      <c r="B180" s="40"/>
      <c r="C180" s="220" t="s">
        <v>205</v>
      </c>
      <c r="D180" s="220" t="s">
        <v>129</v>
      </c>
      <c r="E180" s="221" t="s">
        <v>453</v>
      </c>
      <c r="F180" s="222" t="s">
        <v>454</v>
      </c>
      <c r="G180" s="223" t="s">
        <v>132</v>
      </c>
      <c r="H180" s="224">
        <v>20</v>
      </c>
      <c r="I180" s="225"/>
      <c r="J180" s="226">
        <f>ROUND(I180*H180,2)</f>
        <v>0</v>
      </c>
      <c r="K180" s="227"/>
      <c r="L180" s="45"/>
      <c r="M180" s="228" t="s">
        <v>1</v>
      </c>
      <c r="N180" s="229" t="s">
        <v>38</v>
      </c>
      <c r="O180" s="92"/>
      <c r="P180" s="230">
        <f>O180*H180</f>
        <v>0</v>
      </c>
      <c r="Q180" s="230">
        <v>0.042000000000000003</v>
      </c>
      <c r="R180" s="230">
        <f>Q180*H180</f>
        <v>0.84000000000000008</v>
      </c>
      <c r="S180" s="230">
        <v>0</v>
      </c>
      <c r="T180" s="231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2" t="s">
        <v>133</v>
      </c>
      <c r="AT180" s="232" t="s">
        <v>129</v>
      </c>
      <c r="AU180" s="232" t="s">
        <v>83</v>
      </c>
      <c r="AY180" s="18" t="s">
        <v>126</v>
      </c>
      <c r="BE180" s="233">
        <f>IF(N180="základní",J180,0)</f>
        <v>0</v>
      </c>
      <c r="BF180" s="233">
        <f>IF(N180="snížená",J180,0)</f>
        <v>0</v>
      </c>
      <c r="BG180" s="233">
        <f>IF(N180="zákl. přenesená",J180,0)</f>
        <v>0</v>
      </c>
      <c r="BH180" s="233">
        <f>IF(N180="sníž. přenesená",J180,0)</f>
        <v>0</v>
      </c>
      <c r="BI180" s="233">
        <f>IF(N180="nulová",J180,0)</f>
        <v>0</v>
      </c>
      <c r="BJ180" s="18" t="s">
        <v>81</v>
      </c>
      <c r="BK180" s="233">
        <f>ROUND(I180*H180,2)</f>
        <v>0</v>
      </c>
      <c r="BL180" s="18" t="s">
        <v>133</v>
      </c>
      <c r="BM180" s="232" t="s">
        <v>455</v>
      </c>
    </row>
    <row r="181" s="13" customFormat="1">
      <c r="A181" s="13"/>
      <c r="B181" s="234"/>
      <c r="C181" s="235"/>
      <c r="D181" s="236" t="s">
        <v>135</v>
      </c>
      <c r="E181" s="237" t="s">
        <v>1</v>
      </c>
      <c r="F181" s="238" t="s">
        <v>451</v>
      </c>
      <c r="G181" s="235"/>
      <c r="H181" s="237" t="s">
        <v>1</v>
      </c>
      <c r="I181" s="239"/>
      <c r="J181" s="235"/>
      <c r="K181" s="235"/>
      <c r="L181" s="240"/>
      <c r="M181" s="241"/>
      <c r="N181" s="242"/>
      <c r="O181" s="242"/>
      <c r="P181" s="242"/>
      <c r="Q181" s="242"/>
      <c r="R181" s="242"/>
      <c r="S181" s="242"/>
      <c r="T181" s="24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4" t="s">
        <v>135</v>
      </c>
      <c r="AU181" s="244" t="s">
        <v>83</v>
      </c>
      <c r="AV181" s="13" t="s">
        <v>81</v>
      </c>
      <c r="AW181" s="13" t="s">
        <v>30</v>
      </c>
      <c r="AX181" s="13" t="s">
        <v>73</v>
      </c>
      <c r="AY181" s="244" t="s">
        <v>126</v>
      </c>
    </row>
    <row r="182" s="14" customFormat="1">
      <c r="A182" s="14"/>
      <c r="B182" s="245"/>
      <c r="C182" s="246"/>
      <c r="D182" s="236" t="s">
        <v>135</v>
      </c>
      <c r="E182" s="247" t="s">
        <v>1</v>
      </c>
      <c r="F182" s="248" t="s">
        <v>229</v>
      </c>
      <c r="G182" s="246"/>
      <c r="H182" s="249">
        <v>20</v>
      </c>
      <c r="I182" s="250"/>
      <c r="J182" s="246"/>
      <c r="K182" s="246"/>
      <c r="L182" s="251"/>
      <c r="M182" s="252"/>
      <c r="N182" s="253"/>
      <c r="O182" s="253"/>
      <c r="P182" s="253"/>
      <c r="Q182" s="253"/>
      <c r="R182" s="253"/>
      <c r="S182" s="253"/>
      <c r="T182" s="25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5" t="s">
        <v>135</v>
      </c>
      <c r="AU182" s="255" t="s">
        <v>83</v>
      </c>
      <c r="AV182" s="14" t="s">
        <v>83</v>
      </c>
      <c r="AW182" s="14" t="s">
        <v>30</v>
      </c>
      <c r="AX182" s="14" t="s">
        <v>81</v>
      </c>
      <c r="AY182" s="255" t="s">
        <v>126</v>
      </c>
    </row>
    <row r="183" s="12" customFormat="1" ht="22.8" customHeight="1">
      <c r="A183" s="12"/>
      <c r="B183" s="204"/>
      <c r="C183" s="205"/>
      <c r="D183" s="206" t="s">
        <v>72</v>
      </c>
      <c r="E183" s="218" t="s">
        <v>175</v>
      </c>
      <c r="F183" s="218" t="s">
        <v>194</v>
      </c>
      <c r="G183" s="205"/>
      <c r="H183" s="205"/>
      <c r="I183" s="208"/>
      <c r="J183" s="219">
        <f>BK183</f>
        <v>0</v>
      </c>
      <c r="K183" s="205"/>
      <c r="L183" s="210"/>
      <c r="M183" s="211"/>
      <c r="N183" s="212"/>
      <c r="O183" s="212"/>
      <c r="P183" s="213">
        <f>SUM(P184:P244)</f>
        <v>0</v>
      </c>
      <c r="Q183" s="212"/>
      <c r="R183" s="213">
        <f>SUM(R184:R244)</f>
        <v>0</v>
      </c>
      <c r="S183" s="212"/>
      <c r="T183" s="214">
        <f>SUM(T184:T244)</f>
        <v>21.262079119999999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15" t="s">
        <v>81</v>
      </c>
      <c r="AT183" s="216" t="s">
        <v>72</v>
      </c>
      <c r="AU183" s="216" t="s">
        <v>81</v>
      </c>
      <c r="AY183" s="215" t="s">
        <v>126</v>
      </c>
      <c r="BK183" s="217">
        <f>SUM(BK184:BK244)</f>
        <v>0</v>
      </c>
    </row>
    <row r="184" s="2" customFormat="1" ht="21.75" customHeight="1">
      <c r="A184" s="39"/>
      <c r="B184" s="40"/>
      <c r="C184" s="220" t="s">
        <v>209</v>
      </c>
      <c r="D184" s="220" t="s">
        <v>129</v>
      </c>
      <c r="E184" s="221" t="s">
        <v>456</v>
      </c>
      <c r="F184" s="222" t="s">
        <v>457</v>
      </c>
      <c r="G184" s="223" t="s">
        <v>132</v>
      </c>
      <c r="H184" s="224">
        <v>1099</v>
      </c>
      <c r="I184" s="225"/>
      <c r="J184" s="226">
        <f>ROUND(I184*H184,2)</f>
        <v>0</v>
      </c>
      <c r="K184" s="227"/>
      <c r="L184" s="45"/>
      <c r="M184" s="228" t="s">
        <v>1</v>
      </c>
      <c r="N184" s="229" t="s">
        <v>38</v>
      </c>
      <c r="O184" s="92"/>
      <c r="P184" s="230">
        <f>O184*H184</f>
        <v>0</v>
      </c>
      <c r="Q184" s="230">
        <v>0</v>
      </c>
      <c r="R184" s="230">
        <f>Q184*H184</f>
        <v>0</v>
      </c>
      <c r="S184" s="230">
        <v>0</v>
      </c>
      <c r="T184" s="231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2" t="s">
        <v>133</v>
      </c>
      <c r="AT184" s="232" t="s">
        <v>129</v>
      </c>
      <c r="AU184" s="232" t="s">
        <v>83</v>
      </c>
      <c r="AY184" s="18" t="s">
        <v>126</v>
      </c>
      <c r="BE184" s="233">
        <f>IF(N184="základní",J184,0)</f>
        <v>0</v>
      </c>
      <c r="BF184" s="233">
        <f>IF(N184="snížená",J184,0)</f>
        <v>0</v>
      </c>
      <c r="BG184" s="233">
        <f>IF(N184="zákl. přenesená",J184,0)</f>
        <v>0</v>
      </c>
      <c r="BH184" s="233">
        <f>IF(N184="sníž. přenesená",J184,0)</f>
        <v>0</v>
      </c>
      <c r="BI184" s="233">
        <f>IF(N184="nulová",J184,0)</f>
        <v>0</v>
      </c>
      <c r="BJ184" s="18" t="s">
        <v>81</v>
      </c>
      <c r="BK184" s="233">
        <f>ROUND(I184*H184,2)</f>
        <v>0</v>
      </c>
      <c r="BL184" s="18" t="s">
        <v>133</v>
      </c>
      <c r="BM184" s="232" t="s">
        <v>458</v>
      </c>
    </row>
    <row r="185" s="13" customFormat="1">
      <c r="A185" s="13"/>
      <c r="B185" s="234"/>
      <c r="C185" s="235"/>
      <c r="D185" s="236" t="s">
        <v>135</v>
      </c>
      <c r="E185" s="237" t="s">
        <v>1</v>
      </c>
      <c r="F185" s="238" t="s">
        <v>459</v>
      </c>
      <c r="G185" s="235"/>
      <c r="H185" s="237" t="s">
        <v>1</v>
      </c>
      <c r="I185" s="239"/>
      <c r="J185" s="235"/>
      <c r="K185" s="235"/>
      <c r="L185" s="240"/>
      <c r="M185" s="241"/>
      <c r="N185" s="242"/>
      <c r="O185" s="242"/>
      <c r="P185" s="242"/>
      <c r="Q185" s="242"/>
      <c r="R185" s="242"/>
      <c r="S185" s="242"/>
      <c r="T185" s="24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4" t="s">
        <v>135</v>
      </c>
      <c r="AU185" s="244" t="s">
        <v>83</v>
      </c>
      <c r="AV185" s="13" t="s">
        <v>81</v>
      </c>
      <c r="AW185" s="13" t="s">
        <v>30</v>
      </c>
      <c r="AX185" s="13" t="s">
        <v>73</v>
      </c>
      <c r="AY185" s="244" t="s">
        <v>126</v>
      </c>
    </row>
    <row r="186" s="14" customFormat="1">
      <c r="A186" s="14"/>
      <c r="B186" s="245"/>
      <c r="C186" s="246"/>
      <c r="D186" s="236" t="s">
        <v>135</v>
      </c>
      <c r="E186" s="247" t="s">
        <v>1</v>
      </c>
      <c r="F186" s="248" t="s">
        <v>460</v>
      </c>
      <c r="G186" s="246"/>
      <c r="H186" s="249">
        <v>703</v>
      </c>
      <c r="I186" s="250"/>
      <c r="J186" s="246"/>
      <c r="K186" s="246"/>
      <c r="L186" s="251"/>
      <c r="M186" s="252"/>
      <c r="N186" s="253"/>
      <c r="O186" s="253"/>
      <c r="P186" s="253"/>
      <c r="Q186" s="253"/>
      <c r="R186" s="253"/>
      <c r="S186" s="253"/>
      <c r="T186" s="25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5" t="s">
        <v>135</v>
      </c>
      <c r="AU186" s="255" t="s">
        <v>83</v>
      </c>
      <c r="AV186" s="14" t="s">
        <v>83</v>
      </c>
      <c r="AW186" s="14" t="s">
        <v>30</v>
      </c>
      <c r="AX186" s="14" t="s">
        <v>73</v>
      </c>
      <c r="AY186" s="255" t="s">
        <v>126</v>
      </c>
    </row>
    <row r="187" s="14" customFormat="1">
      <c r="A187" s="14"/>
      <c r="B187" s="245"/>
      <c r="C187" s="246"/>
      <c r="D187" s="236" t="s">
        <v>135</v>
      </c>
      <c r="E187" s="247" t="s">
        <v>1</v>
      </c>
      <c r="F187" s="248" t="s">
        <v>461</v>
      </c>
      <c r="G187" s="246"/>
      <c r="H187" s="249">
        <v>396</v>
      </c>
      <c r="I187" s="250"/>
      <c r="J187" s="246"/>
      <c r="K187" s="246"/>
      <c r="L187" s="251"/>
      <c r="M187" s="252"/>
      <c r="N187" s="253"/>
      <c r="O187" s="253"/>
      <c r="P187" s="253"/>
      <c r="Q187" s="253"/>
      <c r="R187" s="253"/>
      <c r="S187" s="253"/>
      <c r="T187" s="25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5" t="s">
        <v>135</v>
      </c>
      <c r="AU187" s="255" t="s">
        <v>83</v>
      </c>
      <c r="AV187" s="14" t="s">
        <v>83</v>
      </c>
      <c r="AW187" s="14" t="s">
        <v>30</v>
      </c>
      <c r="AX187" s="14" t="s">
        <v>73</v>
      </c>
      <c r="AY187" s="255" t="s">
        <v>126</v>
      </c>
    </row>
    <row r="188" s="15" customFormat="1">
      <c r="A188" s="15"/>
      <c r="B188" s="256"/>
      <c r="C188" s="257"/>
      <c r="D188" s="236" t="s">
        <v>135</v>
      </c>
      <c r="E188" s="258" t="s">
        <v>1</v>
      </c>
      <c r="F188" s="259" t="s">
        <v>140</v>
      </c>
      <c r="G188" s="257"/>
      <c r="H188" s="260">
        <v>1099</v>
      </c>
      <c r="I188" s="261"/>
      <c r="J188" s="257"/>
      <c r="K188" s="257"/>
      <c r="L188" s="262"/>
      <c r="M188" s="263"/>
      <c r="N188" s="264"/>
      <c r="O188" s="264"/>
      <c r="P188" s="264"/>
      <c r="Q188" s="264"/>
      <c r="R188" s="264"/>
      <c r="S188" s="264"/>
      <c r="T188" s="26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66" t="s">
        <v>135</v>
      </c>
      <c r="AU188" s="266" t="s">
        <v>83</v>
      </c>
      <c r="AV188" s="15" t="s">
        <v>133</v>
      </c>
      <c r="AW188" s="15" t="s">
        <v>30</v>
      </c>
      <c r="AX188" s="15" t="s">
        <v>81</v>
      </c>
      <c r="AY188" s="266" t="s">
        <v>126</v>
      </c>
    </row>
    <row r="189" s="2" customFormat="1" ht="24.15" customHeight="1">
      <c r="A189" s="39"/>
      <c r="B189" s="40"/>
      <c r="C189" s="220" t="s">
        <v>215</v>
      </c>
      <c r="D189" s="220" t="s">
        <v>129</v>
      </c>
      <c r="E189" s="221" t="s">
        <v>462</v>
      </c>
      <c r="F189" s="222" t="s">
        <v>463</v>
      </c>
      <c r="G189" s="223" t="s">
        <v>132</v>
      </c>
      <c r="H189" s="224">
        <v>197820</v>
      </c>
      <c r="I189" s="225"/>
      <c r="J189" s="226">
        <f>ROUND(I189*H189,2)</f>
        <v>0</v>
      </c>
      <c r="K189" s="227"/>
      <c r="L189" s="45"/>
      <c r="M189" s="228" t="s">
        <v>1</v>
      </c>
      <c r="N189" s="229" t="s">
        <v>38</v>
      </c>
      <c r="O189" s="92"/>
      <c r="P189" s="230">
        <f>O189*H189</f>
        <v>0</v>
      </c>
      <c r="Q189" s="230">
        <v>0</v>
      </c>
      <c r="R189" s="230">
        <f>Q189*H189</f>
        <v>0</v>
      </c>
      <c r="S189" s="230">
        <v>0</v>
      </c>
      <c r="T189" s="231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2" t="s">
        <v>133</v>
      </c>
      <c r="AT189" s="232" t="s">
        <v>129</v>
      </c>
      <c r="AU189" s="232" t="s">
        <v>83</v>
      </c>
      <c r="AY189" s="18" t="s">
        <v>126</v>
      </c>
      <c r="BE189" s="233">
        <f>IF(N189="základní",J189,0)</f>
        <v>0</v>
      </c>
      <c r="BF189" s="233">
        <f>IF(N189="snížená",J189,0)</f>
        <v>0</v>
      </c>
      <c r="BG189" s="233">
        <f>IF(N189="zákl. přenesená",J189,0)</f>
        <v>0</v>
      </c>
      <c r="BH189" s="233">
        <f>IF(N189="sníž. přenesená",J189,0)</f>
        <v>0</v>
      </c>
      <c r="BI189" s="233">
        <f>IF(N189="nulová",J189,0)</f>
        <v>0</v>
      </c>
      <c r="BJ189" s="18" t="s">
        <v>81</v>
      </c>
      <c r="BK189" s="233">
        <f>ROUND(I189*H189,2)</f>
        <v>0</v>
      </c>
      <c r="BL189" s="18" t="s">
        <v>133</v>
      </c>
      <c r="BM189" s="232" t="s">
        <v>464</v>
      </c>
    </row>
    <row r="190" s="14" customFormat="1">
      <c r="A190" s="14"/>
      <c r="B190" s="245"/>
      <c r="C190" s="246"/>
      <c r="D190" s="236" t="s">
        <v>135</v>
      </c>
      <c r="E190" s="247" t="s">
        <v>1</v>
      </c>
      <c r="F190" s="248" t="s">
        <v>465</v>
      </c>
      <c r="G190" s="246"/>
      <c r="H190" s="249">
        <v>197820</v>
      </c>
      <c r="I190" s="250"/>
      <c r="J190" s="246"/>
      <c r="K190" s="246"/>
      <c r="L190" s="251"/>
      <c r="M190" s="252"/>
      <c r="N190" s="253"/>
      <c r="O190" s="253"/>
      <c r="P190" s="253"/>
      <c r="Q190" s="253"/>
      <c r="R190" s="253"/>
      <c r="S190" s="253"/>
      <c r="T190" s="25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5" t="s">
        <v>135</v>
      </c>
      <c r="AU190" s="255" t="s">
        <v>83</v>
      </c>
      <c r="AV190" s="14" t="s">
        <v>83</v>
      </c>
      <c r="AW190" s="14" t="s">
        <v>30</v>
      </c>
      <c r="AX190" s="14" t="s">
        <v>81</v>
      </c>
      <c r="AY190" s="255" t="s">
        <v>126</v>
      </c>
    </row>
    <row r="191" s="2" customFormat="1" ht="24.15" customHeight="1">
      <c r="A191" s="39"/>
      <c r="B191" s="40"/>
      <c r="C191" s="220" t="s">
        <v>220</v>
      </c>
      <c r="D191" s="220" t="s">
        <v>129</v>
      </c>
      <c r="E191" s="221" t="s">
        <v>466</v>
      </c>
      <c r="F191" s="222" t="s">
        <v>467</v>
      </c>
      <c r="G191" s="223" t="s">
        <v>132</v>
      </c>
      <c r="H191" s="224">
        <v>1099</v>
      </c>
      <c r="I191" s="225"/>
      <c r="J191" s="226">
        <f>ROUND(I191*H191,2)</f>
        <v>0</v>
      </c>
      <c r="K191" s="227"/>
      <c r="L191" s="45"/>
      <c r="M191" s="228" t="s">
        <v>1</v>
      </c>
      <c r="N191" s="229" t="s">
        <v>38</v>
      </c>
      <c r="O191" s="92"/>
      <c r="P191" s="230">
        <f>O191*H191</f>
        <v>0</v>
      </c>
      <c r="Q191" s="230">
        <v>0</v>
      </c>
      <c r="R191" s="230">
        <f>Q191*H191</f>
        <v>0</v>
      </c>
      <c r="S191" s="230">
        <v>0</v>
      </c>
      <c r="T191" s="231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2" t="s">
        <v>133</v>
      </c>
      <c r="AT191" s="232" t="s">
        <v>129</v>
      </c>
      <c r="AU191" s="232" t="s">
        <v>83</v>
      </c>
      <c r="AY191" s="18" t="s">
        <v>126</v>
      </c>
      <c r="BE191" s="233">
        <f>IF(N191="základní",J191,0)</f>
        <v>0</v>
      </c>
      <c r="BF191" s="233">
        <f>IF(N191="snížená",J191,0)</f>
        <v>0</v>
      </c>
      <c r="BG191" s="233">
        <f>IF(N191="zákl. přenesená",J191,0)</f>
        <v>0</v>
      </c>
      <c r="BH191" s="233">
        <f>IF(N191="sníž. přenesená",J191,0)</f>
        <v>0</v>
      </c>
      <c r="BI191" s="233">
        <f>IF(N191="nulová",J191,0)</f>
        <v>0</v>
      </c>
      <c r="BJ191" s="18" t="s">
        <v>81</v>
      </c>
      <c r="BK191" s="233">
        <f>ROUND(I191*H191,2)</f>
        <v>0</v>
      </c>
      <c r="BL191" s="18" t="s">
        <v>133</v>
      </c>
      <c r="BM191" s="232" t="s">
        <v>468</v>
      </c>
    </row>
    <row r="192" s="2" customFormat="1" ht="16.5" customHeight="1">
      <c r="A192" s="39"/>
      <c r="B192" s="40"/>
      <c r="C192" s="220" t="s">
        <v>224</v>
      </c>
      <c r="D192" s="220" t="s">
        <v>129</v>
      </c>
      <c r="E192" s="221" t="s">
        <v>210</v>
      </c>
      <c r="F192" s="222" t="s">
        <v>211</v>
      </c>
      <c r="G192" s="223" t="s">
        <v>132</v>
      </c>
      <c r="H192" s="224">
        <v>300</v>
      </c>
      <c r="I192" s="225"/>
      <c r="J192" s="226">
        <f>ROUND(I192*H192,2)</f>
        <v>0</v>
      </c>
      <c r="K192" s="227"/>
      <c r="L192" s="45"/>
      <c r="M192" s="228" t="s">
        <v>1</v>
      </c>
      <c r="N192" s="229" t="s">
        <v>38</v>
      </c>
      <c r="O192" s="92"/>
      <c r="P192" s="230">
        <f>O192*H192</f>
        <v>0</v>
      </c>
      <c r="Q192" s="230">
        <v>0</v>
      </c>
      <c r="R192" s="230">
        <f>Q192*H192</f>
        <v>0</v>
      </c>
      <c r="S192" s="230">
        <v>0</v>
      </c>
      <c r="T192" s="231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2" t="s">
        <v>133</v>
      </c>
      <c r="AT192" s="232" t="s">
        <v>129</v>
      </c>
      <c r="AU192" s="232" t="s">
        <v>83</v>
      </c>
      <c r="AY192" s="18" t="s">
        <v>126</v>
      </c>
      <c r="BE192" s="233">
        <f>IF(N192="základní",J192,0)</f>
        <v>0</v>
      </c>
      <c r="BF192" s="233">
        <f>IF(N192="snížená",J192,0)</f>
        <v>0</v>
      </c>
      <c r="BG192" s="233">
        <f>IF(N192="zákl. přenesená",J192,0)</f>
        <v>0</v>
      </c>
      <c r="BH192" s="233">
        <f>IF(N192="sníž. přenesená",J192,0)</f>
        <v>0</v>
      </c>
      <c r="BI192" s="233">
        <f>IF(N192="nulová",J192,0)</f>
        <v>0</v>
      </c>
      <c r="BJ192" s="18" t="s">
        <v>81</v>
      </c>
      <c r="BK192" s="233">
        <f>ROUND(I192*H192,2)</f>
        <v>0</v>
      </c>
      <c r="BL192" s="18" t="s">
        <v>133</v>
      </c>
      <c r="BM192" s="232" t="s">
        <v>469</v>
      </c>
    </row>
    <row r="193" s="13" customFormat="1">
      <c r="A193" s="13"/>
      <c r="B193" s="234"/>
      <c r="C193" s="235"/>
      <c r="D193" s="236" t="s">
        <v>135</v>
      </c>
      <c r="E193" s="237" t="s">
        <v>1</v>
      </c>
      <c r="F193" s="238" t="s">
        <v>213</v>
      </c>
      <c r="G193" s="235"/>
      <c r="H193" s="237" t="s">
        <v>1</v>
      </c>
      <c r="I193" s="239"/>
      <c r="J193" s="235"/>
      <c r="K193" s="235"/>
      <c r="L193" s="240"/>
      <c r="M193" s="241"/>
      <c r="N193" s="242"/>
      <c r="O193" s="242"/>
      <c r="P193" s="242"/>
      <c r="Q193" s="242"/>
      <c r="R193" s="242"/>
      <c r="S193" s="242"/>
      <c r="T193" s="24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4" t="s">
        <v>135</v>
      </c>
      <c r="AU193" s="244" t="s">
        <v>83</v>
      </c>
      <c r="AV193" s="13" t="s">
        <v>81</v>
      </c>
      <c r="AW193" s="13" t="s">
        <v>30</v>
      </c>
      <c r="AX193" s="13" t="s">
        <v>73</v>
      </c>
      <c r="AY193" s="244" t="s">
        <v>126</v>
      </c>
    </row>
    <row r="194" s="14" customFormat="1">
      <c r="A194" s="14"/>
      <c r="B194" s="245"/>
      <c r="C194" s="246"/>
      <c r="D194" s="236" t="s">
        <v>135</v>
      </c>
      <c r="E194" s="247" t="s">
        <v>1</v>
      </c>
      <c r="F194" s="248" t="s">
        <v>470</v>
      </c>
      <c r="G194" s="246"/>
      <c r="H194" s="249">
        <v>300</v>
      </c>
      <c r="I194" s="250"/>
      <c r="J194" s="246"/>
      <c r="K194" s="246"/>
      <c r="L194" s="251"/>
      <c r="M194" s="252"/>
      <c r="N194" s="253"/>
      <c r="O194" s="253"/>
      <c r="P194" s="253"/>
      <c r="Q194" s="253"/>
      <c r="R194" s="253"/>
      <c r="S194" s="253"/>
      <c r="T194" s="25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5" t="s">
        <v>135</v>
      </c>
      <c r="AU194" s="255" t="s">
        <v>83</v>
      </c>
      <c r="AV194" s="14" t="s">
        <v>83</v>
      </c>
      <c r="AW194" s="14" t="s">
        <v>30</v>
      </c>
      <c r="AX194" s="14" t="s">
        <v>81</v>
      </c>
      <c r="AY194" s="255" t="s">
        <v>126</v>
      </c>
    </row>
    <row r="195" s="2" customFormat="1" ht="16.5" customHeight="1">
      <c r="A195" s="39"/>
      <c r="B195" s="40"/>
      <c r="C195" s="220" t="s">
        <v>229</v>
      </c>
      <c r="D195" s="220" t="s">
        <v>129</v>
      </c>
      <c r="E195" s="221" t="s">
        <v>216</v>
      </c>
      <c r="F195" s="222" t="s">
        <v>217</v>
      </c>
      <c r="G195" s="223" t="s">
        <v>132</v>
      </c>
      <c r="H195" s="224">
        <v>54000</v>
      </c>
      <c r="I195" s="225"/>
      <c r="J195" s="226">
        <f>ROUND(I195*H195,2)</f>
        <v>0</v>
      </c>
      <c r="K195" s="227"/>
      <c r="L195" s="45"/>
      <c r="M195" s="228" t="s">
        <v>1</v>
      </c>
      <c r="N195" s="229" t="s">
        <v>38</v>
      </c>
      <c r="O195" s="92"/>
      <c r="P195" s="230">
        <f>O195*H195</f>
        <v>0</v>
      </c>
      <c r="Q195" s="230">
        <v>0</v>
      </c>
      <c r="R195" s="230">
        <f>Q195*H195</f>
        <v>0</v>
      </c>
      <c r="S195" s="230">
        <v>0</v>
      </c>
      <c r="T195" s="231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2" t="s">
        <v>133</v>
      </c>
      <c r="AT195" s="232" t="s">
        <v>129</v>
      </c>
      <c r="AU195" s="232" t="s">
        <v>83</v>
      </c>
      <c r="AY195" s="18" t="s">
        <v>126</v>
      </c>
      <c r="BE195" s="233">
        <f>IF(N195="základní",J195,0)</f>
        <v>0</v>
      </c>
      <c r="BF195" s="233">
        <f>IF(N195="snížená",J195,0)</f>
        <v>0</v>
      </c>
      <c r="BG195" s="233">
        <f>IF(N195="zákl. přenesená",J195,0)</f>
        <v>0</v>
      </c>
      <c r="BH195" s="233">
        <f>IF(N195="sníž. přenesená",J195,0)</f>
        <v>0</v>
      </c>
      <c r="BI195" s="233">
        <f>IF(N195="nulová",J195,0)</f>
        <v>0</v>
      </c>
      <c r="BJ195" s="18" t="s">
        <v>81</v>
      </c>
      <c r="BK195" s="233">
        <f>ROUND(I195*H195,2)</f>
        <v>0</v>
      </c>
      <c r="BL195" s="18" t="s">
        <v>133</v>
      </c>
      <c r="BM195" s="232" t="s">
        <v>471</v>
      </c>
    </row>
    <row r="196" s="14" customFormat="1">
      <c r="A196" s="14"/>
      <c r="B196" s="245"/>
      <c r="C196" s="246"/>
      <c r="D196" s="236" t="s">
        <v>135</v>
      </c>
      <c r="E196" s="247" t="s">
        <v>1</v>
      </c>
      <c r="F196" s="248" t="s">
        <v>472</v>
      </c>
      <c r="G196" s="246"/>
      <c r="H196" s="249">
        <v>54000</v>
      </c>
      <c r="I196" s="250"/>
      <c r="J196" s="246"/>
      <c r="K196" s="246"/>
      <c r="L196" s="251"/>
      <c r="M196" s="252"/>
      <c r="N196" s="253"/>
      <c r="O196" s="253"/>
      <c r="P196" s="253"/>
      <c r="Q196" s="253"/>
      <c r="R196" s="253"/>
      <c r="S196" s="253"/>
      <c r="T196" s="25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5" t="s">
        <v>135</v>
      </c>
      <c r="AU196" s="255" t="s">
        <v>83</v>
      </c>
      <c r="AV196" s="14" t="s">
        <v>83</v>
      </c>
      <c r="AW196" s="14" t="s">
        <v>30</v>
      </c>
      <c r="AX196" s="14" t="s">
        <v>81</v>
      </c>
      <c r="AY196" s="255" t="s">
        <v>126</v>
      </c>
    </row>
    <row r="197" s="2" customFormat="1" ht="16.5" customHeight="1">
      <c r="A197" s="39"/>
      <c r="B197" s="40"/>
      <c r="C197" s="220" t="s">
        <v>7</v>
      </c>
      <c r="D197" s="220" t="s">
        <v>129</v>
      </c>
      <c r="E197" s="221" t="s">
        <v>221</v>
      </c>
      <c r="F197" s="222" t="s">
        <v>222</v>
      </c>
      <c r="G197" s="223" t="s">
        <v>132</v>
      </c>
      <c r="H197" s="224">
        <v>300</v>
      </c>
      <c r="I197" s="225"/>
      <c r="J197" s="226">
        <f>ROUND(I197*H197,2)</f>
        <v>0</v>
      </c>
      <c r="K197" s="227"/>
      <c r="L197" s="45"/>
      <c r="M197" s="228" t="s">
        <v>1</v>
      </c>
      <c r="N197" s="229" t="s">
        <v>38</v>
      </c>
      <c r="O197" s="92"/>
      <c r="P197" s="230">
        <f>O197*H197</f>
        <v>0</v>
      </c>
      <c r="Q197" s="230">
        <v>0</v>
      </c>
      <c r="R197" s="230">
        <f>Q197*H197</f>
        <v>0</v>
      </c>
      <c r="S197" s="230">
        <v>0</v>
      </c>
      <c r="T197" s="231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2" t="s">
        <v>133</v>
      </c>
      <c r="AT197" s="232" t="s">
        <v>129</v>
      </c>
      <c r="AU197" s="232" t="s">
        <v>83</v>
      </c>
      <c r="AY197" s="18" t="s">
        <v>126</v>
      </c>
      <c r="BE197" s="233">
        <f>IF(N197="základní",J197,0)</f>
        <v>0</v>
      </c>
      <c r="BF197" s="233">
        <f>IF(N197="snížená",J197,0)</f>
        <v>0</v>
      </c>
      <c r="BG197" s="233">
        <f>IF(N197="zákl. přenesená",J197,0)</f>
        <v>0</v>
      </c>
      <c r="BH197" s="233">
        <f>IF(N197="sníž. přenesená",J197,0)</f>
        <v>0</v>
      </c>
      <c r="BI197" s="233">
        <f>IF(N197="nulová",J197,0)</f>
        <v>0</v>
      </c>
      <c r="BJ197" s="18" t="s">
        <v>81</v>
      </c>
      <c r="BK197" s="233">
        <f>ROUND(I197*H197,2)</f>
        <v>0</v>
      </c>
      <c r="BL197" s="18" t="s">
        <v>133</v>
      </c>
      <c r="BM197" s="232" t="s">
        <v>473</v>
      </c>
    </row>
    <row r="198" s="2" customFormat="1" ht="21.75" customHeight="1">
      <c r="A198" s="39"/>
      <c r="B198" s="40"/>
      <c r="C198" s="220" t="s">
        <v>239</v>
      </c>
      <c r="D198" s="220" t="s">
        <v>129</v>
      </c>
      <c r="E198" s="221" t="s">
        <v>474</v>
      </c>
      <c r="F198" s="222" t="s">
        <v>475</v>
      </c>
      <c r="G198" s="223" t="s">
        <v>132</v>
      </c>
      <c r="H198" s="224">
        <v>20</v>
      </c>
      <c r="I198" s="225"/>
      <c r="J198" s="226">
        <f>ROUND(I198*H198,2)</f>
        <v>0</v>
      </c>
      <c r="K198" s="227"/>
      <c r="L198" s="45"/>
      <c r="M198" s="228" t="s">
        <v>1</v>
      </c>
      <c r="N198" s="229" t="s">
        <v>38</v>
      </c>
      <c r="O198" s="92"/>
      <c r="P198" s="230">
        <f>O198*H198</f>
        <v>0</v>
      </c>
      <c r="Q198" s="230">
        <v>0</v>
      </c>
      <c r="R198" s="230">
        <f>Q198*H198</f>
        <v>0</v>
      </c>
      <c r="S198" s="230">
        <v>0</v>
      </c>
      <c r="T198" s="231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2" t="s">
        <v>133</v>
      </c>
      <c r="AT198" s="232" t="s">
        <v>129</v>
      </c>
      <c r="AU198" s="232" t="s">
        <v>83</v>
      </c>
      <c r="AY198" s="18" t="s">
        <v>126</v>
      </c>
      <c r="BE198" s="233">
        <f>IF(N198="základní",J198,0)</f>
        <v>0</v>
      </c>
      <c r="BF198" s="233">
        <f>IF(N198="snížená",J198,0)</f>
        <v>0</v>
      </c>
      <c r="BG198" s="233">
        <f>IF(N198="zákl. přenesená",J198,0)</f>
        <v>0</v>
      </c>
      <c r="BH198" s="233">
        <f>IF(N198="sníž. přenesená",J198,0)</f>
        <v>0</v>
      </c>
      <c r="BI198" s="233">
        <f>IF(N198="nulová",J198,0)</f>
        <v>0</v>
      </c>
      <c r="BJ198" s="18" t="s">
        <v>81</v>
      </c>
      <c r="BK198" s="233">
        <f>ROUND(I198*H198,2)</f>
        <v>0</v>
      </c>
      <c r="BL198" s="18" t="s">
        <v>133</v>
      </c>
      <c r="BM198" s="232" t="s">
        <v>476</v>
      </c>
    </row>
    <row r="199" s="13" customFormat="1">
      <c r="A199" s="13"/>
      <c r="B199" s="234"/>
      <c r="C199" s="235"/>
      <c r="D199" s="236" t="s">
        <v>135</v>
      </c>
      <c r="E199" s="237" t="s">
        <v>1</v>
      </c>
      <c r="F199" s="238" t="s">
        <v>451</v>
      </c>
      <c r="G199" s="235"/>
      <c r="H199" s="237" t="s">
        <v>1</v>
      </c>
      <c r="I199" s="239"/>
      <c r="J199" s="235"/>
      <c r="K199" s="235"/>
      <c r="L199" s="240"/>
      <c r="M199" s="241"/>
      <c r="N199" s="242"/>
      <c r="O199" s="242"/>
      <c r="P199" s="242"/>
      <c r="Q199" s="242"/>
      <c r="R199" s="242"/>
      <c r="S199" s="242"/>
      <c r="T199" s="24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4" t="s">
        <v>135</v>
      </c>
      <c r="AU199" s="244" t="s">
        <v>83</v>
      </c>
      <c r="AV199" s="13" t="s">
        <v>81</v>
      </c>
      <c r="AW199" s="13" t="s">
        <v>30</v>
      </c>
      <c r="AX199" s="13" t="s">
        <v>73</v>
      </c>
      <c r="AY199" s="244" t="s">
        <v>126</v>
      </c>
    </row>
    <row r="200" s="14" customFormat="1">
      <c r="A200" s="14"/>
      <c r="B200" s="245"/>
      <c r="C200" s="246"/>
      <c r="D200" s="236" t="s">
        <v>135</v>
      </c>
      <c r="E200" s="247" t="s">
        <v>1</v>
      </c>
      <c r="F200" s="248" t="s">
        <v>229</v>
      </c>
      <c r="G200" s="246"/>
      <c r="H200" s="249">
        <v>20</v>
      </c>
      <c r="I200" s="250"/>
      <c r="J200" s="246"/>
      <c r="K200" s="246"/>
      <c r="L200" s="251"/>
      <c r="M200" s="252"/>
      <c r="N200" s="253"/>
      <c r="O200" s="253"/>
      <c r="P200" s="253"/>
      <c r="Q200" s="253"/>
      <c r="R200" s="253"/>
      <c r="S200" s="253"/>
      <c r="T200" s="25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5" t="s">
        <v>135</v>
      </c>
      <c r="AU200" s="255" t="s">
        <v>83</v>
      </c>
      <c r="AV200" s="14" t="s">
        <v>83</v>
      </c>
      <c r="AW200" s="14" t="s">
        <v>30</v>
      </c>
      <c r="AX200" s="14" t="s">
        <v>81</v>
      </c>
      <c r="AY200" s="255" t="s">
        <v>126</v>
      </c>
    </row>
    <row r="201" s="2" customFormat="1" ht="24.15" customHeight="1">
      <c r="A201" s="39"/>
      <c r="B201" s="40"/>
      <c r="C201" s="220" t="s">
        <v>261</v>
      </c>
      <c r="D201" s="220" t="s">
        <v>129</v>
      </c>
      <c r="E201" s="221" t="s">
        <v>225</v>
      </c>
      <c r="F201" s="222" t="s">
        <v>226</v>
      </c>
      <c r="G201" s="223" t="s">
        <v>227</v>
      </c>
      <c r="H201" s="224">
        <v>1</v>
      </c>
      <c r="I201" s="225"/>
      <c r="J201" s="226">
        <f>ROUND(I201*H201,2)</f>
        <v>0</v>
      </c>
      <c r="K201" s="227"/>
      <c r="L201" s="45"/>
      <c r="M201" s="228" t="s">
        <v>1</v>
      </c>
      <c r="N201" s="229" t="s">
        <v>38</v>
      </c>
      <c r="O201" s="92"/>
      <c r="P201" s="230">
        <f>O201*H201</f>
        <v>0</v>
      </c>
      <c r="Q201" s="230">
        <v>0</v>
      </c>
      <c r="R201" s="230">
        <f>Q201*H201</f>
        <v>0</v>
      </c>
      <c r="S201" s="230">
        <v>0</v>
      </c>
      <c r="T201" s="231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2" t="s">
        <v>133</v>
      </c>
      <c r="AT201" s="232" t="s">
        <v>129</v>
      </c>
      <c r="AU201" s="232" t="s">
        <v>83</v>
      </c>
      <c r="AY201" s="18" t="s">
        <v>126</v>
      </c>
      <c r="BE201" s="233">
        <f>IF(N201="základní",J201,0)</f>
        <v>0</v>
      </c>
      <c r="BF201" s="233">
        <f>IF(N201="snížená",J201,0)</f>
        <v>0</v>
      </c>
      <c r="BG201" s="233">
        <f>IF(N201="zákl. přenesená",J201,0)</f>
        <v>0</v>
      </c>
      <c r="BH201" s="233">
        <f>IF(N201="sníž. přenesená",J201,0)</f>
        <v>0</v>
      </c>
      <c r="BI201" s="233">
        <f>IF(N201="nulová",J201,0)</f>
        <v>0</v>
      </c>
      <c r="BJ201" s="18" t="s">
        <v>81</v>
      </c>
      <c r="BK201" s="233">
        <f>ROUND(I201*H201,2)</f>
        <v>0</v>
      </c>
      <c r="BL201" s="18" t="s">
        <v>133</v>
      </c>
      <c r="BM201" s="232" t="s">
        <v>477</v>
      </c>
    </row>
    <row r="202" s="2" customFormat="1" ht="21.75" customHeight="1">
      <c r="A202" s="39"/>
      <c r="B202" s="40"/>
      <c r="C202" s="220" t="s">
        <v>267</v>
      </c>
      <c r="D202" s="220" t="s">
        <v>129</v>
      </c>
      <c r="E202" s="221" t="s">
        <v>478</v>
      </c>
      <c r="F202" s="222" t="s">
        <v>479</v>
      </c>
      <c r="G202" s="223" t="s">
        <v>449</v>
      </c>
      <c r="H202" s="224">
        <v>2</v>
      </c>
      <c r="I202" s="225"/>
      <c r="J202" s="226">
        <f>ROUND(I202*H202,2)</f>
        <v>0</v>
      </c>
      <c r="K202" s="227"/>
      <c r="L202" s="45"/>
      <c r="M202" s="228" t="s">
        <v>1</v>
      </c>
      <c r="N202" s="229" t="s">
        <v>38</v>
      </c>
      <c r="O202" s="92"/>
      <c r="P202" s="230">
        <f>O202*H202</f>
        <v>0</v>
      </c>
      <c r="Q202" s="230">
        <v>0</v>
      </c>
      <c r="R202" s="230">
        <f>Q202*H202</f>
        <v>0</v>
      </c>
      <c r="S202" s="230">
        <v>2.2000000000000002</v>
      </c>
      <c r="T202" s="231">
        <f>S202*H202</f>
        <v>4.4000000000000004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2" t="s">
        <v>133</v>
      </c>
      <c r="AT202" s="232" t="s">
        <v>129</v>
      </c>
      <c r="AU202" s="232" t="s">
        <v>83</v>
      </c>
      <c r="AY202" s="18" t="s">
        <v>126</v>
      </c>
      <c r="BE202" s="233">
        <f>IF(N202="základní",J202,0)</f>
        <v>0</v>
      </c>
      <c r="BF202" s="233">
        <f>IF(N202="snížená",J202,0)</f>
        <v>0</v>
      </c>
      <c r="BG202" s="233">
        <f>IF(N202="zákl. přenesená",J202,0)</f>
        <v>0</v>
      </c>
      <c r="BH202" s="233">
        <f>IF(N202="sníž. přenesená",J202,0)</f>
        <v>0</v>
      </c>
      <c r="BI202" s="233">
        <f>IF(N202="nulová",J202,0)</f>
        <v>0</v>
      </c>
      <c r="BJ202" s="18" t="s">
        <v>81</v>
      </c>
      <c r="BK202" s="233">
        <f>ROUND(I202*H202,2)</f>
        <v>0</v>
      </c>
      <c r="BL202" s="18" t="s">
        <v>133</v>
      </c>
      <c r="BM202" s="232" t="s">
        <v>480</v>
      </c>
    </row>
    <row r="203" s="13" customFormat="1">
      <c r="A203" s="13"/>
      <c r="B203" s="234"/>
      <c r="C203" s="235"/>
      <c r="D203" s="236" t="s">
        <v>135</v>
      </c>
      <c r="E203" s="237" t="s">
        <v>1</v>
      </c>
      <c r="F203" s="238" t="s">
        <v>451</v>
      </c>
      <c r="G203" s="235"/>
      <c r="H203" s="237" t="s">
        <v>1</v>
      </c>
      <c r="I203" s="239"/>
      <c r="J203" s="235"/>
      <c r="K203" s="235"/>
      <c r="L203" s="240"/>
      <c r="M203" s="241"/>
      <c r="N203" s="242"/>
      <c r="O203" s="242"/>
      <c r="P203" s="242"/>
      <c r="Q203" s="242"/>
      <c r="R203" s="242"/>
      <c r="S203" s="242"/>
      <c r="T203" s="24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4" t="s">
        <v>135</v>
      </c>
      <c r="AU203" s="244" t="s">
        <v>83</v>
      </c>
      <c r="AV203" s="13" t="s">
        <v>81</v>
      </c>
      <c r="AW203" s="13" t="s">
        <v>30</v>
      </c>
      <c r="AX203" s="13" t="s">
        <v>73</v>
      </c>
      <c r="AY203" s="244" t="s">
        <v>126</v>
      </c>
    </row>
    <row r="204" s="14" customFormat="1">
      <c r="A204" s="14"/>
      <c r="B204" s="245"/>
      <c r="C204" s="246"/>
      <c r="D204" s="236" t="s">
        <v>135</v>
      </c>
      <c r="E204" s="247" t="s">
        <v>1</v>
      </c>
      <c r="F204" s="248" t="s">
        <v>481</v>
      </c>
      <c r="G204" s="246"/>
      <c r="H204" s="249">
        <v>2</v>
      </c>
      <c r="I204" s="250"/>
      <c r="J204" s="246"/>
      <c r="K204" s="246"/>
      <c r="L204" s="251"/>
      <c r="M204" s="252"/>
      <c r="N204" s="253"/>
      <c r="O204" s="253"/>
      <c r="P204" s="253"/>
      <c r="Q204" s="253"/>
      <c r="R204" s="253"/>
      <c r="S204" s="253"/>
      <c r="T204" s="25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5" t="s">
        <v>135</v>
      </c>
      <c r="AU204" s="255" t="s">
        <v>83</v>
      </c>
      <c r="AV204" s="14" t="s">
        <v>83</v>
      </c>
      <c r="AW204" s="14" t="s">
        <v>30</v>
      </c>
      <c r="AX204" s="14" t="s">
        <v>81</v>
      </c>
      <c r="AY204" s="255" t="s">
        <v>126</v>
      </c>
    </row>
    <row r="205" s="2" customFormat="1" ht="24.15" customHeight="1">
      <c r="A205" s="39"/>
      <c r="B205" s="40"/>
      <c r="C205" s="220" t="s">
        <v>272</v>
      </c>
      <c r="D205" s="220" t="s">
        <v>129</v>
      </c>
      <c r="E205" s="221" t="s">
        <v>230</v>
      </c>
      <c r="F205" s="222" t="s">
        <v>231</v>
      </c>
      <c r="G205" s="223" t="s">
        <v>132</v>
      </c>
      <c r="H205" s="224">
        <v>872</v>
      </c>
      <c r="I205" s="225"/>
      <c r="J205" s="226">
        <f>ROUND(I205*H205,2)</f>
        <v>0</v>
      </c>
      <c r="K205" s="227"/>
      <c r="L205" s="45"/>
      <c r="M205" s="228" t="s">
        <v>1</v>
      </c>
      <c r="N205" s="229" t="s">
        <v>38</v>
      </c>
      <c r="O205" s="92"/>
      <c r="P205" s="230">
        <f>O205*H205</f>
        <v>0</v>
      </c>
      <c r="Q205" s="230">
        <v>0</v>
      </c>
      <c r="R205" s="230">
        <f>Q205*H205</f>
        <v>0</v>
      </c>
      <c r="S205" s="230">
        <v>0.016</v>
      </c>
      <c r="T205" s="231">
        <f>S205*H205</f>
        <v>13.952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2" t="s">
        <v>133</v>
      </c>
      <c r="AT205" s="232" t="s">
        <v>129</v>
      </c>
      <c r="AU205" s="232" t="s">
        <v>83</v>
      </c>
      <c r="AY205" s="18" t="s">
        <v>126</v>
      </c>
      <c r="BE205" s="233">
        <f>IF(N205="základní",J205,0)</f>
        <v>0</v>
      </c>
      <c r="BF205" s="233">
        <f>IF(N205="snížená",J205,0)</f>
        <v>0</v>
      </c>
      <c r="BG205" s="233">
        <f>IF(N205="zákl. přenesená",J205,0)</f>
        <v>0</v>
      </c>
      <c r="BH205" s="233">
        <f>IF(N205="sníž. přenesená",J205,0)</f>
        <v>0</v>
      </c>
      <c r="BI205" s="233">
        <f>IF(N205="nulová",J205,0)</f>
        <v>0</v>
      </c>
      <c r="BJ205" s="18" t="s">
        <v>81</v>
      </c>
      <c r="BK205" s="233">
        <f>ROUND(I205*H205,2)</f>
        <v>0</v>
      </c>
      <c r="BL205" s="18" t="s">
        <v>133</v>
      </c>
      <c r="BM205" s="232" t="s">
        <v>482</v>
      </c>
    </row>
    <row r="206" s="13" customFormat="1">
      <c r="A206" s="13"/>
      <c r="B206" s="234"/>
      <c r="C206" s="235"/>
      <c r="D206" s="236" t="s">
        <v>135</v>
      </c>
      <c r="E206" s="237" t="s">
        <v>1</v>
      </c>
      <c r="F206" s="238" t="s">
        <v>233</v>
      </c>
      <c r="G206" s="235"/>
      <c r="H206" s="237" t="s">
        <v>1</v>
      </c>
      <c r="I206" s="239"/>
      <c r="J206" s="235"/>
      <c r="K206" s="235"/>
      <c r="L206" s="240"/>
      <c r="M206" s="241"/>
      <c r="N206" s="242"/>
      <c r="O206" s="242"/>
      <c r="P206" s="242"/>
      <c r="Q206" s="242"/>
      <c r="R206" s="242"/>
      <c r="S206" s="242"/>
      <c r="T206" s="24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4" t="s">
        <v>135</v>
      </c>
      <c r="AU206" s="244" t="s">
        <v>83</v>
      </c>
      <c r="AV206" s="13" t="s">
        <v>81</v>
      </c>
      <c r="AW206" s="13" t="s">
        <v>30</v>
      </c>
      <c r="AX206" s="13" t="s">
        <v>73</v>
      </c>
      <c r="AY206" s="244" t="s">
        <v>126</v>
      </c>
    </row>
    <row r="207" s="14" customFormat="1">
      <c r="A207" s="14"/>
      <c r="B207" s="245"/>
      <c r="C207" s="246"/>
      <c r="D207" s="236" t="s">
        <v>135</v>
      </c>
      <c r="E207" s="247" t="s">
        <v>1</v>
      </c>
      <c r="F207" s="248" t="s">
        <v>483</v>
      </c>
      <c r="G207" s="246"/>
      <c r="H207" s="249">
        <v>872</v>
      </c>
      <c r="I207" s="250"/>
      <c r="J207" s="246"/>
      <c r="K207" s="246"/>
      <c r="L207" s="251"/>
      <c r="M207" s="252"/>
      <c r="N207" s="253"/>
      <c r="O207" s="253"/>
      <c r="P207" s="253"/>
      <c r="Q207" s="253"/>
      <c r="R207" s="253"/>
      <c r="S207" s="253"/>
      <c r="T207" s="25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5" t="s">
        <v>135</v>
      </c>
      <c r="AU207" s="255" t="s">
        <v>83</v>
      </c>
      <c r="AV207" s="14" t="s">
        <v>83</v>
      </c>
      <c r="AW207" s="14" t="s">
        <v>30</v>
      </c>
      <c r="AX207" s="14" t="s">
        <v>81</v>
      </c>
      <c r="AY207" s="255" t="s">
        <v>126</v>
      </c>
    </row>
    <row r="208" s="2" customFormat="1" ht="24.15" customHeight="1">
      <c r="A208" s="39"/>
      <c r="B208" s="40"/>
      <c r="C208" s="220" t="s">
        <v>276</v>
      </c>
      <c r="D208" s="220" t="s">
        <v>129</v>
      </c>
      <c r="E208" s="221" t="s">
        <v>234</v>
      </c>
      <c r="F208" s="222" t="s">
        <v>235</v>
      </c>
      <c r="G208" s="223" t="s">
        <v>132</v>
      </c>
      <c r="H208" s="224">
        <v>16</v>
      </c>
      <c r="I208" s="225"/>
      <c r="J208" s="226">
        <f>ROUND(I208*H208,2)</f>
        <v>0</v>
      </c>
      <c r="K208" s="227"/>
      <c r="L208" s="45"/>
      <c r="M208" s="228" t="s">
        <v>1</v>
      </c>
      <c r="N208" s="229" t="s">
        <v>38</v>
      </c>
      <c r="O208" s="92"/>
      <c r="P208" s="230">
        <f>O208*H208</f>
        <v>0</v>
      </c>
      <c r="Q208" s="230">
        <v>0</v>
      </c>
      <c r="R208" s="230">
        <f>Q208*H208</f>
        <v>0</v>
      </c>
      <c r="S208" s="230">
        <v>0.058999999999999997</v>
      </c>
      <c r="T208" s="231">
        <f>S208*H208</f>
        <v>0.94399999999999995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2" t="s">
        <v>133</v>
      </c>
      <c r="AT208" s="232" t="s">
        <v>129</v>
      </c>
      <c r="AU208" s="232" t="s">
        <v>83</v>
      </c>
      <c r="AY208" s="18" t="s">
        <v>126</v>
      </c>
      <c r="BE208" s="233">
        <f>IF(N208="základní",J208,0)</f>
        <v>0</v>
      </c>
      <c r="BF208" s="233">
        <f>IF(N208="snížená",J208,0)</f>
        <v>0</v>
      </c>
      <c r="BG208" s="233">
        <f>IF(N208="zákl. přenesená",J208,0)</f>
        <v>0</v>
      </c>
      <c r="BH208" s="233">
        <f>IF(N208="sníž. přenesená",J208,0)</f>
        <v>0</v>
      </c>
      <c r="BI208" s="233">
        <f>IF(N208="nulová",J208,0)</f>
        <v>0</v>
      </c>
      <c r="BJ208" s="18" t="s">
        <v>81</v>
      </c>
      <c r="BK208" s="233">
        <f>ROUND(I208*H208,2)</f>
        <v>0</v>
      </c>
      <c r="BL208" s="18" t="s">
        <v>133</v>
      </c>
      <c r="BM208" s="232" t="s">
        <v>484</v>
      </c>
    </row>
    <row r="209" s="13" customFormat="1">
      <c r="A209" s="13"/>
      <c r="B209" s="234"/>
      <c r="C209" s="235"/>
      <c r="D209" s="236" t="s">
        <v>135</v>
      </c>
      <c r="E209" s="237" t="s">
        <v>1</v>
      </c>
      <c r="F209" s="238" t="s">
        <v>237</v>
      </c>
      <c r="G209" s="235"/>
      <c r="H209" s="237" t="s">
        <v>1</v>
      </c>
      <c r="I209" s="239"/>
      <c r="J209" s="235"/>
      <c r="K209" s="235"/>
      <c r="L209" s="240"/>
      <c r="M209" s="241"/>
      <c r="N209" s="242"/>
      <c r="O209" s="242"/>
      <c r="P209" s="242"/>
      <c r="Q209" s="242"/>
      <c r="R209" s="242"/>
      <c r="S209" s="242"/>
      <c r="T209" s="24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4" t="s">
        <v>135</v>
      </c>
      <c r="AU209" s="244" t="s">
        <v>83</v>
      </c>
      <c r="AV209" s="13" t="s">
        <v>81</v>
      </c>
      <c r="AW209" s="13" t="s">
        <v>30</v>
      </c>
      <c r="AX209" s="13" t="s">
        <v>73</v>
      </c>
      <c r="AY209" s="244" t="s">
        <v>126</v>
      </c>
    </row>
    <row r="210" s="14" customFormat="1">
      <c r="A210" s="14"/>
      <c r="B210" s="245"/>
      <c r="C210" s="246"/>
      <c r="D210" s="236" t="s">
        <v>135</v>
      </c>
      <c r="E210" s="247" t="s">
        <v>1</v>
      </c>
      <c r="F210" s="248" t="s">
        <v>485</v>
      </c>
      <c r="G210" s="246"/>
      <c r="H210" s="249">
        <v>16</v>
      </c>
      <c r="I210" s="250"/>
      <c r="J210" s="246"/>
      <c r="K210" s="246"/>
      <c r="L210" s="251"/>
      <c r="M210" s="252"/>
      <c r="N210" s="253"/>
      <c r="O210" s="253"/>
      <c r="P210" s="253"/>
      <c r="Q210" s="253"/>
      <c r="R210" s="253"/>
      <c r="S210" s="253"/>
      <c r="T210" s="25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5" t="s">
        <v>135</v>
      </c>
      <c r="AU210" s="255" t="s">
        <v>83</v>
      </c>
      <c r="AV210" s="14" t="s">
        <v>83</v>
      </c>
      <c r="AW210" s="14" t="s">
        <v>30</v>
      </c>
      <c r="AX210" s="14" t="s">
        <v>81</v>
      </c>
      <c r="AY210" s="255" t="s">
        <v>126</v>
      </c>
    </row>
    <row r="211" s="2" customFormat="1" ht="16.5" customHeight="1">
      <c r="A211" s="39"/>
      <c r="B211" s="40"/>
      <c r="C211" s="220" t="s">
        <v>280</v>
      </c>
      <c r="D211" s="220" t="s">
        <v>129</v>
      </c>
      <c r="E211" s="221" t="s">
        <v>240</v>
      </c>
      <c r="F211" s="222" t="s">
        <v>241</v>
      </c>
      <c r="G211" s="223" t="s">
        <v>132</v>
      </c>
      <c r="H211" s="224">
        <v>871.38400000000001</v>
      </c>
      <c r="I211" s="225"/>
      <c r="J211" s="226">
        <f>ROUND(I211*H211,2)</f>
        <v>0</v>
      </c>
      <c r="K211" s="227"/>
      <c r="L211" s="45"/>
      <c r="M211" s="228" t="s">
        <v>1</v>
      </c>
      <c r="N211" s="229" t="s">
        <v>38</v>
      </c>
      <c r="O211" s="92"/>
      <c r="P211" s="230">
        <f>O211*H211</f>
        <v>0</v>
      </c>
      <c r="Q211" s="230">
        <v>0</v>
      </c>
      <c r="R211" s="230">
        <f>Q211*H211</f>
        <v>0</v>
      </c>
      <c r="S211" s="230">
        <v>0.0014300000000000001</v>
      </c>
      <c r="T211" s="231">
        <f>S211*H211</f>
        <v>1.2460791200000001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2" t="s">
        <v>133</v>
      </c>
      <c r="AT211" s="232" t="s">
        <v>129</v>
      </c>
      <c r="AU211" s="232" t="s">
        <v>83</v>
      </c>
      <c r="AY211" s="18" t="s">
        <v>126</v>
      </c>
      <c r="BE211" s="233">
        <f>IF(N211="základní",J211,0)</f>
        <v>0</v>
      </c>
      <c r="BF211" s="233">
        <f>IF(N211="snížená",J211,0)</f>
        <v>0</v>
      </c>
      <c r="BG211" s="233">
        <f>IF(N211="zákl. přenesená",J211,0)</f>
        <v>0</v>
      </c>
      <c r="BH211" s="233">
        <f>IF(N211="sníž. přenesená",J211,0)</f>
        <v>0</v>
      </c>
      <c r="BI211" s="233">
        <f>IF(N211="nulová",J211,0)</f>
        <v>0</v>
      </c>
      <c r="BJ211" s="18" t="s">
        <v>81</v>
      </c>
      <c r="BK211" s="233">
        <f>ROUND(I211*H211,2)</f>
        <v>0</v>
      </c>
      <c r="BL211" s="18" t="s">
        <v>133</v>
      </c>
      <c r="BM211" s="232" t="s">
        <v>486</v>
      </c>
    </row>
    <row r="212" s="13" customFormat="1">
      <c r="A212" s="13"/>
      <c r="B212" s="234"/>
      <c r="C212" s="235"/>
      <c r="D212" s="236" t="s">
        <v>135</v>
      </c>
      <c r="E212" s="237" t="s">
        <v>1</v>
      </c>
      <c r="F212" s="238" t="s">
        <v>243</v>
      </c>
      <c r="G212" s="235"/>
      <c r="H212" s="237" t="s">
        <v>1</v>
      </c>
      <c r="I212" s="239"/>
      <c r="J212" s="235"/>
      <c r="K212" s="235"/>
      <c r="L212" s="240"/>
      <c r="M212" s="241"/>
      <c r="N212" s="242"/>
      <c r="O212" s="242"/>
      <c r="P212" s="242"/>
      <c r="Q212" s="242"/>
      <c r="R212" s="242"/>
      <c r="S212" s="242"/>
      <c r="T212" s="24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4" t="s">
        <v>135</v>
      </c>
      <c r="AU212" s="244" t="s">
        <v>83</v>
      </c>
      <c r="AV212" s="13" t="s">
        <v>81</v>
      </c>
      <c r="AW212" s="13" t="s">
        <v>30</v>
      </c>
      <c r="AX212" s="13" t="s">
        <v>73</v>
      </c>
      <c r="AY212" s="244" t="s">
        <v>126</v>
      </c>
    </row>
    <row r="213" s="13" customFormat="1">
      <c r="A213" s="13"/>
      <c r="B213" s="234"/>
      <c r="C213" s="235"/>
      <c r="D213" s="236" t="s">
        <v>135</v>
      </c>
      <c r="E213" s="237" t="s">
        <v>1</v>
      </c>
      <c r="F213" s="238" t="s">
        <v>487</v>
      </c>
      <c r="G213" s="235"/>
      <c r="H213" s="237" t="s">
        <v>1</v>
      </c>
      <c r="I213" s="239"/>
      <c r="J213" s="235"/>
      <c r="K213" s="235"/>
      <c r="L213" s="240"/>
      <c r="M213" s="241"/>
      <c r="N213" s="242"/>
      <c r="O213" s="242"/>
      <c r="P213" s="242"/>
      <c r="Q213" s="242"/>
      <c r="R213" s="242"/>
      <c r="S213" s="242"/>
      <c r="T213" s="24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4" t="s">
        <v>135</v>
      </c>
      <c r="AU213" s="244" t="s">
        <v>83</v>
      </c>
      <c r="AV213" s="13" t="s">
        <v>81</v>
      </c>
      <c r="AW213" s="13" t="s">
        <v>30</v>
      </c>
      <c r="AX213" s="13" t="s">
        <v>73</v>
      </c>
      <c r="AY213" s="244" t="s">
        <v>126</v>
      </c>
    </row>
    <row r="214" s="14" customFormat="1">
      <c r="A214" s="14"/>
      <c r="B214" s="245"/>
      <c r="C214" s="246"/>
      <c r="D214" s="236" t="s">
        <v>135</v>
      </c>
      <c r="E214" s="247" t="s">
        <v>1</v>
      </c>
      <c r="F214" s="248" t="s">
        <v>488</v>
      </c>
      <c r="G214" s="246"/>
      <c r="H214" s="249">
        <v>18.984000000000002</v>
      </c>
      <c r="I214" s="250"/>
      <c r="J214" s="246"/>
      <c r="K214" s="246"/>
      <c r="L214" s="251"/>
      <c r="M214" s="252"/>
      <c r="N214" s="253"/>
      <c r="O214" s="253"/>
      <c r="P214" s="253"/>
      <c r="Q214" s="253"/>
      <c r="R214" s="253"/>
      <c r="S214" s="253"/>
      <c r="T214" s="25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5" t="s">
        <v>135</v>
      </c>
      <c r="AU214" s="255" t="s">
        <v>83</v>
      </c>
      <c r="AV214" s="14" t="s">
        <v>83</v>
      </c>
      <c r="AW214" s="14" t="s">
        <v>30</v>
      </c>
      <c r="AX214" s="14" t="s">
        <v>73</v>
      </c>
      <c r="AY214" s="255" t="s">
        <v>126</v>
      </c>
    </row>
    <row r="215" s="13" customFormat="1">
      <c r="A215" s="13"/>
      <c r="B215" s="234"/>
      <c r="C215" s="235"/>
      <c r="D215" s="236" t="s">
        <v>135</v>
      </c>
      <c r="E215" s="237" t="s">
        <v>1</v>
      </c>
      <c r="F215" s="238" t="s">
        <v>489</v>
      </c>
      <c r="G215" s="235"/>
      <c r="H215" s="237" t="s">
        <v>1</v>
      </c>
      <c r="I215" s="239"/>
      <c r="J215" s="235"/>
      <c r="K215" s="235"/>
      <c r="L215" s="240"/>
      <c r="M215" s="241"/>
      <c r="N215" s="242"/>
      <c r="O215" s="242"/>
      <c r="P215" s="242"/>
      <c r="Q215" s="242"/>
      <c r="R215" s="242"/>
      <c r="S215" s="242"/>
      <c r="T215" s="24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4" t="s">
        <v>135</v>
      </c>
      <c r="AU215" s="244" t="s">
        <v>83</v>
      </c>
      <c r="AV215" s="13" t="s">
        <v>81</v>
      </c>
      <c r="AW215" s="13" t="s">
        <v>30</v>
      </c>
      <c r="AX215" s="13" t="s">
        <v>73</v>
      </c>
      <c r="AY215" s="244" t="s">
        <v>126</v>
      </c>
    </row>
    <row r="216" s="14" customFormat="1">
      <c r="A216" s="14"/>
      <c r="B216" s="245"/>
      <c r="C216" s="246"/>
      <c r="D216" s="236" t="s">
        <v>135</v>
      </c>
      <c r="E216" s="247" t="s">
        <v>1</v>
      </c>
      <c r="F216" s="248" t="s">
        <v>490</v>
      </c>
      <c r="G216" s="246"/>
      <c r="H216" s="249">
        <v>84.480000000000004</v>
      </c>
      <c r="I216" s="250"/>
      <c r="J216" s="246"/>
      <c r="K216" s="246"/>
      <c r="L216" s="251"/>
      <c r="M216" s="252"/>
      <c r="N216" s="253"/>
      <c r="O216" s="253"/>
      <c r="P216" s="253"/>
      <c r="Q216" s="253"/>
      <c r="R216" s="253"/>
      <c r="S216" s="253"/>
      <c r="T216" s="25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5" t="s">
        <v>135</v>
      </c>
      <c r="AU216" s="255" t="s">
        <v>83</v>
      </c>
      <c r="AV216" s="14" t="s">
        <v>83</v>
      </c>
      <c r="AW216" s="14" t="s">
        <v>30</v>
      </c>
      <c r="AX216" s="14" t="s">
        <v>73</v>
      </c>
      <c r="AY216" s="255" t="s">
        <v>126</v>
      </c>
    </row>
    <row r="217" s="13" customFormat="1">
      <c r="A217" s="13"/>
      <c r="B217" s="234"/>
      <c r="C217" s="235"/>
      <c r="D217" s="236" t="s">
        <v>135</v>
      </c>
      <c r="E217" s="237" t="s">
        <v>1</v>
      </c>
      <c r="F217" s="238" t="s">
        <v>491</v>
      </c>
      <c r="G217" s="235"/>
      <c r="H217" s="237" t="s">
        <v>1</v>
      </c>
      <c r="I217" s="239"/>
      <c r="J217" s="235"/>
      <c r="K217" s="235"/>
      <c r="L217" s="240"/>
      <c r="M217" s="241"/>
      <c r="N217" s="242"/>
      <c r="O217" s="242"/>
      <c r="P217" s="242"/>
      <c r="Q217" s="242"/>
      <c r="R217" s="242"/>
      <c r="S217" s="242"/>
      <c r="T217" s="24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4" t="s">
        <v>135</v>
      </c>
      <c r="AU217" s="244" t="s">
        <v>83</v>
      </c>
      <c r="AV217" s="13" t="s">
        <v>81</v>
      </c>
      <c r="AW217" s="13" t="s">
        <v>30</v>
      </c>
      <c r="AX217" s="13" t="s">
        <v>73</v>
      </c>
      <c r="AY217" s="244" t="s">
        <v>126</v>
      </c>
    </row>
    <row r="218" s="14" customFormat="1">
      <c r="A218" s="14"/>
      <c r="B218" s="245"/>
      <c r="C218" s="246"/>
      <c r="D218" s="236" t="s">
        <v>135</v>
      </c>
      <c r="E218" s="247" t="s">
        <v>1</v>
      </c>
      <c r="F218" s="248" t="s">
        <v>492</v>
      </c>
      <c r="G218" s="246"/>
      <c r="H218" s="249">
        <v>236.38999999999999</v>
      </c>
      <c r="I218" s="250"/>
      <c r="J218" s="246"/>
      <c r="K218" s="246"/>
      <c r="L218" s="251"/>
      <c r="M218" s="252"/>
      <c r="N218" s="253"/>
      <c r="O218" s="253"/>
      <c r="P218" s="253"/>
      <c r="Q218" s="253"/>
      <c r="R218" s="253"/>
      <c r="S218" s="253"/>
      <c r="T218" s="25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5" t="s">
        <v>135</v>
      </c>
      <c r="AU218" s="255" t="s">
        <v>83</v>
      </c>
      <c r="AV218" s="14" t="s">
        <v>83</v>
      </c>
      <c r="AW218" s="14" t="s">
        <v>30</v>
      </c>
      <c r="AX218" s="14" t="s">
        <v>73</v>
      </c>
      <c r="AY218" s="255" t="s">
        <v>126</v>
      </c>
    </row>
    <row r="219" s="13" customFormat="1">
      <c r="A219" s="13"/>
      <c r="B219" s="234"/>
      <c r="C219" s="235"/>
      <c r="D219" s="236" t="s">
        <v>135</v>
      </c>
      <c r="E219" s="237" t="s">
        <v>1</v>
      </c>
      <c r="F219" s="238" t="s">
        <v>493</v>
      </c>
      <c r="G219" s="235"/>
      <c r="H219" s="237" t="s">
        <v>1</v>
      </c>
      <c r="I219" s="239"/>
      <c r="J219" s="235"/>
      <c r="K219" s="235"/>
      <c r="L219" s="240"/>
      <c r="M219" s="241"/>
      <c r="N219" s="242"/>
      <c r="O219" s="242"/>
      <c r="P219" s="242"/>
      <c r="Q219" s="242"/>
      <c r="R219" s="242"/>
      <c r="S219" s="242"/>
      <c r="T219" s="24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4" t="s">
        <v>135</v>
      </c>
      <c r="AU219" s="244" t="s">
        <v>83</v>
      </c>
      <c r="AV219" s="13" t="s">
        <v>81</v>
      </c>
      <c r="AW219" s="13" t="s">
        <v>30</v>
      </c>
      <c r="AX219" s="13" t="s">
        <v>73</v>
      </c>
      <c r="AY219" s="244" t="s">
        <v>126</v>
      </c>
    </row>
    <row r="220" s="14" customFormat="1">
      <c r="A220" s="14"/>
      <c r="B220" s="245"/>
      <c r="C220" s="246"/>
      <c r="D220" s="236" t="s">
        <v>135</v>
      </c>
      <c r="E220" s="247" t="s">
        <v>1</v>
      </c>
      <c r="F220" s="248" t="s">
        <v>494</v>
      </c>
      <c r="G220" s="246"/>
      <c r="H220" s="249">
        <v>472.77999999999997</v>
      </c>
      <c r="I220" s="250"/>
      <c r="J220" s="246"/>
      <c r="K220" s="246"/>
      <c r="L220" s="251"/>
      <c r="M220" s="252"/>
      <c r="N220" s="253"/>
      <c r="O220" s="253"/>
      <c r="P220" s="253"/>
      <c r="Q220" s="253"/>
      <c r="R220" s="253"/>
      <c r="S220" s="253"/>
      <c r="T220" s="25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5" t="s">
        <v>135</v>
      </c>
      <c r="AU220" s="255" t="s">
        <v>83</v>
      </c>
      <c r="AV220" s="14" t="s">
        <v>83</v>
      </c>
      <c r="AW220" s="14" t="s">
        <v>30</v>
      </c>
      <c r="AX220" s="14" t="s">
        <v>73</v>
      </c>
      <c r="AY220" s="255" t="s">
        <v>126</v>
      </c>
    </row>
    <row r="221" s="14" customFormat="1">
      <c r="A221" s="14"/>
      <c r="B221" s="245"/>
      <c r="C221" s="246"/>
      <c r="D221" s="236" t="s">
        <v>135</v>
      </c>
      <c r="E221" s="247" t="s">
        <v>1</v>
      </c>
      <c r="F221" s="248" t="s">
        <v>495</v>
      </c>
      <c r="G221" s="246"/>
      <c r="H221" s="249">
        <v>-84.269999999999996</v>
      </c>
      <c r="I221" s="250"/>
      <c r="J221" s="246"/>
      <c r="K221" s="246"/>
      <c r="L221" s="251"/>
      <c r="M221" s="252"/>
      <c r="N221" s="253"/>
      <c r="O221" s="253"/>
      <c r="P221" s="253"/>
      <c r="Q221" s="253"/>
      <c r="R221" s="253"/>
      <c r="S221" s="253"/>
      <c r="T221" s="25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5" t="s">
        <v>135</v>
      </c>
      <c r="AU221" s="255" t="s">
        <v>83</v>
      </c>
      <c r="AV221" s="14" t="s">
        <v>83</v>
      </c>
      <c r="AW221" s="14" t="s">
        <v>30</v>
      </c>
      <c r="AX221" s="14" t="s">
        <v>73</v>
      </c>
      <c r="AY221" s="255" t="s">
        <v>126</v>
      </c>
    </row>
    <row r="222" s="14" customFormat="1">
      <c r="A222" s="14"/>
      <c r="B222" s="245"/>
      <c r="C222" s="246"/>
      <c r="D222" s="236" t="s">
        <v>135</v>
      </c>
      <c r="E222" s="247" t="s">
        <v>1</v>
      </c>
      <c r="F222" s="248" t="s">
        <v>496</v>
      </c>
      <c r="G222" s="246"/>
      <c r="H222" s="249">
        <v>-20.879999999999999</v>
      </c>
      <c r="I222" s="250"/>
      <c r="J222" s="246"/>
      <c r="K222" s="246"/>
      <c r="L222" s="251"/>
      <c r="M222" s="252"/>
      <c r="N222" s="253"/>
      <c r="O222" s="253"/>
      <c r="P222" s="253"/>
      <c r="Q222" s="253"/>
      <c r="R222" s="253"/>
      <c r="S222" s="253"/>
      <c r="T222" s="25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5" t="s">
        <v>135</v>
      </c>
      <c r="AU222" s="255" t="s">
        <v>83</v>
      </c>
      <c r="AV222" s="14" t="s">
        <v>83</v>
      </c>
      <c r="AW222" s="14" t="s">
        <v>30</v>
      </c>
      <c r="AX222" s="14" t="s">
        <v>73</v>
      </c>
      <c r="AY222" s="255" t="s">
        <v>126</v>
      </c>
    </row>
    <row r="223" s="13" customFormat="1">
      <c r="A223" s="13"/>
      <c r="B223" s="234"/>
      <c r="C223" s="235"/>
      <c r="D223" s="236" t="s">
        <v>135</v>
      </c>
      <c r="E223" s="237" t="s">
        <v>1</v>
      </c>
      <c r="F223" s="238" t="s">
        <v>497</v>
      </c>
      <c r="G223" s="235"/>
      <c r="H223" s="237" t="s">
        <v>1</v>
      </c>
      <c r="I223" s="239"/>
      <c r="J223" s="235"/>
      <c r="K223" s="235"/>
      <c r="L223" s="240"/>
      <c r="M223" s="241"/>
      <c r="N223" s="242"/>
      <c r="O223" s="242"/>
      <c r="P223" s="242"/>
      <c r="Q223" s="242"/>
      <c r="R223" s="242"/>
      <c r="S223" s="242"/>
      <c r="T223" s="24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4" t="s">
        <v>135</v>
      </c>
      <c r="AU223" s="244" t="s">
        <v>83</v>
      </c>
      <c r="AV223" s="13" t="s">
        <v>81</v>
      </c>
      <c r="AW223" s="13" t="s">
        <v>30</v>
      </c>
      <c r="AX223" s="13" t="s">
        <v>73</v>
      </c>
      <c r="AY223" s="244" t="s">
        <v>126</v>
      </c>
    </row>
    <row r="224" s="14" customFormat="1">
      <c r="A224" s="14"/>
      <c r="B224" s="245"/>
      <c r="C224" s="246"/>
      <c r="D224" s="236" t="s">
        <v>135</v>
      </c>
      <c r="E224" s="247" t="s">
        <v>1</v>
      </c>
      <c r="F224" s="248" t="s">
        <v>498</v>
      </c>
      <c r="G224" s="246"/>
      <c r="H224" s="249">
        <v>84.700000000000003</v>
      </c>
      <c r="I224" s="250"/>
      <c r="J224" s="246"/>
      <c r="K224" s="246"/>
      <c r="L224" s="251"/>
      <c r="M224" s="252"/>
      <c r="N224" s="253"/>
      <c r="O224" s="253"/>
      <c r="P224" s="253"/>
      <c r="Q224" s="253"/>
      <c r="R224" s="253"/>
      <c r="S224" s="253"/>
      <c r="T224" s="25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5" t="s">
        <v>135</v>
      </c>
      <c r="AU224" s="255" t="s">
        <v>83</v>
      </c>
      <c r="AV224" s="14" t="s">
        <v>83</v>
      </c>
      <c r="AW224" s="14" t="s">
        <v>30</v>
      </c>
      <c r="AX224" s="14" t="s">
        <v>73</v>
      </c>
      <c r="AY224" s="255" t="s">
        <v>126</v>
      </c>
    </row>
    <row r="225" s="16" customFormat="1">
      <c r="A225" s="16"/>
      <c r="B225" s="267"/>
      <c r="C225" s="268"/>
      <c r="D225" s="236" t="s">
        <v>135</v>
      </c>
      <c r="E225" s="269" t="s">
        <v>1</v>
      </c>
      <c r="F225" s="270" t="s">
        <v>258</v>
      </c>
      <c r="G225" s="268"/>
      <c r="H225" s="271">
        <v>792.18400000000008</v>
      </c>
      <c r="I225" s="272"/>
      <c r="J225" s="268"/>
      <c r="K225" s="268"/>
      <c r="L225" s="273"/>
      <c r="M225" s="274"/>
      <c r="N225" s="275"/>
      <c r="O225" s="275"/>
      <c r="P225" s="275"/>
      <c r="Q225" s="275"/>
      <c r="R225" s="275"/>
      <c r="S225" s="275"/>
      <c r="T225" s="27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T225" s="277" t="s">
        <v>135</v>
      </c>
      <c r="AU225" s="277" t="s">
        <v>83</v>
      </c>
      <c r="AV225" s="16" t="s">
        <v>145</v>
      </c>
      <c r="AW225" s="16" t="s">
        <v>30</v>
      </c>
      <c r="AX225" s="16" t="s">
        <v>73</v>
      </c>
      <c r="AY225" s="277" t="s">
        <v>126</v>
      </c>
    </row>
    <row r="226" s="13" customFormat="1">
      <c r="A226" s="13"/>
      <c r="B226" s="234"/>
      <c r="C226" s="235"/>
      <c r="D226" s="236" t="s">
        <v>135</v>
      </c>
      <c r="E226" s="237" t="s">
        <v>1</v>
      </c>
      <c r="F226" s="238" t="s">
        <v>259</v>
      </c>
      <c r="G226" s="235"/>
      <c r="H226" s="237" t="s">
        <v>1</v>
      </c>
      <c r="I226" s="239"/>
      <c r="J226" s="235"/>
      <c r="K226" s="235"/>
      <c r="L226" s="240"/>
      <c r="M226" s="241"/>
      <c r="N226" s="242"/>
      <c r="O226" s="242"/>
      <c r="P226" s="242"/>
      <c r="Q226" s="242"/>
      <c r="R226" s="242"/>
      <c r="S226" s="242"/>
      <c r="T226" s="24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4" t="s">
        <v>135</v>
      </c>
      <c r="AU226" s="244" t="s">
        <v>83</v>
      </c>
      <c r="AV226" s="13" t="s">
        <v>81</v>
      </c>
      <c r="AW226" s="13" t="s">
        <v>30</v>
      </c>
      <c r="AX226" s="13" t="s">
        <v>73</v>
      </c>
      <c r="AY226" s="244" t="s">
        <v>126</v>
      </c>
    </row>
    <row r="227" s="14" customFormat="1">
      <c r="A227" s="14"/>
      <c r="B227" s="245"/>
      <c r="C227" s="246"/>
      <c r="D227" s="236" t="s">
        <v>135</v>
      </c>
      <c r="E227" s="247" t="s">
        <v>1</v>
      </c>
      <c r="F227" s="248" t="s">
        <v>499</v>
      </c>
      <c r="G227" s="246"/>
      <c r="H227" s="249">
        <v>79.200000000000003</v>
      </c>
      <c r="I227" s="250"/>
      <c r="J227" s="246"/>
      <c r="K227" s="246"/>
      <c r="L227" s="251"/>
      <c r="M227" s="252"/>
      <c r="N227" s="253"/>
      <c r="O227" s="253"/>
      <c r="P227" s="253"/>
      <c r="Q227" s="253"/>
      <c r="R227" s="253"/>
      <c r="S227" s="253"/>
      <c r="T227" s="25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5" t="s">
        <v>135</v>
      </c>
      <c r="AU227" s="255" t="s">
        <v>83</v>
      </c>
      <c r="AV227" s="14" t="s">
        <v>83</v>
      </c>
      <c r="AW227" s="14" t="s">
        <v>30</v>
      </c>
      <c r="AX227" s="14" t="s">
        <v>73</v>
      </c>
      <c r="AY227" s="255" t="s">
        <v>126</v>
      </c>
    </row>
    <row r="228" s="15" customFormat="1">
      <c r="A228" s="15"/>
      <c r="B228" s="256"/>
      <c r="C228" s="257"/>
      <c r="D228" s="236" t="s">
        <v>135</v>
      </c>
      <c r="E228" s="258" t="s">
        <v>1</v>
      </c>
      <c r="F228" s="259" t="s">
        <v>140</v>
      </c>
      <c r="G228" s="257"/>
      <c r="H228" s="260">
        <v>871.38400000000013</v>
      </c>
      <c r="I228" s="261"/>
      <c r="J228" s="257"/>
      <c r="K228" s="257"/>
      <c r="L228" s="262"/>
      <c r="M228" s="263"/>
      <c r="N228" s="264"/>
      <c r="O228" s="264"/>
      <c r="P228" s="264"/>
      <c r="Q228" s="264"/>
      <c r="R228" s="264"/>
      <c r="S228" s="264"/>
      <c r="T228" s="26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66" t="s">
        <v>135</v>
      </c>
      <c r="AU228" s="266" t="s">
        <v>83</v>
      </c>
      <c r="AV228" s="15" t="s">
        <v>133</v>
      </c>
      <c r="AW228" s="15" t="s">
        <v>30</v>
      </c>
      <c r="AX228" s="15" t="s">
        <v>81</v>
      </c>
      <c r="AY228" s="266" t="s">
        <v>126</v>
      </c>
    </row>
    <row r="229" s="2" customFormat="1" ht="16.5" customHeight="1">
      <c r="A229" s="39"/>
      <c r="B229" s="40"/>
      <c r="C229" s="220" t="s">
        <v>286</v>
      </c>
      <c r="D229" s="220" t="s">
        <v>129</v>
      </c>
      <c r="E229" s="221" t="s">
        <v>262</v>
      </c>
      <c r="F229" s="222" t="s">
        <v>263</v>
      </c>
      <c r="G229" s="223" t="s">
        <v>132</v>
      </c>
      <c r="H229" s="224">
        <v>14.4</v>
      </c>
      <c r="I229" s="225"/>
      <c r="J229" s="226">
        <f>ROUND(I229*H229,2)</f>
        <v>0</v>
      </c>
      <c r="K229" s="227"/>
      <c r="L229" s="45"/>
      <c r="M229" s="228" t="s">
        <v>1</v>
      </c>
      <c r="N229" s="229" t="s">
        <v>38</v>
      </c>
      <c r="O229" s="92"/>
      <c r="P229" s="230">
        <f>O229*H229</f>
        <v>0</v>
      </c>
      <c r="Q229" s="230">
        <v>0</v>
      </c>
      <c r="R229" s="230">
        <f>Q229*H229</f>
        <v>0</v>
      </c>
      <c r="S229" s="230">
        <v>0.050000000000000003</v>
      </c>
      <c r="T229" s="231">
        <f>S229*H229</f>
        <v>0.72000000000000008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2" t="s">
        <v>133</v>
      </c>
      <c r="AT229" s="232" t="s">
        <v>129</v>
      </c>
      <c r="AU229" s="232" t="s">
        <v>83</v>
      </c>
      <c r="AY229" s="18" t="s">
        <v>126</v>
      </c>
      <c r="BE229" s="233">
        <f>IF(N229="základní",J229,0)</f>
        <v>0</v>
      </c>
      <c r="BF229" s="233">
        <f>IF(N229="snížená",J229,0)</f>
        <v>0</v>
      </c>
      <c r="BG229" s="233">
        <f>IF(N229="zákl. přenesená",J229,0)</f>
        <v>0</v>
      </c>
      <c r="BH229" s="233">
        <f>IF(N229="sníž. přenesená",J229,0)</f>
        <v>0</v>
      </c>
      <c r="BI229" s="233">
        <f>IF(N229="nulová",J229,0)</f>
        <v>0</v>
      </c>
      <c r="BJ229" s="18" t="s">
        <v>81</v>
      </c>
      <c r="BK229" s="233">
        <f>ROUND(I229*H229,2)</f>
        <v>0</v>
      </c>
      <c r="BL229" s="18" t="s">
        <v>133</v>
      </c>
      <c r="BM229" s="232" t="s">
        <v>500</v>
      </c>
    </row>
    <row r="230" s="13" customFormat="1">
      <c r="A230" s="13"/>
      <c r="B230" s="234"/>
      <c r="C230" s="235"/>
      <c r="D230" s="236" t="s">
        <v>135</v>
      </c>
      <c r="E230" s="237" t="s">
        <v>1</v>
      </c>
      <c r="F230" s="238" t="s">
        <v>265</v>
      </c>
      <c r="G230" s="235"/>
      <c r="H230" s="237" t="s">
        <v>1</v>
      </c>
      <c r="I230" s="239"/>
      <c r="J230" s="235"/>
      <c r="K230" s="235"/>
      <c r="L230" s="240"/>
      <c r="M230" s="241"/>
      <c r="N230" s="242"/>
      <c r="O230" s="242"/>
      <c r="P230" s="242"/>
      <c r="Q230" s="242"/>
      <c r="R230" s="242"/>
      <c r="S230" s="242"/>
      <c r="T230" s="24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4" t="s">
        <v>135</v>
      </c>
      <c r="AU230" s="244" t="s">
        <v>83</v>
      </c>
      <c r="AV230" s="13" t="s">
        <v>81</v>
      </c>
      <c r="AW230" s="13" t="s">
        <v>30</v>
      </c>
      <c r="AX230" s="13" t="s">
        <v>73</v>
      </c>
      <c r="AY230" s="244" t="s">
        <v>126</v>
      </c>
    </row>
    <row r="231" s="14" customFormat="1">
      <c r="A231" s="14"/>
      <c r="B231" s="245"/>
      <c r="C231" s="246"/>
      <c r="D231" s="236" t="s">
        <v>135</v>
      </c>
      <c r="E231" s="247" t="s">
        <v>1</v>
      </c>
      <c r="F231" s="248" t="s">
        <v>501</v>
      </c>
      <c r="G231" s="246"/>
      <c r="H231" s="249">
        <v>14.4</v>
      </c>
      <c r="I231" s="250"/>
      <c r="J231" s="246"/>
      <c r="K231" s="246"/>
      <c r="L231" s="251"/>
      <c r="M231" s="252"/>
      <c r="N231" s="253"/>
      <c r="O231" s="253"/>
      <c r="P231" s="253"/>
      <c r="Q231" s="253"/>
      <c r="R231" s="253"/>
      <c r="S231" s="253"/>
      <c r="T231" s="25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5" t="s">
        <v>135</v>
      </c>
      <c r="AU231" s="255" t="s">
        <v>83</v>
      </c>
      <c r="AV231" s="14" t="s">
        <v>83</v>
      </c>
      <c r="AW231" s="14" t="s">
        <v>30</v>
      </c>
      <c r="AX231" s="14" t="s">
        <v>81</v>
      </c>
      <c r="AY231" s="255" t="s">
        <v>126</v>
      </c>
    </row>
    <row r="232" s="2" customFormat="1" ht="16.5" customHeight="1">
      <c r="A232" s="39"/>
      <c r="B232" s="40"/>
      <c r="C232" s="220" t="s">
        <v>291</v>
      </c>
      <c r="D232" s="220" t="s">
        <v>129</v>
      </c>
      <c r="E232" s="221" t="s">
        <v>268</v>
      </c>
      <c r="F232" s="222" t="s">
        <v>269</v>
      </c>
      <c r="G232" s="223" t="s">
        <v>132</v>
      </c>
      <c r="H232" s="224">
        <v>902</v>
      </c>
      <c r="I232" s="225"/>
      <c r="J232" s="226">
        <f>ROUND(I232*H232,2)</f>
        <v>0</v>
      </c>
      <c r="K232" s="227"/>
      <c r="L232" s="45"/>
      <c r="M232" s="228" t="s">
        <v>1</v>
      </c>
      <c r="N232" s="229" t="s">
        <v>38</v>
      </c>
      <c r="O232" s="92"/>
      <c r="P232" s="230">
        <f>O232*H232</f>
        <v>0</v>
      </c>
      <c r="Q232" s="230">
        <v>0</v>
      </c>
      <c r="R232" s="230">
        <f>Q232*H232</f>
        <v>0</v>
      </c>
      <c r="S232" s="230">
        <v>0</v>
      </c>
      <c r="T232" s="231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2" t="s">
        <v>133</v>
      </c>
      <c r="AT232" s="232" t="s">
        <v>129</v>
      </c>
      <c r="AU232" s="232" t="s">
        <v>83</v>
      </c>
      <c r="AY232" s="18" t="s">
        <v>126</v>
      </c>
      <c r="BE232" s="233">
        <f>IF(N232="základní",J232,0)</f>
        <v>0</v>
      </c>
      <c r="BF232" s="233">
        <f>IF(N232="snížená",J232,0)</f>
        <v>0</v>
      </c>
      <c r="BG232" s="233">
        <f>IF(N232="zákl. přenesená",J232,0)</f>
        <v>0</v>
      </c>
      <c r="BH232" s="233">
        <f>IF(N232="sníž. přenesená",J232,0)</f>
        <v>0</v>
      </c>
      <c r="BI232" s="233">
        <f>IF(N232="nulová",J232,0)</f>
        <v>0</v>
      </c>
      <c r="BJ232" s="18" t="s">
        <v>81</v>
      </c>
      <c r="BK232" s="233">
        <f>ROUND(I232*H232,2)</f>
        <v>0</v>
      </c>
      <c r="BL232" s="18" t="s">
        <v>133</v>
      </c>
      <c r="BM232" s="232" t="s">
        <v>502</v>
      </c>
    </row>
    <row r="233" s="13" customFormat="1">
      <c r="A233" s="13"/>
      <c r="B233" s="234"/>
      <c r="C233" s="235"/>
      <c r="D233" s="236" t="s">
        <v>135</v>
      </c>
      <c r="E233" s="237" t="s">
        <v>1</v>
      </c>
      <c r="F233" s="238" t="s">
        <v>136</v>
      </c>
      <c r="G233" s="235"/>
      <c r="H233" s="237" t="s">
        <v>1</v>
      </c>
      <c r="I233" s="239"/>
      <c r="J233" s="235"/>
      <c r="K233" s="235"/>
      <c r="L233" s="240"/>
      <c r="M233" s="241"/>
      <c r="N233" s="242"/>
      <c r="O233" s="242"/>
      <c r="P233" s="242"/>
      <c r="Q233" s="242"/>
      <c r="R233" s="242"/>
      <c r="S233" s="242"/>
      <c r="T233" s="24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4" t="s">
        <v>135</v>
      </c>
      <c r="AU233" s="244" t="s">
        <v>83</v>
      </c>
      <c r="AV233" s="13" t="s">
        <v>81</v>
      </c>
      <c r="AW233" s="13" t="s">
        <v>30</v>
      </c>
      <c r="AX233" s="13" t="s">
        <v>73</v>
      </c>
      <c r="AY233" s="244" t="s">
        <v>126</v>
      </c>
    </row>
    <row r="234" s="14" customFormat="1">
      <c r="A234" s="14"/>
      <c r="B234" s="245"/>
      <c r="C234" s="246"/>
      <c r="D234" s="236" t="s">
        <v>135</v>
      </c>
      <c r="E234" s="247" t="s">
        <v>1</v>
      </c>
      <c r="F234" s="248" t="s">
        <v>200</v>
      </c>
      <c r="G234" s="246"/>
      <c r="H234" s="249">
        <v>14</v>
      </c>
      <c r="I234" s="250"/>
      <c r="J234" s="246"/>
      <c r="K234" s="246"/>
      <c r="L234" s="251"/>
      <c r="M234" s="252"/>
      <c r="N234" s="253"/>
      <c r="O234" s="253"/>
      <c r="P234" s="253"/>
      <c r="Q234" s="253"/>
      <c r="R234" s="253"/>
      <c r="S234" s="253"/>
      <c r="T234" s="25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5" t="s">
        <v>135</v>
      </c>
      <c r="AU234" s="255" t="s">
        <v>83</v>
      </c>
      <c r="AV234" s="14" t="s">
        <v>83</v>
      </c>
      <c r="AW234" s="14" t="s">
        <v>30</v>
      </c>
      <c r="AX234" s="14" t="s">
        <v>73</v>
      </c>
      <c r="AY234" s="255" t="s">
        <v>126</v>
      </c>
    </row>
    <row r="235" s="13" customFormat="1">
      <c r="A235" s="13"/>
      <c r="B235" s="234"/>
      <c r="C235" s="235"/>
      <c r="D235" s="236" t="s">
        <v>135</v>
      </c>
      <c r="E235" s="237" t="s">
        <v>1</v>
      </c>
      <c r="F235" s="238" t="s">
        <v>138</v>
      </c>
      <c r="G235" s="235"/>
      <c r="H235" s="237" t="s">
        <v>1</v>
      </c>
      <c r="I235" s="239"/>
      <c r="J235" s="235"/>
      <c r="K235" s="235"/>
      <c r="L235" s="240"/>
      <c r="M235" s="241"/>
      <c r="N235" s="242"/>
      <c r="O235" s="242"/>
      <c r="P235" s="242"/>
      <c r="Q235" s="242"/>
      <c r="R235" s="242"/>
      <c r="S235" s="242"/>
      <c r="T235" s="24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4" t="s">
        <v>135</v>
      </c>
      <c r="AU235" s="244" t="s">
        <v>83</v>
      </c>
      <c r="AV235" s="13" t="s">
        <v>81</v>
      </c>
      <c r="AW235" s="13" t="s">
        <v>30</v>
      </c>
      <c r="AX235" s="13" t="s">
        <v>73</v>
      </c>
      <c r="AY235" s="244" t="s">
        <v>126</v>
      </c>
    </row>
    <row r="236" s="14" customFormat="1">
      <c r="A236" s="14"/>
      <c r="B236" s="245"/>
      <c r="C236" s="246"/>
      <c r="D236" s="236" t="s">
        <v>135</v>
      </c>
      <c r="E236" s="247" t="s">
        <v>1</v>
      </c>
      <c r="F236" s="248" t="s">
        <v>209</v>
      </c>
      <c r="G236" s="246"/>
      <c r="H236" s="249">
        <v>16</v>
      </c>
      <c r="I236" s="250"/>
      <c r="J236" s="246"/>
      <c r="K236" s="246"/>
      <c r="L236" s="251"/>
      <c r="M236" s="252"/>
      <c r="N236" s="253"/>
      <c r="O236" s="253"/>
      <c r="P236" s="253"/>
      <c r="Q236" s="253"/>
      <c r="R236" s="253"/>
      <c r="S236" s="253"/>
      <c r="T236" s="25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5" t="s">
        <v>135</v>
      </c>
      <c r="AU236" s="255" t="s">
        <v>83</v>
      </c>
      <c r="AV236" s="14" t="s">
        <v>83</v>
      </c>
      <c r="AW236" s="14" t="s">
        <v>30</v>
      </c>
      <c r="AX236" s="14" t="s">
        <v>73</v>
      </c>
      <c r="AY236" s="255" t="s">
        <v>126</v>
      </c>
    </row>
    <row r="237" s="13" customFormat="1">
      <c r="A237" s="13"/>
      <c r="B237" s="234"/>
      <c r="C237" s="235"/>
      <c r="D237" s="236" t="s">
        <v>135</v>
      </c>
      <c r="E237" s="237" t="s">
        <v>1</v>
      </c>
      <c r="F237" s="238" t="s">
        <v>271</v>
      </c>
      <c r="G237" s="235"/>
      <c r="H237" s="237" t="s">
        <v>1</v>
      </c>
      <c r="I237" s="239"/>
      <c r="J237" s="235"/>
      <c r="K237" s="235"/>
      <c r="L237" s="240"/>
      <c r="M237" s="241"/>
      <c r="N237" s="242"/>
      <c r="O237" s="242"/>
      <c r="P237" s="242"/>
      <c r="Q237" s="242"/>
      <c r="R237" s="242"/>
      <c r="S237" s="242"/>
      <c r="T237" s="24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4" t="s">
        <v>135</v>
      </c>
      <c r="AU237" s="244" t="s">
        <v>83</v>
      </c>
      <c r="AV237" s="13" t="s">
        <v>81</v>
      </c>
      <c r="AW237" s="13" t="s">
        <v>30</v>
      </c>
      <c r="AX237" s="13" t="s">
        <v>73</v>
      </c>
      <c r="AY237" s="244" t="s">
        <v>126</v>
      </c>
    </row>
    <row r="238" s="14" customFormat="1">
      <c r="A238" s="14"/>
      <c r="B238" s="245"/>
      <c r="C238" s="246"/>
      <c r="D238" s="236" t="s">
        <v>135</v>
      </c>
      <c r="E238" s="247" t="s">
        <v>1</v>
      </c>
      <c r="F238" s="248" t="s">
        <v>483</v>
      </c>
      <c r="G238" s="246"/>
      <c r="H238" s="249">
        <v>872</v>
      </c>
      <c r="I238" s="250"/>
      <c r="J238" s="246"/>
      <c r="K238" s="246"/>
      <c r="L238" s="251"/>
      <c r="M238" s="252"/>
      <c r="N238" s="253"/>
      <c r="O238" s="253"/>
      <c r="P238" s="253"/>
      <c r="Q238" s="253"/>
      <c r="R238" s="253"/>
      <c r="S238" s="253"/>
      <c r="T238" s="25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5" t="s">
        <v>135</v>
      </c>
      <c r="AU238" s="255" t="s">
        <v>83</v>
      </c>
      <c r="AV238" s="14" t="s">
        <v>83</v>
      </c>
      <c r="AW238" s="14" t="s">
        <v>30</v>
      </c>
      <c r="AX238" s="14" t="s">
        <v>73</v>
      </c>
      <c r="AY238" s="255" t="s">
        <v>126</v>
      </c>
    </row>
    <row r="239" s="15" customFormat="1">
      <c r="A239" s="15"/>
      <c r="B239" s="256"/>
      <c r="C239" s="257"/>
      <c r="D239" s="236" t="s">
        <v>135</v>
      </c>
      <c r="E239" s="258" t="s">
        <v>1</v>
      </c>
      <c r="F239" s="259" t="s">
        <v>140</v>
      </c>
      <c r="G239" s="257"/>
      <c r="H239" s="260">
        <v>902</v>
      </c>
      <c r="I239" s="261"/>
      <c r="J239" s="257"/>
      <c r="K239" s="257"/>
      <c r="L239" s="262"/>
      <c r="M239" s="263"/>
      <c r="N239" s="264"/>
      <c r="O239" s="264"/>
      <c r="P239" s="264"/>
      <c r="Q239" s="264"/>
      <c r="R239" s="264"/>
      <c r="S239" s="264"/>
      <c r="T239" s="26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66" t="s">
        <v>135</v>
      </c>
      <c r="AU239" s="266" t="s">
        <v>83</v>
      </c>
      <c r="AV239" s="15" t="s">
        <v>133</v>
      </c>
      <c r="AW239" s="15" t="s">
        <v>30</v>
      </c>
      <c r="AX239" s="15" t="s">
        <v>81</v>
      </c>
      <c r="AY239" s="266" t="s">
        <v>126</v>
      </c>
    </row>
    <row r="240" s="2" customFormat="1" ht="16.5" customHeight="1">
      <c r="A240" s="39"/>
      <c r="B240" s="40"/>
      <c r="C240" s="220" t="s">
        <v>295</v>
      </c>
      <c r="D240" s="220" t="s">
        <v>129</v>
      </c>
      <c r="E240" s="221" t="s">
        <v>503</v>
      </c>
      <c r="F240" s="222" t="s">
        <v>504</v>
      </c>
      <c r="G240" s="223" t="s">
        <v>132</v>
      </c>
      <c r="H240" s="224">
        <v>22</v>
      </c>
      <c r="I240" s="225"/>
      <c r="J240" s="226">
        <f>ROUND(I240*H240,2)</f>
        <v>0</v>
      </c>
      <c r="K240" s="227"/>
      <c r="L240" s="45"/>
      <c r="M240" s="228" t="s">
        <v>1</v>
      </c>
      <c r="N240" s="229" t="s">
        <v>38</v>
      </c>
      <c r="O240" s="92"/>
      <c r="P240" s="230">
        <f>O240*H240</f>
        <v>0</v>
      </c>
      <c r="Q240" s="230">
        <v>0</v>
      </c>
      <c r="R240" s="230">
        <f>Q240*H240</f>
        <v>0</v>
      </c>
      <c r="S240" s="230">
        <v>0</v>
      </c>
      <c r="T240" s="231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2" t="s">
        <v>133</v>
      </c>
      <c r="AT240" s="232" t="s">
        <v>129</v>
      </c>
      <c r="AU240" s="232" t="s">
        <v>83</v>
      </c>
      <c r="AY240" s="18" t="s">
        <v>126</v>
      </c>
      <c r="BE240" s="233">
        <f>IF(N240="základní",J240,0)</f>
        <v>0</v>
      </c>
      <c r="BF240" s="233">
        <f>IF(N240="snížená",J240,0)</f>
        <v>0</v>
      </c>
      <c r="BG240" s="233">
        <f>IF(N240="zákl. přenesená",J240,0)</f>
        <v>0</v>
      </c>
      <c r="BH240" s="233">
        <f>IF(N240="sníž. přenesená",J240,0)</f>
        <v>0</v>
      </c>
      <c r="BI240" s="233">
        <f>IF(N240="nulová",J240,0)</f>
        <v>0</v>
      </c>
      <c r="BJ240" s="18" t="s">
        <v>81</v>
      </c>
      <c r="BK240" s="233">
        <f>ROUND(I240*H240,2)</f>
        <v>0</v>
      </c>
      <c r="BL240" s="18" t="s">
        <v>133</v>
      </c>
      <c r="BM240" s="232" t="s">
        <v>505</v>
      </c>
    </row>
    <row r="241" s="13" customFormat="1">
      <c r="A241" s="13"/>
      <c r="B241" s="234"/>
      <c r="C241" s="235"/>
      <c r="D241" s="236" t="s">
        <v>135</v>
      </c>
      <c r="E241" s="237" t="s">
        <v>1</v>
      </c>
      <c r="F241" s="238" t="s">
        <v>451</v>
      </c>
      <c r="G241" s="235"/>
      <c r="H241" s="237" t="s">
        <v>1</v>
      </c>
      <c r="I241" s="239"/>
      <c r="J241" s="235"/>
      <c r="K241" s="235"/>
      <c r="L241" s="240"/>
      <c r="M241" s="241"/>
      <c r="N241" s="242"/>
      <c r="O241" s="242"/>
      <c r="P241" s="242"/>
      <c r="Q241" s="242"/>
      <c r="R241" s="242"/>
      <c r="S241" s="242"/>
      <c r="T241" s="24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4" t="s">
        <v>135</v>
      </c>
      <c r="AU241" s="244" t="s">
        <v>83</v>
      </c>
      <c r="AV241" s="13" t="s">
        <v>81</v>
      </c>
      <c r="AW241" s="13" t="s">
        <v>30</v>
      </c>
      <c r="AX241" s="13" t="s">
        <v>73</v>
      </c>
      <c r="AY241" s="244" t="s">
        <v>126</v>
      </c>
    </row>
    <row r="242" s="14" customFormat="1">
      <c r="A242" s="14"/>
      <c r="B242" s="245"/>
      <c r="C242" s="246"/>
      <c r="D242" s="236" t="s">
        <v>135</v>
      </c>
      <c r="E242" s="247" t="s">
        <v>1</v>
      </c>
      <c r="F242" s="248" t="s">
        <v>239</v>
      </c>
      <c r="G242" s="246"/>
      <c r="H242" s="249">
        <v>22</v>
      </c>
      <c r="I242" s="250"/>
      <c r="J242" s="246"/>
      <c r="K242" s="246"/>
      <c r="L242" s="251"/>
      <c r="M242" s="252"/>
      <c r="N242" s="253"/>
      <c r="O242" s="253"/>
      <c r="P242" s="253"/>
      <c r="Q242" s="253"/>
      <c r="R242" s="253"/>
      <c r="S242" s="253"/>
      <c r="T242" s="25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5" t="s">
        <v>135</v>
      </c>
      <c r="AU242" s="255" t="s">
        <v>83</v>
      </c>
      <c r="AV242" s="14" t="s">
        <v>83</v>
      </c>
      <c r="AW242" s="14" t="s">
        <v>30</v>
      </c>
      <c r="AX242" s="14" t="s">
        <v>81</v>
      </c>
      <c r="AY242" s="255" t="s">
        <v>126</v>
      </c>
    </row>
    <row r="243" s="2" customFormat="1" ht="16.5" customHeight="1">
      <c r="A243" s="39"/>
      <c r="B243" s="40"/>
      <c r="C243" s="220" t="s">
        <v>300</v>
      </c>
      <c r="D243" s="220" t="s">
        <v>129</v>
      </c>
      <c r="E243" s="221" t="s">
        <v>273</v>
      </c>
      <c r="F243" s="222" t="s">
        <v>274</v>
      </c>
      <c r="G243" s="223" t="s">
        <v>132</v>
      </c>
      <c r="H243" s="224">
        <v>1099</v>
      </c>
      <c r="I243" s="225"/>
      <c r="J243" s="226">
        <f>ROUND(I243*H243,2)</f>
        <v>0</v>
      </c>
      <c r="K243" s="227"/>
      <c r="L243" s="45"/>
      <c r="M243" s="228" t="s">
        <v>1</v>
      </c>
      <c r="N243" s="229" t="s">
        <v>38</v>
      </c>
      <c r="O243" s="92"/>
      <c r="P243" s="230">
        <f>O243*H243</f>
        <v>0</v>
      </c>
      <c r="Q243" s="230">
        <v>0</v>
      </c>
      <c r="R243" s="230">
        <f>Q243*H243</f>
        <v>0</v>
      </c>
      <c r="S243" s="230">
        <v>0</v>
      </c>
      <c r="T243" s="231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2" t="s">
        <v>133</v>
      </c>
      <c r="AT243" s="232" t="s">
        <v>129</v>
      </c>
      <c r="AU243" s="232" t="s">
        <v>83</v>
      </c>
      <c r="AY243" s="18" t="s">
        <v>126</v>
      </c>
      <c r="BE243" s="233">
        <f>IF(N243="základní",J243,0)</f>
        <v>0</v>
      </c>
      <c r="BF243" s="233">
        <f>IF(N243="snížená",J243,0)</f>
        <v>0</v>
      </c>
      <c r="BG243" s="233">
        <f>IF(N243="zákl. přenesená",J243,0)</f>
        <v>0</v>
      </c>
      <c r="BH243" s="233">
        <f>IF(N243="sníž. přenesená",J243,0)</f>
        <v>0</v>
      </c>
      <c r="BI243" s="233">
        <f>IF(N243="nulová",J243,0)</f>
        <v>0</v>
      </c>
      <c r="BJ243" s="18" t="s">
        <v>81</v>
      </c>
      <c r="BK243" s="233">
        <f>ROUND(I243*H243,2)</f>
        <v>0</v>
      </c>
      <c r="BL243" s="18" t="s">
        <v>133</v>
      </c>
      <c r="BM243" s="232" t="s">
        <v>506</v>
      </c>
    </row>
    <row r="244" s="2" customFormat="1" ht="16.5" customHeight="1">
      <c r="A244" s="39"/>
      <c r="B244" s="40"/>
      <c r="C244" s="220" t="s">
        <v>306</v>
      </c>
      <c r="D244" s="220" t="s">
        <v>129</v>
      </c>
      <c r="E244" s="221" t="s">
        <v>277</v>
      </c>
      <c r="F244" s="222" t="s">
        <v>278</v>
      </c>
      <c r="G244" s="223" t="s">
        <v>132</v>
      </c>
      <c r="H244" s="224">
        <v>1099</v>
      </c>
      <c r="I244" s="225"/>
      <c r="J244" s="226">
        <f>ROUND(I244*H244,2)</f>
        <v>0</v>
      </c>
      <c r="K244" s="227"/>
      <c r="L244" s="45"/>
      <c r="M244" s="228" t="s">
        <v>1</v>
      </c>
      <c r="N244" s="229" t="s">
        <v>38</v>
      </c>
      <c r="O244" s="92"/>
      <c r="P244" s="230">
        <f>O244*H244</f>
        <v>0</v>
      </c>
      <c r="Q244" s="230">
        <v>0</v>
      </c>
      <c r="R244" s="230">
        <f>Q244*H244</f>
        <v>0</v>
      </c>
      <c r="S244" s="230">
        <v>0</v>
      </c>
      <c r="T244" s="231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2" t="s">
        <v>133</v>
      </c>
      <c r="AT244" s="232" t="s">
        <v>129</v>
      </c>
      <c r="AU244" s="232" t="s">
        <v>83</v>
      </c>
      <c r="AY244" s="18" t="s">
        <v>126</v>
      </c>
      <c r="BE244" s="233">
        <f>IF(N244="základní",J244,0)</f>
        <v>0</v>
      </c>
      <c r="BF244" s="233">
        <f>IF(N244="snížená",J244,0)</f>
        <v>0</v>
      </c>
      <c r="BG244" s="233">
        <f>IF(N244="zákl. přenesená",J244,0)</f>
        <v>0</v>
      </c>
      <c r="BH244" s="233">
        <f>IF(N244="sníž. přenesená",J244,0)</f>
        <v>0</v>
      </c>
      <c r="BI244" s="233">
        <f>IF(N244="nulová",J244,0)</f>
        <v>0</v>
      </c>
      <c r="BJ244" s="18" t="s">
        <v>81</v>
      </c>
      <c r="BK244" s="233">
        <f>ROUND(I244*H244,2)</f>
        <v>0</v>
      </c>
      <c r="BL244" s="18" t="s">
        <v>133</v>
      </c>
      <c r="BM244" s="232" t="s">
        <v>507</v>
      </c>
    </row>
    <row r="245" s="12" customFormat="1" ht="22.8" customHeight="1">
      <c r="A245" s="12"/>
      <c r="B245" s="204"/>
      <c r="C245" s="205"/>
      <c r="D245" s="206" t="s">
        <v>72</v>
      </c>
      <c r="E245" s="218" t="s">
        <v>284</v>
      </c>
      <c r="F245" s="218" t="s">
        <v>285</v>
      </c>
      <c r="G245" s="205"/>
      <c r="H245" s="205"/>
      <c r="I245" s="208"/>
      <c r="J245" s="219">
        <f>BK245</f>
        <v>0</v>
      </c>
      <c r="K245" s="205"/>
      <c r="L245" s="210"/>
      <c r="M245" s="211"/>
      <c r="N245" s="212"/>
      <c r="O245" s="212"/>
      <c r="P245" s="213">
        <f>SUM(P246:P250)</f>
        <v>0</v>
      </c>
      <c r="Q245" s="212"/>
      <c r="R245" s="213">
        <f>SUM(R246:R250)</f>
        <v>0</v>
      </c>
      <c r="S245" s="212"/>
      <c r="T245" s="214">
        <f>SUM(T246:T250)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15" t="s">
        <v>81</v>
      </c>
      <c r="AT245" s="216" t="s">
        <v>72</v>
      </c>
      <c r="AU245" s="216" t="s">
        <v>81</v>
      </c>
      <c r="AY245" s="215" t="s">
        <v>126</v>
      </c>
      <c r="BK245" s="217">
        <f>SUM(BK246:BK250)</f>
        <v>0</v>
      </c>
    </row>
    <row r="246" s="2" customFormat="1" ht="21.75" customHeight="1">
      <c r="A246" s="39"/>
      <c r="B246" s="40"/>
      <c r="C246" s="220" t="s">
        <v>314</v>
      </c>
      <c r="D246" s="220" t="s">
        <v>129</v>
      </c>
      <c r="E246" s="221" t="s">
        <v>287</v>
      </c>
      <c r="F246" s="222" t="s">
        <v>288</v>
      </c>
      <c r="G246" s="223" t="s">
        <v>289</v>
      </c>
      <c r="H246" s="224">
        <v>23.439</v>
      </c>
      <c r="I246" s="225"/>
      <c r="J246" s="226">
        <f>ROUND(I246*H246,2)</f>
        <v>0</v>
      </c>
      <c r="K246" s="227"/>
      <c r="L246" s="45"/>
      <c r="M246" s="228" t="s">
        <v>1</v>
      </c>
      <c r="N246" s="229" t="s">
        <v>38</v>
      </c>
      <c r="O246" s="92"/>
      <c r="P246" s="230">
        <f>O246*H246</f>
        <v>0</v>
      </c>
      <c r="Q246" s="230">
        <v>0</v>
      </c>
      <c r="R246" s="230">
        <f>Q246*H246</f>
        <v>0</v>
      </c>
      <c r="S246" s="230">
        <v>0</v>
      </c>
      <c r="T246" s="231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2" t="s">
        <v>133</v>
      </c>
      <c r="AT246" s="232" t="s">
        <v>129</v>
      </c>
      <c r="AU246" s="232" t="s">
        <v>83</v>
      </c>
      <c r="AY246" s="18" t="s">
        <v>126</v>
      </c>
      <c r="BE246" s="233">
        <f>IF(N246="základní",J246,0)</f>
        <v>0</v>
      </c>
      <c r="BF246" s="233">
        <f>IF(N246="snížená",J246,0)</f>
        <v>0</v>
      </c>
      <c r="BG246" s="233">
        <f>IF(N246="zákl. přenesená",J246,0)</f>
        <v>0</v>
      </c>
      <c r="BH246" s="233">
        <f>IF(N246="sníž. přenesená",J246,0)</f>
        <v>0</v>
      </c>
      <c r="BI246" s="233">
        <f>IF(N246="nulová",J246,0)</f>
        <v>0</v>
      </c>
      <c r="BJ246" s="18" t="s">
        <v>81</v>
      </c>
      <c r="BK246" s="233">
        <f>ROUND(I246*H246,2)</f>
        <v>0</v>
      </c>
      <c r="BL246" s="18" t="s">
        <v>133</v>
      </c>
      <c r="BM246" s="232" t="s">
        <v>508</v>
      </c>
    </row>
    <row r="247" s="2" customFormat="1" ht="16.5" customHeight="1">
      <c r="A247" s="39"/>
      <c r="B247" s="40"/>
      <c r="C247" s="220" t="s">
        <v>322</v>
      </c>
      <c r="D247" s="220" t="s">
        <v>129</v>
      </c>
      <c r="E247" s="221" t="s">
        <v>292</v>
      </c>
      <c r="F247" s="222" t="s">
        <v>293</v>
      </c>
      <c r="G247" s="223" t="s">
        <v>289</v>
      </c>
      <c r="H247" s="224">
        <v>23.439</v>
      </c>
      <c r="I247" s="225"/>
      <c r="J247" s="226">
        <f>ROUND(I247*H247,2)</f>
        <v>0</v>
      </c>
      <c r="K247" s="227"/>
      <c r="L247" s="45"/>
      <c r="M247" s="228" t="s">
        <v>1</v>
      </c>
      <c r="N247" s="229" t="s">
        <v>38</v>
      </c>
      <c r="O247" s="92"/>
      <c r="P247" s="230">
        <f>O247*H247</f>
        <v>0</v>
      </c>
      <c r="Q247" s="230">
        <v>0</v>
      </c>
      <c r="R247" s="230">
        <f>Q247*H247</f>
        <v>0</v>
      </c>
      <c r="S247" s="230">
        <v>0</v>
      </c>
      <c r="T247" s="231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2" t="s">
        <v>133</v>
      </c>
      <c r="AT247" s="232" t="s">
        <v>129</v>
      </c>
      <c r="AU247" s="232" t="s">
        <v>83</v>
      </c>
      <c r="AY247" s="18" t="s">
        <v>126</v>
      </c>
      <c r="BE247" s="233">
        <f>IF(N247="základní",J247,0)</f>
        <v>0</v>
      </c>
      <c r="BF247" s="233">
        <f>IF(N247="snížená",J247,0)</f>
        <v>0</v>
      </c>
      <c r="BG247" s="233">
        <f>IF(N247="zákl. přenesená",J247,0)</f>
        <v>0</v>
      </c>
      <c r="BH247" s="233">
        <f>IF(N247="sníž. přenesená",J247,0)</f>
        <v>0</v>
      </c>
      <c r="BI247" s="233">
        <f>IF(N247="nulová",J247,0)</f>
        <v>0</v>
      </c>
      <c r="BJ247" s="18" t="s">
        <v>81</v>
      </c>
      <c r="BK247" s="233">
        <f>ROUND(I247*H247,2)</f>
        <v>0</v>
      </c>
      <c r="BL247" s="18" t="s">
        <v>133</v>
      </c>
      <c r="BM247" s="232" t="s">
        <v>509</v>
      </c>
    </row>
    <row r="248" s="2" customFormat="1" ht="16.5" customHeight="1">
      <c r="A248" s="39"/>
      <c r="B248" s="40"/>
      <c r="C248" s="220" t="s">
        <v>319</v>
      </c>
      <c r="D248" s="220" t="s">
        <v>129</v>
      </c>
      <c r="E248" s="221" t="s">
        <v>296</v>
      </c>
      <c r="F248" s="222" t="s">
        <v>297</v>
      </c>
      <c r="G248" s="223" t="s">
        <v>289</v>
      </c>
      <c r="H248" s="224">
        <v>562.53599999999994</v>
      </c>
      <c r="I248" s="225"/>
      <c r="J248" s="226">
        <f>ROUND(I248*H248,2)</f>
        <v>0</v>
      </c>
      <c r="K248" s="227"/>
      <c r="L248" s="45"/>
      <c r="M248" s="228" t="s">
        <v>1</v>
      </c>
      <c r="N248" s="229" t="s">
        <v>38</v>
      </c>
      <c r="O248" s="92"/>
      <c r="P248" s="230">
        <f>O248*H248</f>
        <v>0</v>
      </c>
      <c r="Q248" s="230">
        <v>0</v>
      </c>
      <c r="R248" s="230">
        <f>Q248*H248</f>
        <v>0</v>
      </c>
      <c r="S248" s="230">
        <v>0</v>
      </c>
      <c r="T248" s="231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2" t="s">
        <v>133</v>
      </c>
      <c r="AT248" s="232" t="s">
        <v>129</v>
      </c>
      <c r="AU248" s="232" t="s">
        <v>83</v>
      </c>
      <c r="AY248" s="18" t="s">
        <v>126</v>
      </c>
      <c r="BE248" s="233">
        <f>IF(N248="základní",J248,0)</f>
        <v>0</v>
      </c>
      <c r="BF248" s="233">
        <f>IF(N248="snížená",J248,0)</f>
        <v>0</v>
      </c>
      <c r="BG248" s="233">
        <f>IF(N248="zákl. přenesená",J248,0)</f>
        <v>0</v>
      </c>
      <c r="BH248" s="233">
        <f>IF(N248="sníž. přenesená",J248,0)</f>
        <v>0</v>
      </c>
      <c r="BI248" s="233">
        <f>IF(N248="nulová",J248,0)</f>
        <v>0</v>
      </c>
      <c r="BJ248" s="18" t="s">
        <v>81</v>
      </c>
      <c r="BK248" s="233">
        <f>ROUND(I248*H248,2)</f>
        <v>0</v>
      </c>
      <c r="BL248" s="18" t="s">
        <v>133</v>
      </c>
      <c r="BM248" s="232" t="s">
        <v>510</v>
      </c>
    </row>
    <row r="249" s="14" customFormat="1">
      <c r="A249" s="14"/>
      <c r="B249" s="245"/>
      <c r="C249" s="246"/>
      <c r="D249" s="236" t="s">
        <v>135</v>
      </c>
      <c r="E249" s="247" t="s">
        <v>1</v>
      </c>
      <c r="F249" s="248" t="s">
        <v>511</v>
      </c>
      <c r="G249" s="246"/>
      <c r="H249" s="249">
        <v>562.53599999999994</v>
      </c>
      <c r="I249" s="250"/>
      <c r="J249" s="246"/>
      <c r="K249" s="246"/>
      <c r="L249" s="251"/>
      <c r="M249" s="252"/>
      <c r="N249" s="253"/>
      <c r="O249" s="253"/>
      <c r="P249" s="253"/>
      <c r="Q249" s="253"/>
      <c r="R249" s="253"/>
      <c r="S249" s="253"/>
      <c r="T249" s="25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5" t="s">
        <v>135</v>
      </c>
      <c r="AU249" s="255" t="s">
        <v>83</v>
      </c>
      <c r="AV249" s="14" t="s">
        <v>83</v>
      </c>
      <c r="AW249" s="14" t="s">
        <v>30</v>
      </c>
      <c r="AX249" s="14" t="s">
        <v>81</v>
      </c>
      <c r="AY249" s="255" t="s">
        <v>126</v>
      </c>
    </row>
    <row r="250" s="2" customFormat="1" ht="21.75" customHeight="1">
      <c r="A250" s="39"/>
      <c r="B250" s="40"/>
      <c r="C250" s="220" t="s">
        <v>332</v>
      </c>
      <c r="D250" s="220" t="s">
        <v>129</v>
      </c>
      <c r="E250" s="221" t="s">
        <v>301</v>
      </c>
      <c r="F250" s="222" t="s">
        <v>302</v>
      </c>
      <c r="G250" s="223" t="s">
        <v>289</v>
      </c>
      <c r="H250" s="224">
        <v>23.439</v>
      </c>
      <c r="I250" s="225"/>
      <c r="J250" s="226">
        <f>ROUND(I250*H250,2)</f>
        <v>0</v>
      </c>
      <c r="K250" s="227"/>
      <c r="L250" s="45"/>
      <c r="M250" s="228" t="s">
        <v>1</v>
      </c>
      <c r="N250" s="229" t="s">
        <v>38</v>
      </c>
      <c r="O250" s="92"/>
      <c r="P250" s="230">
        <f>O250*H250</f>
        <v>0</v>
      </c>
      <c r="Q250" s="230">
        <v>0</v>
      </c>
      <c r="R250" s="230">
        <f>Q250*H250</f>
        <v>0</v>
      </c>
      <c r="S250" s="230">
        <v>0</v>
      </c>
      <c r="T250" s="231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2" t="s">
        <v>133</v>
      </c>
      <c r="AT250" s="232" t="s">
        <v>129</v>
      </c>
      <c r="AU250" s="232" t="s">
        <v>83</v>
      </c>
      <c r="AY250" s="18" t="s">
        <v>126</v>
      </c>
      <c r="BE250" s="233">
        <f>IF(N250="základní",J250,0)</f>
        <v>0</v>
      </c>
      <c r="BF250" s="233">
        <f>IF(N250="snížená",J250,0)</f>
        <v>0</v>
      </c>
      <c r="BG250" s="233">
        <f>IF(N250="zákl. přenesená",J250,0)</f>
        <v>0</v>
      </c>
      <c r="BH250" s="233">
        <f>IF(N250="sníž. přenesená",J250,0)</f>
        <v>0</v>
      </c>
      <c r="BI250" s="233">
        <f>IF(N250="nulová",J250,0)</f>
        <v>0</v>
      </c>
      <c r="BJ250" s="18" t="s">
        <v>81</v>
      </c>
      <c r="BK250" s="233">
        <f>ROUND(I250*H250,2)</f>
        <v>0</v>
      </c>
      <c r="BL250" s="18" t="s">
        <v>133</v>
      </c>
      <c r="BM250" s="232" t="s">
        <v>512</v>
      </c>
    </row>
    <row r="251" s="12" customFormat="1" ht="22.8" customHeight="1">
      <c r="A251" s="12"/>
      <c r="B251" s="204"/>
      <c r="C251" s="205"/>
      <c r="D251" s="206" t="s">
        <v>72</v>
      </c>
      <c r="E251" s="218" t="s">
        <v>304</v>
      </c>
      <c r="F251" s="218" t="s">
        <v>305</v>
      </c>
      <c r="G251" s="205"/>
      <c r="H251" s="205"/>
      <c r="I251" s="208"/>
      <c r="J251" s="219">
        <f>BK251</f>
        <v>0</v>
      </c>
      <c r="K251" s="205"/>
      <c r="L251" s="210"/>
      <c r="M251" s="211"/>
      <c r="N251" s="212"/>
      <c r="O251" s="212"/>
      <c r="P251" s="213">
        <f>P252</f>
        <v>0</v>
      </c>
      <c r="Q251" s="212"/>
      <c r="R251" s="213">
        <f>R252</f>
        <v>0</v>
      </c>
      <c r="S251" s="212"/>
      <c r="T251" s="214">
        <f>T252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15" t="s">
        <v>81</v>
      </c>
      <c r="AT251" s="216" t="s">
        <v>72</v>
      </c>
      <c r="AU251" s="216" t="s">
        <v>81</v>
      </c>
      <c r="AY251" s="215" t="s">
        <v>126</v>
      </c>
      <c r="BK251" s="217">
        <f>BK252</f>
        <v>0</v>
      </c>
    </row>
    <row r="252" s="2" customFormat="1" ht="16.5" customHeight="1">
      <c r="A252" s="39"/>
      <c r="B252" s="40"/>
      <c r="C252" s="220" t="s">
        <v>336</v>
      </c>
      <c r="D252" s="220" t="s">
        <v>129</v>
      </c>
      <c r="E252" s="221" t="s">
        <v>307</v>
      </c>
      <c r="F252" s="222" t="s">
        <v>308</v>
      </c>
      <c r="G252" s="223" t="s">
        <v>289</v>
      </c>
      <c r="H252" s="224">
        <v>24.218</v>
      </c>
      <c r="I252" s="225"/>
      <c r="J252" s="226">
        <f>ROUND(I252*H252,2)</f>
        <v>0</v>
      </c>
      <c r="K252" s="227"/>
      <c r="L252" s="45"/>
      <c r="M252" s="228" t="s">
        <v>1</v>
      </c>
      <c r="N252" s="229" t="s">
        <v>38</v>
      </c>
      <c r="O252" s="92"/>
      <c r="P252" s="230">
        <f>O252*H252</f>
        <v>0</v>
      </c>
      <c r="Q252" s="230">
        <v>0</v>
      </c>
      <c r="R252" s="230">
        <f>Q252*H252</f>
        <v>0</v>
      </c>
      <c r="S252" s="230">
        <v>0</v>
      </c>
      <c r="T252" s="231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2" t="s">
        <v>133</v>
      </c>
      <c r="AT252" s="232" t="s">
        <v>129</v>
      </c>
      <c r="AU252" s="232" t="s">
        <v>83</v>
      </c>
      <c r="AY252" s="18" t="s">
        <v>126</v>
      </c>
      <c r="BE252" s="233">
        <f>IF(N252="základní",J252,0)</f>
        <v>0</v>
      </c>
      <c r="BF252" s="233">
        <f>IF(N252="snížená",J252,0)</f>
        <v>0</v>
      </c>
      <c r="BG252" s="233">
        <f>IF(N252="zákl. přenesená",J252,0)</f>
        <v>0</v>
      </c>
      <c r="BH252" s="233">
        <f>IF(N252="sníž. přenesená",J252,0)</f>
        <v>0</v>
      </c>
      <c r="BI252" s="233">
        <f>IF(N252="nulová",J252,0)</f>
        <v>0</v>
      </c>
      <c r="BJ252" s="18" t="s">
        <v>81</v>
      </c>
      <c r="BK252" s="233">
        <f>ROUND(I252*H252,2)</f>
        <v>0</v>
      </c>
      <c r="BL252" s="18" t="s">
        <v>133</v>
      </c>
      <c r="BM252" s="232" t="s">
        <v>513</v>
      </c>
    </row>
    <row r="253" s="12" customFormat="1" ht="25.92" customHeight="1">
      <c r="A253" s="12"/>
      <c r="B253" s="204"/>
      <c r="C253" s="205"/>
      <c r="D253" s="206" t="s">
        <v>72</v>
      </c>
      <c r="E253" s="207" t="s">
        <v>310</v>
      </c>
      <c r="F253" s="207" t="s">
        <v>311</v>
      </c>
      <c r="G253" s="205"/>
      <c r="H253" s="205"/>
      <c r="I253" s="208"/>
      <c r="J253" s="209">
        <f>BK253</f>
        <v>0</v>
      </c>
      <c r="K253" s="205"/>
      <c r="L253" s="210"/>
      <c r="M253" s="211"/>
      <c r="N253" s="212"/>
      <c r="O253" s="212"/>
      <c r="P253" s="213">
        <f>P254+P279+P281+P293+P300</f>
        <v>0</v>
      </c>
      <c r="Q253" s="212"/>
      <c r="R253" s="213">
        <f>R254+R279+R281+R293+R300</f>
        <v>1.7731600000000001</v>
      </c>
      <c r="S253" s="212"/>
      <c r="T253" s="214">
        <f>T254+T279+T281+T293+T300</f>
        <v>2.176904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15" t="s">
        <v>83</v>
      </c>
      <c r="AT253" s="216" t="s">
        <v>72</v>
      </c>
      <c r="AU253" s="216" t="s">
        <v>73</v>
      </c>
      <c r="AY253" s="215" t="s">
        <v>126</v>
      </c>
      <c r="BK253" s="217">
        <f>BK254+BK279+BK281+BK293+BK300</f>
        <v>0</v>
      </c>
    </row>
    <row r="254" s="12" customFormat="1" ht="22.8" customHeight="1">
      <c r="A254" s="12"/>
      <c r="B254" s="204"/>
      <c r="C254" s="205"/>
      <c r="D254" s="206" t="s">
        <v>72</v>
      </c>
      <c r="E254" s="218" t="s">
        <v>312</v>
      </c>
      <c r="F254" s="218" t="s">
        <v>313</v>
      </c>
      <c r="G254" s="205"/>
      <c r="H254" s="205"/>
      <c r="I254" s="208"/>
      <c r="J254" s="219">
        <f>BK254</f>
        <v>0</v>
      </c>
      <c r="K254" s="205"/>
      <c r="L254" s="210"/>
      <c r="M254" s="211"/>
      <c r="N254" s="212"/>
      <c r="O254" s="212"/>
      <c r="P254" s="213">
        <f>SUM(P255:P278)</f>
        <v>0</v>
      </c>
      <c r="Q254" s="212"/>
      <c r="R254" s="213">
        <f>SUM(R255:R278)</f>
        <v>0</v>
      </c>
      <c r="S254" s="212"/>
      <c r="T254" s="214">
        <f>SUM(T255:T278)</f>
        <v>0.32690399999999997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15" t="s">
        <v>83</v>
      </c>
      <c r="AT254" s="216" t="s">
        <v>72</v>
      </c>
      <c r="AU254" s="216" t="s">
        <v>81</v>
      </c>
      <c r="AY254" s="215" t="s">
        <v>126</v>
      </c>
      <c r="BK254" s="217">
        <f>SUM(BK255:BK278)</f>
        <v>0</v>
      </c>
    </row>
    <row r="255" s="2" customFormat="1" ht="16.5" customHeight="1">
      <c r="A255" s="39"/>
      <c r="B255" s="40"/>
      <c r="C255" s="220" t="s">
        <v>340</v>
      </c>
      <c r="D255" s="220" t="s">
        <v>129</v>
      </c>
      <c r="E255" s="221" t="s">
        <v>514</v>
      </c>
      <c r="F255" s="222" t="s">
        <v>515</v>
      </c>
      <c r="G255" s="223" t="s">
        <v>152</v>
      </c>
      <c r="H255" s="224">
        <v>18</v>
      </c>
      <c r="I255" s="225"/>
      <c r="J255" s="226">
        <f>ROUND(I255*H255,2)</f>
        <v>0</v>
      </c>
      <c r="K255" s="227"/>
      <c r="L255" s="45"/>
      <c r="M255" s="228" t="s">
        <v>1</v>
      </c>
      <c r="N255" s="229" t="s">
        <v>38</v>
      </c>
      <c r="O255" s="92"/>
      <c r="P255" s="230">
        <f>O255*H255</f>
        <v>0</v>
      </c>
      <c r="Q255" s="230">
        <v>0</v>
      </c>
      <c r="R255" s="230">
        <f>Q255*H255</f>
        <v>0</v>
      </c>
      <c r="S255" s="230">
        <v>0.0017700000000000001</v>
      </c>
      <c r="T255" s="231">
        <f>S255*H255</f>
        <v>0.031859999999999999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2" t="s">
        <v>209</v>
      </c>
      <c r="AT255" s="232" t="s">
        <v>129</v>
      </c>
      <c r="AU255" s="232" t="s">
        <v>83</v>
      </c>
      <c r="AY255" s="18" t="s">
        <v>126</v>
      </c>
      <c r="BE255" s="233">
        <f>IF(N255="základní",J255,0)</f>
        <v>0</v>
      </c>
      <c r="BF255" s="233">
        <f>IF(N255="snížená",J255,0)</f>
        <v>0</v>
      </c>
      <c r="BG255" s="233">
        <f>IF(N255="zákl. přenesená",J255,0)</f>
        <v>0</v>
      </c>
      <c r="BH255" s="233">
        <f>IF(N255="sníž. přenesená",J255,0)</f>
        <v>0</v>
      </c>
      <c r="BI255" s="233">
        <f>IF(N255="nulová",J255,0)</f>
        <v>0</v>
      </c>
      <c r="BJ255" s="18" t="s">
        <v>81</v>
      </c>
      <c r="BK255" s="233">
        <f>ROUND(I255*H255,2)</f>
        <v>0</v>
      </c>
      <c r="BL255" s="18" t="s">
        <v>209</v>
      </c>
      <c r="BM255" s="232" t="s">
        <v>516</v>
      </c>
    </row>
    <row r="256" s="2" customFormat="1" ht="16.5" customHeight="1">
      <c r="A256" s="39"/>
      <c r="B256" s="40"/>
      <c r="C256" s="220" t="s">
        <v>344</v>
      </c>
      <c r="D256" s="220" t="s">
        <v>129</v>
      </c>
      <c r="E256" s="221" t="s">
        <v>517</v>
      </c>
      <c r="F256" s="222" t="s">
        <v>518</v>
      </c>
      <c r="G256" s="223" t="s">
        <v>152</v>
      </c>
      <c r="H256" s="224">
        <v>65</v>
      </c>
      <c r="I256" s="225"/>
      <c r="J256" s="226">
        <f>ROUND(I256*H256,2)</f>
        <v>0</v>
      </c>
      <c r="K256" s="227"/>
      <c r="L256" s="45"/>
      <c r="M256" s="228" t="s">
        <v>1</v>
      </c>
      <c r="N256" s="229" t="s">
        <v>38</v>
      </c>
      <c r="O256" s="92"/>
      <c r="P256" s="230">
        <f>O256*H256</f>
        <v>0</v>
      </c>
      <c r="Q256" s="230">
        <v>0</v>
      </c>
      <c r="R256" s="230">
        <f>Q256*H256</f>
        <v>0</v>
      </c>
      <c r="S256" s="230">
        <v>0.00191</v>
      </c>
      <c r="T256" s="231">
        <f>S256*H256</f>
        <v>0.12415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2" t="s">
        <v>209</v>
      </c>
      <c r="AT256" s="232" t="s">
        <v>129</v>
      </c>
      <c r="AU256" s="232" t="s">
        <v>83</v>
      </c>
      <c r="AY256" s="18" t="s">
        <v>126</v>
      </c>
      <c r="BE256" s="233">
        <f>IF(N256="základní",J256,0)</f>
        <v>0</v>
      </c>
      <c r="BF256" s="233">
        <f>IF(N256="snížená",J256,0)</f>
        <v>0</v>
      </c>
      <c r="BG256" s="233">
        <f>IF(N256="zákl. přenesená",J256,0)</f>
        <v>0</v>
      </c>
      <c r="BH256" s="233">
        <f>IF(N256="sníž. přenesená",J256,0)</f>
        <v>0</v>
      </c>
      <c r="BI256" s="233">
        <f>IF(N256="nulová",J256,0)</f>
        <v>0</v>
      </c>
      <c r="BJ256" s="18" t="s">
        <v>81</v>
      </c>
      <c r="BK256" s="233">
        <f>ROUND(I256*H256,2)</f>
        <v>0</v>
      </c>
      <c r="BL256" s="18" t="s">
        <v>209</v>
      </c>
      <c r="BM256" s="232" t="s">
        <v>519</v>
      </c>
    </row>
    <row r="257" s="14" customFormat="1">
      <c r="A257" s="14"/>
      <c r="B257" s="245"/>
      <c r="C257" s="246"/>
      <c r="D257" s="236" t="s">
        <v>135</v>
      </c>
      <c r="E257" s="247" t="s">
        <v>1</v>
      </c>
      <c r="F257" s="248" t="s">
        <v>520</v>
      </c>
      <c r="G257" s="246"/>
      <c r="H257" s="249">
        <v>65</v>
      </c>
      <c r="I257" s="250"/>
      <c r="J257" s="246"/>
      <c r="K257" s="246"/>
      <c r="L257" s="251"/>
      <c r="M257" s="252"/>
      <c r="N257" s="253"/>
      <c r="O257" s="253"/>
      <c r="P257" s="253"/>
      <c r="Q257" s="253"/>
      <c r="R257" s="253"/>
      <c r="S257" s="253"/>
      <c r="T257" s="25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5" t="s">
        <v>135</v>
      </c>
      <c r="AU257" s="255" t="s">
        <v>83</v>
      </c>
      <c r="AV257" s="14" t="s">
        <v>83</v>
      </c>
      <c r="AW257" s="14" t="s">
        <v>30</v>
      </c>
      <c r="AX257" s="14" t="s">
        <v>81</v>
      </c>
      <c r="AY257" s="255" t="s">
        <v>126</v>
      </c>
    </row>
    <row r="258" s="2" customFormat="1" ht="16.5" customHeight="1">
      <c r="A258" s="39"/>
      <c r="B258" s="40"/>
      <c r="C258" s="220" t="s">
        <v>155</v>
      </c>
      <c r="D258" s="220" t="s">
        <v>129</v>
      </c>
      <c r="E258" s="221" t="s">
        <v>521</v>
      </c>
      <c r="F258" s="222" t="s">
        <v>522</v>
      </c>
      <c r="G258" s="223" t="s">
        <v>152</v>
      </c>
      <c r="H258" s="224">
        <v>5.2000000000000002</v>
      </c>
      <c r="I258" s="225"/>
      <c r="J258" s="226">
        <f>ROUND(I258*H258,2)</f>
        <v>0</v>
      </c>
      <c r="K258" s="227"/>
      <c r="L258" s="45"/>
      <c r="M258" s="228" t="s">
        <v>1</v>
      </c>
      <c r="N258" s="229" t="s">
        <v>38</v>
      </c>
      <c r="O258" s="92"/>
      <c r="P258" s="230">
        <f>O258*H258</f>
        <v>0</v>
      </c>
      <c r="Q258" s="230">
        <v>0</v>
      </c>
      <c r="R258" s="230">
        <f>Q258*H258</f>
        <v>0</v>
      </c>
      <c r="S258" s="230">
        <v>0.00167</v>
      </c>
      <c r="T258" s="231">
        <f>S258*H258</f>
        <v>0.0086840000000000007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2" t="s">
        <v>209</v>
      </c>
      <c r="AT258" s="232" t="s">
        <v>129</v>
      </c>
      <c r="AU258" s="232" t="s">
        <v>83</v>
      </c>
      <c r="AY258" s="18" t="s">
        <v>126</v>
      </c>
      <c r="BE258" s="233">
        <f>IF(N258="základní",J258,0)</f>
        <v>0</v>
      </c>
      <c r="BF258" s="233">
        <f>IF(N258="snížená",J258,0)</f>
        <v>0</v>
      </c>
      <c r="BG258" s="233">
        <f>IF(N258="zákl. přenesená",J258,0)</f>
        <v>0</v>
      </c>
      <c r="BH258" s="233">
        <f>IF(N258="sníž. přenesená",J258,0)</f>
        <v>0</v>
      </c>
      <c r="BI258" s="233">
        <f>IF(N258="nulová",J258,0)</f>
        <v>0</v>
      </c>
      <c r="BJ258" s="18" t="s">
        <v>81</v>
      </c>
      <c r="BK258" s="233">
        <f>ROUND(I258*H258,2)</f>
        <v>0</v>
      </c>
      <c r="BL258" s="18" t="s">
        <v>209</v>
      </c>
      <c r="BM258" s="232" t="s">
        <v>523</v>
      </c>
    </row>
    <row r="259" s="14" customFormat="1">
      <c r="A259" s="14"/>
      <c r="B259" s="245"/>
      <c r="C259" s="246"/>
      <c r="D259" s="236" t="s">
        <v>135</v>
      </c>
      <c r="E259" s="247" t="s">
        <v>1</v>
      </c>
      <c r="F259" s="248" t="s">
        <v>524</v>
      </c>
      <c r="G259" s="246"/>
      <c r="H259" s="249">
        <v>5.2000000000000002</v>
      </c>
      <c r="I259" s="250"/>
      <c r="J259" s="246"/>
      <c r="K259" s="246"/>
      <c r="L259" s="251"/>
      <c r="M259" s="252"/>
      <c r="N259" s="253"/>
      <c r="O259" s="253"/>
      <c r="P259" s="253"/>
      <c r="Q259" s="253"/>
      <c r="R259" s="253"/>
      <c r="S259" s="253"/>
      <c r="T259" s="25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5" t="s">
        <v>135</v>
      </c>
      <c r="AU259" s="255" t="s">
        <v>83</v>
      </c>
      <c r="AV259" s="14" t="s">
        <v>83</v>
      </c>
      <c r="AW259" s="14" t="s">
        <v>30</v>
      </c>
      <c r="AX259" s="14" t="s">
        <v>81</v>
      </c>
      <c r="AY259" s="255" t="s">
        <v>126</v>
      </c>
    </row>
    <row r="260" s="2" customFormat="1" ht="16.5" customHeight="1">
      <c r="A260" s="39"/>
      <c r="B260" s="40"/>
      <c r="C260" s="220" t="s">
        <v>351</v>
      </c>
      <c r="D260" s="220" t="s">
        <v>129</v>
      </c>
      <c r="E260" s="221" t="s">
        <v>525</v>
      </c>
      <c r="F260" s="222" t="s">
        <v>526</v>
      </c>
      <c r="G260" s="223" t="s">
        <v>152</v>
      </c>
      <c r="H260" s="224">
        <v>3</v>
      </c>
      <c r="I260" s="225"/>
      <c r="J260" s="226">
        <f>ROUND(I260*H260,2)</f>
        <v>0</v>
      </c>
      <c r="K260" s="227"/>
      <c r="L260" s="45"/>
      <c r="M260" s="228" t="s">
        <v>1</v>
      </c>
      <c r="N260" s="229" t="s">
        <v>38</v>
      </c>
      <c r="O260" s="92"/>
      <c r="P260" s="230">
        <f>O260*H260</f>
        <v>0</v>
      </c>
      <c r="Q260" s="230">
        <v>0</v>
      </c>
      <c r="R260" s="230">
        <f>Q260*H260</f>
        <v>0</v>
      </c>
      <c r="S260" s="230">
        <v>0.0022300000000000002</v>
      </c>
      <c r="T260" s="231">
        <f>S260*H260</f>
        <v>0.0066900000000000006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2" t="s">
        <v>209</v>
      </c>
      <c r="AT260" s="232" t="s">
        <v>129</v>
      </c>
      <c r="AU260" s="232" t="s">
        <v>83</v>
      </c>
      <c r="AY260" s="18" t="s">
        <v>126</v>
      </c>
      <c r="BE260" s="233">
        <f>IF(N260="základní",J260,0)</f>
        <v>0</v>
      </c>
      <c r="BF260" s="233">
        <f>IF(N260="snížená",J260,0)</f>
        <v>0</v>
      </c>
      <c r="BG260" s="233">
        <f>IF(N260="zákl. přenesená",J260,0)</f>
        <v>0</v>
      </c>
      <c r="BH260" s="233">
        <f>IF(N260="sníž. přenesená",J260,0)</f>
        <v>0</v>
      </c>
      <c r="BI260" s="233">
        <f>IF(N260="nulová",J260,0)</f>
        <v>0</v>
      </c>
      <c r="BJ260" s="18" t="s">
        <v>81</v>
      </c>
      <c r="BK260" s="233">
        <f>ROUND(I260*H260,2)</f>
        <v>0</v>
      </c>
      <c r="BL260" s="18" t="s">
        <v>209</v>
      </c>
      <c r="BM260" s="232" t="s">
        <v>527</v>
      </c>
    </row>
    <row r="261" s="14" customFormat="1">
      <c r="A261" s="14"/>
      <c r="B261" s="245"/>
      <c r="C261" s="246"/>
      <c r="D261" s="236" t="s">
        <v>135</v>
      </c>
      <c r="E261" s="247" t="s">
        <v>1</v>
      </c>
      <c r="F261" s="248" t="s">
        <v>528</v>
      </c>
      <c r="G261" s="246"/>
      <c r="H261" s="249">
        <v>3</v>
      </c>
      <c r="I261" s="250"/>
      <c r="J261" s="246"/>
      <c r="K261" s="246"/>
      <c r="L261" s="251"/>
      <c r="M261" s="252"/>
      <c r="N261" s="253"/>
      <c r="O261" s="253"/>
      <c r="P261" s="253"/>
      <c r="Q261" s="253"/>
      <c r="R261" s="253"/>
      <c r="S261" s="253"/>
      <c r="T261" s="25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5" t="s">
        <v>135</v>
      </c>
      <c r="AU261" s="255" t="s">
        <v>83</v>
      </c>
      <c r="AV261" s="14" t="s">
        <v>83</v>
      </c>
      <c r="AW261" s="14" t="s">
        <v>30</v>
      </c>
      <c r="AX261" s="14" t="s">
        <v>81</v>
      </c>
      <c r="AY261" s="255" t="s">
        <v>126</v>
      </c>
    </row>
    <row r="262" s="2" customFormat="1" ht="16.5" customHeight="1">
      <c r="A262" s="39"/>
      <c r="B262" s="40"/>
      <c r="C262" s="220" t="s">
        <v>355</v>
      </c>
      <c r="D262" s="220" t="s">
        <v>129</v>
      </c>
      <c r="E262" s="221" t="s">
        <v>327</v>
      </c>
      <c r="F262" s="222" t="s">
        <v>328</v>
      </c>
      <c r="G262" s="223" t="s">
        <v>152</v>
      </c>
      <c r="H262" s="224">
        <v>36</v>
      </c>
      <c r="I262" s="225"/>
      <c r="J262" s="226">
        <f>ROUND(I262*H262,2)</f>
        <v>0</v>
      </c>
      <c r="K262" s="227"/>
      <c r="L262" s="45"/>
      <c r="M262" s="228" t="s">
        <v>1</v>
      </c>
      <c r="N262" s="229" t="s">
        <v>38</v>
      </c>
      <c r="O262" s="92"/>
      <c r="P262" s="230">
        <f>O262*H262</f>
        <v>0</v>
      </c>
      <c r="Q262" s="230">
        <v>0</v>
      </c>
      <c r="R262" s="230">
        <f>Q262*H262</f>
        <v>0</v>
      </c>
      <c r="S262" s="230">
        <v>0.0039399999999999999</v>
      </c>
      <c r="T262" s="231">
        <f>S262*H262</f>
        <v>0.14183999999999999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2" t="s">
        <v>209</v>
      </c>
      <c r="AT262" s="232" t="s">
        <v>129</v>
      </c>
      <c r="AU262" s="232" t="s">
        <v>83</v>
      </c>
      <c r="AY262" s="18" t="s">
        <v>126</v>
      </c>
      <c r="BE262" s="233">
        <f>IF(N262="základní",J262,0)</f>
        <v>0</v>
      </c>
      <c r="BF262" s="233">
        <f>IF(N262="snížená",J262,0)</f>
        <v>0</v>
      </c>
      <c r="BG262" s="233">
        <f>IF(N262="zákl. přenesená",J262,0)</f>
        <v>0</v>
      </c>
      <c r="BH262" s="233">
        <f>IF(N262="sníž. přenesená",J262,0)</f>
        <v>0</v>
      </c>
      <c r="BI262" s="233">
        <f>IF(N262="nulová",J262,0)</f>
        <v>0</v>
      </c>
      <c r="BJ262" s="18" t="s">
        <v>81</v>
      </c>
      <c r="BK262" s="233">
        <f>ROUND(I262*H262,2)</f>
        <v>0</v>
      </c>
      <c r="BL262" s="18" t="s">
        <v>209</v>
      </c>
      <c r="BM262" s="232" t="s">
        <v>529</v>
      </c>
    </row>
    <row r="263" s="14" customFormat="1">
      <c r="A263" s="14"/>
      <c r="B263" s="245"/>
      <c r="C263" s="246"/>
      <c r="D263" s="236" t="s">
        <v>135</v>
      </c>
      <c r="E263" s="247" t="s">
        <v>1</v>
      </c>
      <c r="F263" s="248" t="s">
        <v>530</v>
      </c>
      <c r="G263" s="246"/>
      <c r="H263" s="249">
        <v>36</v>
      </c>
      <c r="I263" s="250"/>
      <c r="J263" s="246"/>
      <c r="K263" s="246"/>
      <c r="L263" s="251"/>
      <c r="M263" s="252"/>
      <c r="N263" s="253"/>
      <c r="O263" s="253"/>
      <c r="P263" s="253"/>
      <c r="Q263" s="253"/>
      <c r="R263" s="253"/>
      <c r="S263" s="253"/>
      <c r="T263" s="25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5" t="s">
        <v>135</v>
      </c>
      <c r="AU263" s="255" t="s">
        <v>83</v>
      </c>
      <c r="AV263" s="14" t="s">
        <v>83</v>
      </c>
      <c r="AW263" s="14" t="s">
        <v>30</v>
      </c>
      <c r="AX263" s="14" t="s">
        <v>81</v>
      </c>
      <c r="AY263" s="255" t="s">
        <v>126</v>
      </c>
    </row>
    <row r="264" s="2" customFormat="1" ht="16.5" customHeight="1">
      <c r="A264" s="39"/>
      <c r="B264" s="40"/>
      <c r="C264" s="220" t="s">
        <v>359</v>
      </c>
      <c r="D264" s="220" t="s">
        <v>129</v>
      </c>
      <c r="E264" s="221" t="s">
        <v>333</v>
      </c>
      <c r="F264" s="222" t="s">
        <v>334</v>
      </c>
      <c r="G264" s="223" t="s">
        <v>325</v>
      </c>
      <c r="H264" s="224">
        <v>36</v>
      </c>
      <c r="I264" s="225"/>
      <c r="J264" s="226">
        <f>ROUND(I264*H264,2)</f>
        <v>0</v>
      </c>
      <c r="K264" s="227"/>
      <c r="L264" s="45"/>
      <c r="M264" s="228" t="s">
        <v>1</v>
      </c>
      <c r="N264" s="229" t="s">
        <v>38</v>
      </c>
      <c r="O264" s="92"/>
      <c r="P264" s="230">
        <f>O264*H264</f>
        <v>0</v>
      </c>
      <c r="Q264" s="230">
        <v>0</v>
      </c>
      <c r="R264" s="230">
        <f>Q264*H264</f>
        <v>0</v>
      </c>
      <c r="S264" s="230">
        <v>0.00038000000000000002</v>
      </c>
      <c r="T264" s="231">
        <f>S264*H264</f>
        <v>0.013680000000000001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2" t="s">
        <v>209</v>
      </c>
      <c r="AT264" s="232" t="s">
        <v>129</v>
      </c>
      <c r="AU264" s="232" t="s">
        <v>83</v>
      </c>
      <c r="AY264" s="18" t="s">
        <v>126</v>
      </c>
      <c r="BE264" s="233">
        <f>IF(N264="základní",J264,0)</f>
        <v>0</v>
      </c>
      <c r="BF264" s="233">
        <f>IF(N264="snížená",J264,0)</f>
        <v>0</v>
      </c>
      <c r="BG264" s="233">
        <f>IF(N264="zákl. přenesená",J264,0)</f>
        <v>0</v>
      </c>
      <c r="BH264" s="233">
        <f>IF(N264="sníž. přenesená",J264,0)</f>
        <v>0</v>
      </c>
      <c r="BI264" s="233">
        <f>IF(N264="nulová",J264,0)</f>
        <v>0</v>
      </c>
      <c r="BJ264" s="18" t="s">
        <v>81</v>
      </c>
      <c r="BK264" s="233">
        <f>ROUND(I264*H264,2)</f>
        <v>0</v>
      </c>
      <c r="BL264" s="18" t="s">
        <v>209</v>
      </c>
      <c r="BM264" s="232" t="s">
        <v>531</v>
      </c>
    </row>
    <row r="265" s="2" customFormat="1" ht="16.5" customHeight="1">
      <c r="A265" s="39"/>
      <c r="B265" s="40"/>
      <c r="C265" s="220" t="s">
        <v>363</v>
      </c>
      <c r="D265" s="220" t="s">
        <v>129</v>
      </c>
      <c r="E265" s="221" t="s">
        <v>532</v>
      </c>
      <c r="F265" s="222" t="s">
        <v>533</v>
      </c>
      <c r="G265" s="223" t="s">
        <v>152</v>
      </c>
      <c r="H265" s="224">
        <v>32.5</v>
      </c>
      <c r="I265" s="225"/>
      <c r="J265" s="226">
        <f>ROUND(I265*H265,2)</f>
        <v>0</v>
      </c>
      <c r="K265" s="227"/>
      <c r="L265" s="45"/>
      <c r="M265" s="228" t="s">
        <v>1</v>
      </c>
      <c r="N265" s="229" t="s">
        <v>38</v>
      </c>
      <c r="O265" s="92"/>
      <c r="P265" s="230">
        <f>O265*H265</f>
        <v>0</v>
      </c>
      <c r="Q265" s="230">
        <v>0</v>
      </c>
      <c r="R265" s="230">
        <f>Q265*H265</f>
        <v>0</v>
      </c>
      <c r="S265" s="230">
        <v>0</v>
      </c>
      <c r="T265" s="231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2" t="s">
        <v>209</v>
      </c>
      <c r="AT265" s="232" t="s">
        <v>129</v>
      </c>
      <c r="AU265" s="232" t="s">
        <v>83</v>
      </c>
      <c r="AY265" s="18" t="s">
        <v>126</v>
      </c>
      <c r="BE265" s="233">
        <f>IF(N265="základní",J265,0)</f>
        <v>0</v>
      </c>
      <c r="BF265" s="233">
        <f>IF(N265="snížená",J265,0)</f>
        <v>0</v>
      </c>
      <c r="BG265" s="233">
        <f>IF(N265="zákl. přenesená",J265,0)</f>
        <v>0</v>
      </c>
      <c r="BH265" s="233">
        <f>IF(N265="sníž. přenesená",J265,0)</f>
        <v>0</v>
      </c>
      <c r="BI265" s="233">
        <f>IF(N265="nulová",J265,0)</f>
        <v>0</v>
      </c>
      <c r="BJ265" s="18" t="s">
        <v>81</v>
      </c>
      <c r="BK265" s="233">
        <f>ROUND(I265*H265,2)</f>
        <v>0</v>
      </c>
      <c r="BL265" s="18" t="s">
        <v>209</v>
      </c>
      <c r="BM265" s="232" t="s">
        <v>534</v>
      </c>
    </row>
    <row r="266" s="2" customFormat="1" ht="16.5" customHeight="1">
      <c r="A266" s="39"/>
      <c r="B266" s="40"/>
      <c r="C266" s="220" t="s">
        <v>367</v>
      </c>
      <c r="D266" s="220" t="s">
        <v>129</v>
      </c>
      <c r="E266" s="221" t="s">
        <v>535</v>
      </c>
      <c r="F266" s="222" t="s">
        <v>536</v>
      </c>
      <c r="G266" s="223" t="s">
        <v>152</v>
      </c>
      <c r="H266" s="224">
        <v>18</v>
      </c>
      <c r="I266" s="225"/>
      <c r="J266" s="226">
        <f>ROUND(I266*H266,2)</f>
        <v>0</v>
      </c>
      <c r="K266" s="227"/>
      <c r="L266" s="45"/>
      <c r="M266" s="228" t="s">
        <v>1</v>
      </c>
      <c r="N266" s="229" t="s">
        <v>38</v>
      </c>
      <c r="O266" s="92"/>
      <c r="P266" s="230">
        <f>O266*H266</f>
        <v>0</v>
      </c>
      <c r="Q266" s="230">
        <v>0</v>
      </c>
      <c r="R266" s="230">
        <f>Q266*H266</f>
        <v>0</v>
      </c>
      <c r="S266" s="230">
        <v>0</v>
      </c>
      <c r="T266" s="231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2" t="s">
        <v>209</v>
      </c>
      <c r="AT266" s="232" t="s">
        <v>129</v>
      </c>
      <c r="AU266" s="232" t="s">
        <v>83</v>
      </c>
      <c r="AY266" s="18" t="s">
        <v>126</v>
      </c>
      <c r="BE266" s="233">
        <f>IF(N266="základní",J266,0)</f>
        <v>0</v>
      </c>
      <c r="BF266" s="233">
        <f>IF(N266="snížená",J266,0)</f>
        <v>0</v>
      </c>
      <c r="BG266" s="233">
        <f>IF(N266="zákl. přenesená",J266,0)</f>
        <v>0</v>
      </c>
      <c r="BH266" s="233">
        <f>IF(N266="sníž. přenesená",J266,0)</f>
        <v>0</v>
      </c>
      <c r="BI266" s="233">
        <f>IF(N266="nulová",J266,0)</f>
        <v>0</v>
      </c>
      <c r="BJ266" s="18" t="s">
        <v>81</v>
      </c>
      <c r="BK266" s="233">
        <f>ROUND(I266*H266,2)</f>
        <v>0</v>
      </c>
      <c r="BL266" s="18" t="s">
        <v>209</v>
      </c>
      <c r="BM266" s="232" t="s">
        <v>537</v>
      </c>
    </row>
    <row r="267" s="2" customFormat="1" ht="16.5" customHeight="1">
      <c r="A267" s="39"/>
      <c r="B267" s="40"/>
      <c r="C267" s="220" t="s">
        <v>374</v>
      </c>
      <c r="D267" s="220" t="s">
        <v>129</v>
      </c>
      <c r="E267" s="221" t="s">
        <v>538</v>
      </c>
      <c r="F267" s="222" t="s">
        <v>539</v>
      </c>
      <c r="G267" s="223" t="s">
        <v>152</v>
      </c>
      <c r="H267" s="224">
        <v>18</v>
      </c>
      <c r="I267" s="225"/>
      <c r="J267" s="226">
        <f>ROUND(I267*H267,2)</f>
        <v>0</v>
      </c>
      <c r="K267" s="227"/>
      <c r="L267" s="45"/>
      <c r="M267" s="228" t="s">
        <v>1</v>
      </c>
      <c r="N267" s="229" t="s">
        <v>38</v>
      </c>
      <c r="O267" s="92"/>
      <c r="P267" s="230">
        <f>O267*H267</f>
        <v>0</v>
      </c>
      <c r="Q267" s="230">
        <v>0</v>
      </c>
      <c r="R267" s="230">
        <f>Q267*H267</f>
        <v>0</v>
      </c>
      <c r="S267" s="230">
        <v>0</v>
      </c>
      <c r="T267" s="231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2" t="s">
        <v>209</v>
      </c>
      <c r="AT267" s="232" t="s">
        <v>129</v>
      </c>
      <c r="AU267" s="232" t="s">
        <v>83</v>
      </c>
      <c r="AY267" s="18" t="s">
        <v>126</v>
      </c>
      <c r="BE267" s="233">
        <f>IF(N267="základní",J267,0)</f>
        <v>0</v>
      </c>
      <c r="BF267" s="233">
        <f>IF(N267="snížená",J267,0)</f>
        <v>0</v>
      </c>
      <c r="BG267" s="233">
        <f>IF(N267="zákl. přenesená",J267,0)</f>
        <v>0</v>
      </c>
      <c r="BH267" s="233">
        <f>IF(N267="sníž. přenesená",J267,0)</f>
        <v>0</v>
      </c>
      <c r="BI267" s="233">
        <f>IF(N267="nulová",J267,0)</f>
        <v>0</v>
      </c>
      <c r="BJ267" s="18" t="s">
        <v>81</v>
      </c>
      <c r="BK267" s="233">
        <f>ROUND(I267*H267,2)</f>
        <v>0</v>
      </c>
      <c r="BL267" s="18" t="s">
        <v>209</v>
      </c>
      <c r="BM267" s="232" t="s">
        <v>540</v>
      </c>
    </row>
    <row r="268" s="2" customFormat="1" ht="16.5" customHeight="1">
      <c r="A268" s="39"/>
      <c r="B268" s="40"/>
      <c r="C268" s="220" t="s">
        <v>378</v>
      </c>
      <c r="D268" s="220" t="s">
        <v>129</v>
      </c>
      <c r="E268" s="221" t="s">
        <v>541</v>
      </c>
      <c r="F268" s="222" t="s">
        <v>542</v>
      </c>
      <c r="G268" s="223" t="s">
        <v>152</v>
      </c>
      <c r="H268" s="224">
        <v>32.5</v>
      </c>
      <c r="I268" s="225"/>
      <c r="J268" s="226">
        <f>ROUND(I268*H268,2)</f>
        <v>0</v>
      </c>
      <c r="K268" s="227"/>
      <c r="L268" s="45"/>
      <c r="M268" s="228" t="s">
        <v>1</v>
      </c>
      <c r="N268" s="229" t="s">
        <v>38</v>
      </c>
      <c r="O268" s="92"/>
      <c r="P268" s="230">
        <f>O268*H268</f>
        <v>0</v>
      </c>
      <c r="Q268" s="230">
        <v>0</v>
      </c>
      <c r="R268" s="230">
        <f>Q268*H268</f>
        <v>0</v>
      </c>
      <c r="S268" s="230">
        <v>0</v>
      </c>
      <c r="T268" s="231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2" t="s">
        <v>209</v>
      </c>
      <c r="AT268" s="232" t="s">
        <v>129</v>
      </c>
      <c r="AU268" s="232" t="s">
        <v>83</v>
      </c>
      <c r="AY268" s="18" t="s">
        <v>126</v>
      </c>
      <c r="BE268" s="233">
        <f>IF(N268="základní",J268,0)</f>
        <v>0</v>
      </c>
      <c r="BF268" s="233">
        <f>IF(N268="snížená",J268,0)</f>
        <v>0</v>
      </c>
      <c r="BG268" s="233">
        <f>IF(N268="zákl. přenesená",J268,0)</f>
        <v>0</v>
      </c>
      <c r="BH268" s="233">
        <f>IF(N268="sníž. přenesená",J268,0)</f>
        <v>0</v>
      </c>
      <c r="BI268" s="233">
        <f>IF(N268="nulová",J268,0)</f>
        <v>0</v>
      </c>
      <c r="BJ268" s="18" t="s">
        <v>81</v>
      </c>
      <c r="BK268" s="233">
        <f>ROUND(I268*H268,2)</f>
        <v>0</v>
      </c>
      <c r="BL268" s="18" t="s">
        <v>209</v>
      </c>
      <c r="BM268" s="232" t="s">
        <v>543</v>
      </c>
    </row>
    <row r="269" s="2" customFormat="1" ht="16.5" customHeight="1">
      <c r="A269" s="39"/>
      <c r="B269" s="40"/>
      <c r="C269" s="220" t="s">
        <v>382</v>
      </c>
      <c r="D269" s="220" t="s">
        <v>129</v>
      </c>
      <c r="E269" s="221" t="s">
        <v>544</v>
      </c>
      <c r="F269" s="222" t="s">
        <v>545</v>
      </c>
      <c r="G269" s="223" t="s">
        <v>152</v>
      </c>
      <c r="H269" s="224">
        <v>32.5</v>
      </c>
      <c r="I269" s="225"/>
      <c r="J269" s="226">
        <f>ROUND(I269*H269,2)</f>
        <v>0</v>
      </c>
      <c r="K269" s="227"/>
      <c r="L269" s="45"/>
      <c r="M269" s="228" t="s">
        <v>1</v>
      </c>
      <c r="N269" s="229" t="s">
        <v>38</v>
      </c>
      <c r="O269" s="92"/>
      <c r="P269" s="230">
        <f>O269*H269</f>
        <v>0</v>
      </c>
      <c r="Q269" s="230">
        <v>0</v>
      </c>
      <c r="R269" s="230">
        <f>Q269*H269</f>
        <v>0</v>
      </c>
      <c r="S269" s="230">
        <v>0</v>
      </c>
      <c r="T269" s="231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2" t="s">
        <v>209</v>
      </c>
      <c r="AT269" s="232" t="s">
        <v>129</v>
      </c>
      <c r="AU269" s="232" t="s">
        <v>83</v>
      </c>
      <c r="AY269" s="18" t="s">
        <v>126</v>
      </c>
      <c r="BE269" s="233">
        <f>IF(N269="základní",J269,0)</f>
        <v>0</v>
      </c>
      <c r="BF269" s="233">
        <f>IF(N269="snížená",J269,0)</f>
        <v>0</v>
      </c>
      <c r="BG269" s="233">
        <f>IF(N269="zákl. přenesená",J269,0)</f>
        <v>0</v>
      </c>
      <c r="BH269" s="233">
        <f>IF(N269="sníž. přenesená",J269,0)</f>
        <v>0</v>
      </c>
      <c r="BI269" s="233">
        <f>IF(N269="nulová",J269,0)</f>
        <v>0</v>
      </c>
      <c r="BJ269" s="18" t="s">
        <v>81</v>
      </c>
      <c r="BK269" s="233">
        <f>ROUND(I269*H269,2)</f>
        <v>0</v>
      </c>
      <c r="BL269" s="18" t="s">
        <v>209</v>
      </c>
      <c r="BM269" s="232" t="s">
        <v>546</v>
      </c>
    </row>
    <row r="270" s="2" customFormat="1" ht="16.5" customHeight="1">
      <c r="A270" s="39"/>
      <c r="B270" s="40"/>
      <c r="C270" s="220" t="s">
        <v>386</v>
      </c>
      <c r="D270" s="220" t="s">
        <v>129</v>
      </c>
      <c r="E270" s="221" t="s">
        <v>547</v>
      </c>
      <c r="F270" s="222" t="s">
        <v>548</v>
      </c>
      <c r="G270" s="223" t="s">
        <v>152</v>
      </c>
      <c r="H270" s="224">
        <v>3</v>
      </c>
      <c r="I270" s="225"/>
      <c r="J270" s="226">
        <f>ROUND(I270*H270,2)</f>
        <v>0</v>
      </c>
      <c r="K270" s="227"/>
      <c r="L270" s="45"/>
      <c r="M270" s="228" t="s">
        <v>1</v>
      </c>
      <c r="N270" s="229" t="s">
        <v>38</v>
      </c>
      <c r="O270" s="92"/>
      <c r="P270" s="230">
        <f>O270*H270</f>
        <v>0</v>
      </c>
      <c r="Q270" s="230">
        <v>0</v>
      </c>
      <c r="R270" s="230">
        <f>Q270*H270</f>
        <v>0</v>
      </c>
      <c r="S270" s="230">
        <v>0</v>
      </c>
      <c r="T270" s="231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2" t="s">
        <v>209</v>
      </c>
      <c r="AT270" s="232" t="s">
        <v>129</v>
      </c>
      <c r="AU270" s="232" t="s">
        <v>83</v>
      </c>
      <c r="AY270" s="18" t="s">
        <v>126</v>
      </c>
      <c r="BE270" s="233">
        <f>IF(N270="základní",J270,0)</f>
        <v>0</v>
      </c>
      <c r="BF270" s="233">
        <f>IF(N270="snížená",J270,0)</f>
        <v>0</v>
      </c>
      <c r="BG270" s="233">
        <f>IF(N270="zákl. přenesená",J270,0)</f>
        <v>0</v>
      </c>
      <c r="BH270" s="233">
        <f>IF(N270="sníž. přenesená",J270,0)</f>
        <v>0</v>
      </c>
      <c r="BI270" s="233">
        <f>IF(N270="nulová",J270,0)</f>
        <v>0</v>
      </c>
      <c r="BJ270" s="18" t="s">
        <v>81</v>
      </c>
      <c r="BK270" s="233">
        <f>ROUND(I270*H270,2)</f>
        <v>0</v>
      </c>
      <c r="BL270" s="18" t="s">
        <v>209</v>
      </c>
      <c r="BM270" s="232" t="s">
        <v>549</v>
      </c>
    </row>
    <row r="271" s="14" customFormat="1">
      <c r="A271" s="14"/>
      <c r="B271" s="245"/>
      <c r="C271" s="246"/>
      <c r="D271" s="236" t="s">
        <v>135</v>
      </c>
      <c r="E271" s="247" t="s">
        <v>1</v>
      </c>
      <c r="F271" s="248" t="s">
        <v>528</v>
      </c>
      <c r="G271" s="246"/>
      <c r="H271" s="249">
        <v>3</v>
      </c>
      <c r="I271" s="250"/>
      <c r="J271" s="246"/>
      <c r="K271" s="246"/>
      <c r="L271" s="251"/>
      <c r="M271" s="252"/>
      <c r="N271" s="253"/>
      <c r="O271" s="253"/>
      <c r="P271" s="253"/>
      <c r="Q271" s="253"/>
      <c r="R271" s="253"/>
      <c r="S271" s="253"/>
      <c r="T271" s="25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5" t="s">
        <v>135</v>
      </c>
      <c r="AU271" s="255" t="s">
        <v>83</v>
      </c>
      <c r="AV271" s="14" t="s">
        <v>83</v>
      </c>
      <c r="AW271" s="14" t="s">
        <v>30</v>
      </c>
      <c r="AX271" s="14" t="s">
        <v>81</v>
      </c>
      <c r="AY271" s="255" t="s">
        <v>126</v>
      </c>
    </row>
    <row r="272" s="2" customFormat="1" ht="16.5" customHeight="1">
      <c r="A272" s="39"/>
      <c r="B272" s="40"/>
      <c r="C272" s="220" t="s">
        <v>390</v>
      </c>
      <c r="D272" s="220" t="s">
        <v>129</v>
      </c>
      <c r="E272" s="221" t="s">
        <v>550</v>
      </c>
      <c r="F272" s="222" t="s">
        <v>551</v>
      </c>
      <c r="G272" s="223" t="s">
        <v>152</v>
      </c>
      <c r="H272" s="224">
        <v>3.5</v>
      </c>
      <c r="I272" s="225"/>
      <c r="J272" s="226">
        <f>ROUND(I272*H272,2)</f>
        <v>0</v>
      </c>
      <c r="K272" s="227"/>
      <c r="L272" s="45"/>
      <c r="M272" s="228" t="s">
        <v>1</v>
      </c>
      <c r="N272" s="229" t="s">
        <v>38</v>
      </c>
      <c r="O272" s="92"/>
      <c r="P272" s="230">
        <f>O272*H272</f>
        <v>0</v>
      </c>
      <c r="Q272" s="230">
        <v>0</v>
      </c>
      <c r="R272" s="230">
        <f>Q272*H272</f>
        <v>0</v>
      </c>
      <c r="S272" s="230">
        <v>0</v>
      </c>
      <c r="T272" s="231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2" t="s">
        <v>209</v>
      </c>
      <c r="AT272" s="232" t="s">
        <v>129</v>
      </c>
      <c r="AU272" s="232" t="s">
        <v>83</v>
      </c>
      <c r="AY272" s="18" t="s">
        <v>126</v>
      </c>
      <c r="BE272" s="233">
        <f>IF(N272="základní",J272,0)</f>
        <v>0</v>
      </c>
      <c r="BF272" s="233">
        <f>IF(N272="snížená",J272,0)</f>
        <v>0</v>
      </c>
      <c r="BG272" s="233">
        <f>IF(N272="zákl. přenesená",J272,0)</f>
        <v>0</v>
      </c>
      <c r="BH272" s="233">
        <f>IF(N272="sníž. přenesená",J272,0)</f>
        <v>0</v>
      </c>
      <c r="BI272" s="233">
        <f>IF(N272="nulová",J272,0)</f>
        <v>0</v>
      </c>
      <c r="BJ272" s="18" t="s">
        <v>81</v>
      </c>
      <c r="BK272" s="233">
        <f>ROUND(I272*H272,2)</f>
        <v>0</v>
      </c>
      <c r="BL272" s="18" t="s">
        <v>209</v>
      </c>
      <c r="BM272" s="232" t="s">
        <v>552</v>
      </c>
    </row>
    <row r="273" s="14" customFormat="1">
      <c r="A273" s="14"/>
      <c r="B273" s="245"/>
      <c r="C273" s="246"/>
      <c r="D273" s="236" t="s">
        <v>135</v>
      </c>
      <c r="E273" s="247" t="s">
        <v>1</v>
      </c>
      <c r="F273" s="248" t="s">
        <v>553</v>
      </c>
      <c r="G273" s="246"/>
      <c r="H273" s="249">
        <v>3.5</v>
      </c>
      <c r="I273" s="250"/>
      <c r="J273" s="246"/>
      <c r="K273" s="246"/>
      <c r="L273" s="251"/>
      <c r="M273" s="252"/>
      <c r="N273" s="253"/>
      <c r="O273" s="253"/>
      <c r="P273" s="253"/>
      <c r="Q273" s="253"/>
      <c r="R273" s="253"/>
      <c r="S273" s="253"/>
      <c r="T273" s="25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5" t="s">
        <v>135</v>
      </c>
      <c r="AU273" s="255" t="s">
        <v>83</v>
      </c>
      <c r="AV273" s="14" t="s">
        <v>83</v>
      </c>
      <c r="AW273" s="14" t="s">
        <v>30</v>
      </c>
      <c r="AX273" s="14" t="s">
        <v>81</v>
      </c>
      <c r="AY273" s="255" t="s">
        <v>126</v>
      </c>
    </row>
    <row r="274" s="2" customFormat="1" ht="16.5" customHeight="1">
      <c r="A274" s="39"/>
      <c r="B274" s="40"/>
      <c r="C274" s="220" t="s">
        <v>144</v>
      </c>
      <c r="D274" s="220" t="s">
        <v>129</v>
      </c>
      <c r="E274" s="221" t="s">
        <v>554</v>
      </c>
      <c r="F274" s="222" t="s">
        <v>555</v>
      </c>
      <c r="G274" s="223" t="s">
        <v>152</v>
      </c>
      <c r="H274" s="224">
        <v>1</v>
      </c>
      <c r="I274" s="225"/>
      <c r="J274" s="226">
        <f>ROUND(I274*H274,2)</f>
        <v>0</v>
      </c>
      <c r="K274" s="227"/>
      <c r="L274" s="45"/>
      <c r="M274" s="228" t="s">
        <v>1</v>
      </c>
      <c r="N274" s="229" t="s">
        <v>38</v>
      </c>
      <c r="O274" s="92"/>
      <c r="P274" s="230">
        <f>O274*H274</f>
        <v>0</v>
      </c>
      <c r="Q274" s="230">
        <v>0</v>
      </c>
      <c r="R274" s="230">
        <f>Q274*H274</f>
        <v>0</v>
      </c>
      <c r="S274" s="230">
        <v>0</v>
      </c>
      <c r="T274" s="231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2" t="s">
        <v>209</v>
      </c>
      <c r="AT274" s="232" t="s">
        <v>129</v>
      </c>
      <c r="AU274" s="232" t="s">
        <v>83</v>
      </c>
      <c r="AY274" s="18" t="s">
        <v>126</v>
      </c>
      <c r="BE274" s="233">
        <f>IF(N274="základní",J274,0)</f>
        <v>0</v>
      </c>
      <c r="BF274" s="233">
        <f>IF(N274="snížená",J274,0)</f>
        <v>0</v>
      </c>
      <c r="BG274" s="233">
        <f>IF(N274="zákl. přenesená",J274,0)</f>
        <v>0</v>
      </c>
      <c r="BH274" s="233">
        <f>IF(N274="sníž. přenesená",J274,0)</f>
        <v>0</v>
      </c>
      <c r="BI274" s="233">
        <f>IF(N274="nulová",J274,0)</f>
        <v>0</v>
      </c>
      <c r="BJ274" s="18" t="s">
        <v>81</v>
      </c>
      <c r="BK274" s="233">
        <f>ROUND(I274*H274,2)</f>
        <v>0</v>
      </c>
      <c r="BL274" s="18" t="s">
        <v>209</v>
      </c>
      <c r="BM274" s="232" t="s">
        <v>556</v>
      </c>
    </row>
    <row r="275" s="14" customFormat="1">
      <c r="A275" s="14"/>
      <c r="B275" s="245"/>
      <c r="C275" s="246"/>
      <c r="D275" s="236" t="s">
        <v>135</v>
      </c>
      <c r="E275" s="247" t="s">
        <v>1</v>
      </c>
      <c r="F275" s="248" t="s">
        <v>557</v>
      </c>
      <c r="G275" s="246"/>
      <c r="H275" s="249">
        <v>1</v>
      </c>
      <c r="I275" s="250"/>
      <c r="J275" s="246"/>
      <c r="K275" s="246"/>
      <c r="L275" s="251"/>
      <c r="M275" s="252"/>
      <c r="N275" s="253"/>
      <c r="O275" s="253"/>
      <c r="P275" s="253"/>
      <c r="Q275" s="253"/>
      <c r="R275" s="253"/>
      <c r="S275" s="253"/>
      <c r="T275" s="25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5" t="s">
        <v>135</v>
      </c>
      <c r="AU275" s="255" t="s">
        <v>83</v>
      </c>
      <c r="AV275" s="14" t="s">
        <v>83</v>
      </c>
      <c r="AW275" s="14" t="s">
        <v>30</v>
      </c>
      <c r="AX275" s="14" t="s">
        <v>81</v>
      </c>
      <c r="AY275" s="255" t="s">
        <v>126</v>
      </c>
    </row>
    <row r="276" s="2" customFormat="1" ht="16.5" customHeight="1">
      <c r="A276" s="39"/>
      <c r="B276" s="40"/>
      <c r="C276" s="220" t="s">
        <v>149</v>
      </c>
      <c r="D276" s="220" t="s">
        <v>129</v>
      </c>
      <c r="E276" s="221" t="s">
        <v>558</v>
      </c>
      <c r="F276" s="222" t="s">
        <v>559</v>
      </c>
      <c r="G276" s="223" t="s">
        <v>152</v>
      </c>
      <c r="H276" s="224">
        <v>0.5</v>
      </c>
      <c r="I276" s="225"/>
      <c r="J276" s="226">
        <f>ROUND(I276*H276,2)</f>
        <v>0</v>
      </c>
      <c r="K276" s="227"/>
      <c r="L276" s="45"/>
      <c r="M276" s="228" t="s">
        <v>1</v>
      </c>
      <c r="N276" s="229" t="s">
        <v>38</v>
      </c>
      <c r="O276" s="92"/>
      <c r="P276" s="230">
        <f>O276*H276</f>
        <v>0</v>
      </c>
      <c r="Q276" s="230">
        <v>0</v>
      </c>
      <c r="R276" s="230">
        <f>Q276*H276</f>
        <v>0</v>
      </c>
      <c r="S276" s="230">
        <v>0</v>
      </c>
      <c r="T276" s="231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2" t="s">
        <v>209</v>
      </c>
      <c r="AT276" s="232" t="s">
        <v>129</v>
      </c>
      <c r="AU276" s="232" t="s">
        <v>83</v>
      </c>
      <c r="AY276" s="18" t="s">
        <v>126</v>
      </c>
      <c r="BE276" s="233">
        <f>IF(N276="základní",J276,0)</f>
        <v>0</v>
      </c>
      <c r="BF276" s="233">
        <f>IF(N276="snížená",J276,0)</f>
        <v>0</v>
      </c>
      <c r="BG276" s="233">
        <f>IF(N276="zákl. přenesená",J276,0)</f>
        <v>0</v>
      </c>
      <c r="BH276" s="233">
        <f>IF(N276="sníž. přenesená",J276,0)</f>
        <v>0</v>
      </c>
      <c r="BI276" s="233">
        <f>IF(N276="nulová",J276,0)</f>
        <v>0</v>
      </c>
      <c r="BJ276" s="18" t="s">
        <v>81</v>
      </c>
      <c r="BK276" s="233">
        <f>ROUND(I276*H276,2)</f>
        <v>0</v>
      </c>
      <c r="BL276" s="18" t="s">
        <v>209</v>
      </c>
      <c r="BM276" s="232" t="s">
        <v>560</v>
      </c>
    </row>
    <row r="277" s="14" customFormat="1">
      <c r="A277" s="14"/>
      <c r="B277" s="245"/>
      <c r="C277" s="246"/>
      <c r="D277" s="236" t="s">
        <v>135</v>
      </c>
      <c r="E277" s="247" t="s">
        <v>1</v>
      </c>
      <c r="F277" s="248" t="s">
        <v>561</v>
      </c>
      <c r="G277" s="246"/>
      <c r="H277" s="249">
        <v>0.5</v>
      </c>
      <c r="I277" s="250"/>
      <c r="J277" s="246"/>
      <c r="K277" s="246"/>
      <c r="L277" s="251"/>
      <c r="M277" s="252"/>
      <c r="N277" s="253"/>
      <c r="O277" s="253"/>
      <c r="P277" s="253"/>
      <c r="Q277" s="253"/>
      <c r="R277" s="253"/>
      <c r="S277" s="253"/>
      <c r="T277" s="25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5" t="s">
        <v>135</v>
      </c>
      <c r="AU277" s="255" t="s">
        <v>83</v>
      </c>
      <c r="AV277" s="14" t="s">
        <v>83</v>
      </c>
      <c r="AW277" s="14" t="s">
        <v>30</v>
      </c>
      <c r="AX277" s="14" t="s">
        <v>81</v>
      </c>
      <c r="AY277" s="255" t="s">
        <v>126</v>
      </c>
    </row>
    <row r="278" s="2" customFormat="1" ht="24.15" customHeight="1">
      <c r="A278" s="39"/>
      <c r="B278" s="40"/>
      <c r="C278" s="220" t="s">
        <v>403</v>
      </c>
      <c r="D278" s="220" t="s">
        <v>129</v>
      </c>
      <c r="E278" s="221" t="s">
        <v>368</v>
      </c>
      <c r="F278" s="222" t="s">
        <v>369</v>
      </c>
      <c r="G278" s="223" t="s">
        <v>370</v>
      </c>
      <c r="H278" s="278"/>
      <c r="I278" s="225"/>
      <c r="J278" s="226">
        <f>ROUND(I278*H278,2)</f>
        <v>0</v>
      </c>
      <c r="K278" s="227"/>
      <c r="L278" s="45"/>
      <c r="M278" s="228" t="s">
        <v>1</v>
      </c>
      <c r="N278" s="229" t="s">
        <v>38</v>
      </c>
      <c r="O278" s="92"/>
      <c r="P278" s="230">
        <f>O278*H278</f>
        <v>0</v>
      </c>
      <c r="Q278" s="230">
        <v>0</v>
      </c>
      <c r="R278" s="230">
        <f>Q278*H278</f>
        <v>0</v>
      </c>
      <c r="S278" s="230">
        <v>0</v>
      </c>
      <c r="T278" s="231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2" t="s">
        <v>209</v>
      </c>
      <c r="AT278" s="232" t="s">
        <v>129</v>
      </c>
      <c r="AU278" s="232" t="s">
        <v>83</v>
      </c>
      <c r="AY278" s="18" t="s">
        <v>126</v>
      </c>
      <c r="BE278" s="233">
        <f>IF(N278="základní",J278,0)</f>
        <v>0</v>
      </c>
      <c r="BF278" s="233">
        <f>IF(N278="snížená",J278,0)</f>
        <v>0</v>
      </c>
      <c r="BG278" s="233">
        <f>IF(N278="zákl. přenesená",J278,0)</f>
        <v>0</v>
      </c>
      <c r="BH278" s="233">
        <f>IF(N278="sníž. přenesená",J278,0)</f>
        <v>0</v>
      </c>
      <c r="BI278" s="233">
        <f>IF(N278="nulová",J278,0)</f>
        <v>0</v>
      </c>
      <c r="BJ278" s="18" t="s">
        <v>81</v>
      </c>
      <c r="BK278" s="233">
        <f>ROUND(I278*H278,2)</f>
        <v>0</v>
      </c>
      <c r="BL278" s="18" t="s">
        <v>209</v>
      </c>
      <c r="BM278" s="232" t="s">
        <v>562</v>
      </c>
    </row>
    <row r="279" s="12" customFormat="1" ht="22.8" customHeight="1">
      <c r="A279" s="12"/>
      <c r="B279" s="204"/>
      <c r="C279" s="205"/>
      <c r="D279" s="206" t="s">
        <v>72</v>
      </c>
      <c r="E279" s="218" t="s">
        <v>563</v>
      </c>
      <c r="F279" s="218" t="s">
        <v>564</v>
      </c>
      <c r="G279" s="205"/>
      <c r="H279" s="205"/>
      <c r="I279" s="208"/>
      <c r="J279" s="219">
        <f>BK279</f>
        <v>0</v>
      </c>
      <c r="K279" s="205"/>
      <c r="L279" s="210"/>
      <c r="M279" s="211"/>
      <c r="N279" s="212"/>
      <c r="O279" s="212"/>
      <c r="P279" s="213">
        <f>P280</f>
        <v>0</v>
      </c>
      <c r="Q279" s="212"/>
      <c r="R279" s="213">
        <f>R280</f>
        <v>0</v>
      </c>
      <c r="S279" s="212"/>
      <c r="T279" s="214">
        <f>T280</f>
        <v>0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215" t="s">
        <v>83</v>
      </c>
      <c r="AT279" s="216" t="s">
        <v>72</v>
      </c>
      <c r="AU279" s="216" t="s">
        <v>81</v>
      </c>
      <c r="AY279" s="215" t="s">
        <v>126</v>
      </c>
      <c r="BK279" s="217">
        <f>BK280</f>
        <v>0</v>
      </c>
    </row>
    <row r="280" s="2" customFormat="1" ht="24.15" customHeight="1">
      <c r="A280" s="39"/>
      <c r="B280" s="40"/>
      <c r="C280" s="220" t="s">
        <v>409</v>
      </c>
      <c r="D280" s="220" t="s">
        <v>129</v>
      </c>
      <c r="E280" s="221" t="s">
        <v>565</v>
      </c>
      <c r="F280" s="222" t="s">
        <v>566</v>
      </c>
      <c r="G280" s="223" t="s">
        <v>227</v>
      </c>
      <c r="H280" s="224">
        <v>1</v>
      </c>
      <c r="I280" s="225"/>
      <c r="J280" s="226">
        <f>ROUND(I280*H280,2)</f>
        <v>0</v>
      </c>
      <c r="K280" s="227"/>
      <c r="L280" s="45"/>
      <c r="M280" s="228" t="s">
        <v>1</v>
      </c>
      <c r="N280" s="229" t="s">
        <v>38</v>
      </c>
      <c r="O280" s="92"/>
      <c r="P280" s="230">
        <f>O280*H280</f>
        <v>0</v>
      </c>
      <c r="Q280" s="230">
        <v>0</v>
      </c>
      <c r="R280" s="230">
        <f>Q280*H280</f>
        <v>0</v>
      </c>
      <c r="S280" s="230">
        <v>0</v>
      </c>
      <c r="T280" s="231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2" t="s">
        <v>209</v>
      </c>
      <c r="AT280" s="232" t="s">
        <v>129</v>
      </c>
      <c r="AU280" s="232" t="s">
        <v>83</v>
      </c>
      <c r="AY280" s="18" t="s">
        <v>126</v>
      </c>
      <c r="BE280" s="233">
        <f>IF(N280="základní",J280,0)</f>
        <v>0</v>
      </c>
      <c r="BF280" s="233">
        <f>IF(N280="snížená",J280,0)</f>
        <v>0</v>
      </c>
      <c r="BG280" s="233">
        <f>IF(N280="zákl. přenesená",J280,0)</f>
        <v>0</v>
      </c>
      <c r="BH280" s="233">
        <f>IF(N280="sníž. přenesená",J280,0)</f>
        <v>0</v>
      </c>
      <c r="BI280" s="233">
        <f>IF(N280="nulová",J280,0)</f>
        <v>0</v>
      </c>
      <c r="BJ280" s="18" t="s">
        <v>81</v>
      </c>
      <c r="BK280" s="233">
        <f>ROUND(I280*H280,2)</f>
        <v>0</v>
      </c>
      <c r="BL280" s="18" t="s">
        <v>209</v>
      </c>
      <c r="BM280" s="232" t="s">
        <v>567</v>
      </c>
    </row>
    <row r="281" s="12" customFormat="1" ht="22.8" customHeight="1">
      <c r="A281" s="12"/>
      <c r="B281" s="204"/>
      <c r="C281" s="205"/>
      <c r="D281" s="206" t="s">
        <v>72</v>
      </c>
      <c r="E281" s="218" t="s">
        <v>568</v>
      </c>
      <c r="F281" s="218" t="s">
        <v>569</v>
      </c>
      <c r="G281" s="205"/>
      <c r="H281" s="205"/>
      <c r="I281" s="208"/>
      <c r="J281" s="219">
        <f>BK281</f>
        <v>0</v>
      </c>
      <c r="K281" s="205"/>
      <c r="L281" s="210"/>
      <c r="M281" s="211"/>
      <c r="N281" s="212"/>
      <c r="O281" s="212"/>
      <c r="P281" s="213">
        <f>SUM(P282:P292)</f>
        <v>0</v>
      </c>
      <c r="Q281" s="212"/>
      <c r="R281" s="213">
        <f>SUM(R282:R292)</f>
        <v>1.25</v>
      </c>
      <c r="S281" s="212"/>
      <c r="T281" s="214">
        <f>SUM(T282:T292)</f>
        <v>1.8500000000000001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15" t="s">
        <v>83</v>
      </c>
      <c r="AT281" s="216" t="s">
        <v>72</v>
      </c>
      <c r="AU281" s="216" t="s">
        <v>81</v>
      </c>
      <c r="AY281" s="215" t="s">
        <v>126</v>
      </c>
      <c r="BK281" s="217">
        <f>SUM(BK282:BK292)</f>
        <v>0</v>
      </c>
    </row>
    <row r="282" s="2" customFormat="1" ht="16.5" customHeight="1">
      <c r="A282" s="39"/>
      <c r="B282" s="40"/>
      <c r="C282" s="220" t="s">
        <v>413</v>
      </c>
      <c r="D282" s="220" t="s">
        <v>129</v>
      </c>
      <c r="E282" s="221" t="s">
        <v>570</v>
      </c>
      <c r="F282" s="222" t="s">
        <v>571</v>
      </c>
      <c r="G282" s="223" t="s">
        <v>132</v>
      </c>
      <c r="H282" s="224">
        <v>20</v>
      </c>
      <c r="I282" s="225"/>
      <c r="J282" s="226">
        <f>ROUND(I282*H282,2)</f>
        <v>0</v>
      </c>
      <c r="K282" s="227"/>
      <c r="L282" s="45"/>
      <c r="M282" s="228" t="s">
        <v>1</v>
      </c>
      <c r="N282" s="229" t="s">
        <v>38</v>
      </c>
      <c r="O282" s="92"/>
      <c r="P282" s="230">
        <f>O282*H282</f>
        <v>0</v>
      </c>
      <c r="Q282" s="230">
        <v>0</v>
      </c>
      <c r="R282" s="230">
        <f>Q282*H282</f>
        <v>0</v>
      </c>
      <c r="S282" s="230">
        <v>0</v>
      </c>
      <c r="T282" s="231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2" t="s">
        <v>209</v>
      </c>
      <c r="AT282" s="232" t="s">
        <v>129</v>
      </c>
      <c r="AU282" s="232" t="s">
        <v>83</v>
      </c>
      <c r="AY282" s="18" t="s">
        <v>126</v>
      </c>
      <c r="BE282" s="233">
        <f>IF(N282="základní",J282,0)</f>
        <v>0</v>
      </c>
      <c r="BF282" s="233">
        <f>IF(N282="snížená",J282,0)</f>
        <v>0</v>
      </c>
      <c r="BG282" s="233">
        <f>IF(N282="zákl. přenesená",J282,0)</f>
        <v>0</v>
      </c>
      <c r="BH282" s="233">
        <f>IF(N282="sníž. přenesená",J282,0)</f>
        <v>0</v>
      </c>
      <c r="BI282" s="233">
        <f>IF(N282="nulová",J282,0)</f>
        <v>0</v>
      </c>
      <c r="BJ282" s="18" t="s">
        <v>81</v>
      </c>
      <c r="BK282" s="233">
        <f>ROUND(I282*H282,2)</f>
        <v>0</v>
      </c>
      <c r="BL282" s="18" t="s">
        <v>209</v>
      </c>
      <c r="BM282" s="232" t="s">
        <v>572</v>
      </c>
    </row>
    <row r="283" s="2" customFormat="1" ht="16.5" customHeight="1">
      <c r="A283" s="39"/>
      <c r="B283" s="40"/>
      <c r="C283" s="284" t="s">
        <v>417</v>
      </c>
      <c r="D283" s="284" t="s">
        <v>573</v>
      </c>
      <c r="E283" s="285" t="s">
        <v>574</v>
      </c>
      <c r="F283" s="286" t="s">
        <v>575</v>
      </c>
      <c r="G283" s="287" t="s">
        <v>132</v>
      </c>
      <c r="H283" s="288">
        <v>14</v>
      </c>
      <c r="I283" s="289"/>
      <c r="J283" s="290">
        <f>ROUND(I283*H283,2)</f>
        <v>0</v>
      </c>
      <c r="K283" s="291"/>
      <c r="L283" s="292"/>
      <c r="M283" s="293" t="s">
        <v>1</v>
      </c>
      <c r="N283" s="294" t="s">
        <v>38</v>
      </c>
      <c r="O283" s="92"/>
      <c r="P283" s="230">
        <f>O283*H283</f>
        <v>0</v>
      </c>
      <c r="Q283" s="230">
        <v>0.074999999999999997</v>
      </c>
      <c r="R283" s="230">
        <f>Q283*H283</f>
        <v>1.05</v>
      </c>
      <c r="S283" s="230">
        <v>0</v>
      </c>
      <c r="T283" s="231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2" t="s">
        <v>306</v>
      </c>
      <c r="AT283" s="232" t="s">
        <v>573</v>
      </c>
      <c r="AU283" s="232" t="s">
        <v>83</v>
      </c>
      <c r="AY283" s="18" t="s">
        <v>126</v>
      </c>
      <c r="BE283" s="233">
        <f>IF(N283="základní",J283,0)</f>
        <v>0</v>
      </c>
      <c r="BF283" s="233">
        <f>IF(N283="snížená",J283,0)</f>
        <v>0</v>
      </c>
      <c r="BG283" s="233">
        <f>IF(N283="zákl. přenesená",J283,0)</f>
        <v>0</v>
      </c>
      <c r="BH283" s="233">
        <f>IF(N283="sníž. přenesená",J283,0)</f>
        <v>0</v>
      </c>
      <c r="BI283" s="233">
        <f>IF(N283="nulová",J283,0)</f>
        <v>0</v>
      </c>
      <c r="BJ283" s="18" t="s">
        <v>81</v>
      </c>
      <c r="BK283" s="233">
        <f>ROUND(I283*H283,2)</f>
        <v>0</v>
      </c>
      <c r="BL283" s="18" t="s">
        <v>209</v>
      </c>
      <c r="BM283" s="232" t="s">
        <v>576</v>
      </c>
    </row>
    <row r="284" s="2" customFormat="1" ht="16.5" customHeight="1">
      <c r="A284" s="39"/>
      <c r="B284" s="40"/>
      <c r="C284" s="220" t="s">
        <v>139</v>
      </c>
      <c r="D284" s="220" t="s">
        <v>129</v>
      </c>
      <c r="E284" s="221" t="s">
        <v>577</v>
      </c>
      <c r="F284" s="222" t="s">
        <v>578</v>
      </c>
      <c r="G284" s="223" t="s">
        <v>132</v>
      </c>
      <c r="H284" s="224">
        <v>20</v>
      </c>
      <c r="I284" s="225"/>
      <c r="J284" s="226">
        <f>ROUND(I284*H284,2)</f>
        <v>0</v>
      </c>
      <c r="K284" s="227"/>
      <c r="L284" s="45"/>
      <c r="M284" s="228" t="s">
        <v>1</v>
      </c>
      <c r="N284" s="229" t="s">
        <v>38</v>
      </c>
      <c r="O284" s="92"/>
      <c r="P284" s="230">
        <f>O284*H284</f>
        <v>0</v>
      </c>
      <c r="Q284" s="230">
        <v>0.01</v>
      </c>
      <c r="R284" s="230">
        <f>Q284*H284</f>
        <v>0.20000000000000001</v>
      </c>
      <c r="S284" s="230">
        <v>0</v>
      </c>
      <c r="T284" s="231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2" t="s">
        <v>209</v>
      </c>
      <c r="AT284" s="232" t="s">
        <v>129</v>
      </c>
      <c r="AU284" s="232" t="s">
        <v>83</v>
      </c>
      <c r="AY284" s="18" t="s">
        <v>126</v>
      </c>
      <c r="BE284" s="233">
        <f>IF(N284="základní",J284,0)</f>
        <v>0</v>
      </c>
      <c r="BF284" s="233">
        <f>IF(N284="snížená",J284,0)</f>
        <v>0</v>
      </c>
      <c r="BG284" s="233">
        <f>IF(N284="zákl. přenesená",J284,0)</f>
        <v>0</v>
      </c>
      <c r="BH284" s="233">
        <f>IF(N284="sníž. přenesená",J284,0)</f>
        <v>0</v>
      </c>
      <c r="BI284" s="233">
        <f>IF(N284="nulová",J284,0)</f>
        <v>0</v>
      </c>
      <c r="BJ284" s="18" t="s">
        <v>81</v>
      </c>
      <c r="BK284" s="233">
        <f>ROUND(I284*H284,2)</f>
        <v>0</v>
      </c>
      <c r="BL284" s="18" t="s">
        <v>209</v>
      </c>
      <c r="BM284" s="232" t="s">
        <v>579</v>
      </c>
    </row>
    <row r="285" s="2" customFormat="1" ht="16.5" customHeight="1">
      <c r="A285" s="39"/>
      <c r="B285" s="40"/>
      <c r="C285" s="220" t="s">
        <v>580</v>
      </c>
      <c r="D285" s="220" t="s">
        <v>129</v>
      </c>
      <c r="E285" s="221" t="s">
        <v>581</v>
      </c>
      <c r="F285" s="222" t="s">
        <v>582</v>
      </c>
      <c r="G285" s="223" t="s">
        <v>132</v>
      </c>
      <c r="H285" s="224">
        <v>10</v>
      </c>
      <c r="I285" s="225"/>
      <c r="J285" s="226">
        <f>ROUND(I285*H285,2)</f>
        <v>0</v>
      </c>
      <c r="K285" s="227"/>
      <c r="L285" s="45"/>
      <c r="M285" s="228" t="s">
        <v>1</v>
      </c>
      <c r="N285" s="229" t="s">
        <v>38</v>
      </c>
      <c r="O285" s="92"/>
      <c r="P285" s="230">
        <f>O285*H285</f>
        <v>0</v>
      </c>
      <c r="Q285" s="230">
        <v>0</v>
      </c>
      <c r="R285" s="230">
        <f>Q285*H285</f>
        <v>0</v>
      </c>
      <c r="S285" s="230">
        <v>0.185</v>
      </c>
      <c r="T285" s="231">
        <f>S285*H285</f>
        <v>1.8500000000000001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2" t="s">
        <v>209</v>
      </c>
      <c r="AT285" s="232" t="s">
        <v>129</v>
      </c>
      <c r="AU285" s="232" t="s">
        <v>83</v>
      </c>
      <c r="AY285" s="18" t="s">
        <v>126</v>
      </c>
      <c r="BE285" s="233">
        <f>IF(N285="základní",J285,0)</f>
        <v>0</v>
      </c>
      <c r="BF285" s="233">
        <f>IF(N285="snížená",J285,0)</f>
        <v>0</v>
      </c>
      <c r="BG285" s="233">
        <f>IF(N285="zákl. přenesená",J285,0)</f>
        <v>0</v>
      </c>
      <c r="BH285" s="233">
        <f>IF(N285="sníž. přenesená",J285,0)</f>
        <v>0</v>
      </c>
      <c r="BI285" s="233">
        <f>IF(N285="nulová",J285,0)</f>
        <v>0</v>
      </c>
      <c r="BJ285" s="18" t="s">
        <v>81</v>
      </c>
      <c r="BK285" s="233">
        <f>ROUND(I285*H285,2)</f>
        <v>0</v>
      </c>
      <c r="BL285" s="18" t="s">
        <v>209</v>
      </c>
      <c r="BM285" s="232" t="s">
        <v>583</v>
      </c>
    </row>
    <row r="286" s="2" customFormat="1" ht="16.5" customHeight="1">
      <c r="A286" s="39"/>
      <c r="B286" s="40"/>
      <c r="C286" s="220" t="s">
        <v>584</v>
      </c>
      <c r="D286" s="220" t="s">
        <v>129</v>
      </c>
      <c r="E286" s="221" t="s">
        <v>585</v>
      </c>
      <c r="F286" s="222" t="s">
        <v>586</v>
      </c>
      <c r="G286" s="223" t="s">
        <v>132</v>
      </c>
      <c r="H286" s="224">
        <v>10</v>
      </c>
      <c r="I286" s="225"/>
      <c r="J286" s="226">
        <f>ROUND(I286*H286,2)</f>
        <v>0</v>
      </c>
      <c r="K286" s="227"/>
      <c r="L286" s="45"/>
      <c r="M286" s="228" t="s">
        <v>1</v>
      </c>
      <c r="N286" s="229" t="s">
        <v>38</v>
      </c>
      <c r="O286" s="92"/>
      <c r="P286" s="230">
        <f>O286*H286</f>
        <v>0</v>
      </c>
      <c r="Q286" s="230">
        <v>0</v>
      </c>
      <c r="R286" s="230">
        <f>Q286*H286</f>
        <v>0</v>
      </c>
      <c r="S286" s="230">
        <v>0</v>
      </c>
      <c r="T286" s="231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2" t="s">
        <v>209</v>
      </c>
      <c r="AT286" s="232" t="s">
        <v>129</v>
      </c>
      <c r="AU286" s="232" t="s">
        <v>83</v>
      </c>
      <c r="AY286" s="18" t="s">
        <v>126</v>
      </c>
      <c r="BE286" s="233">
        <f>IF(N286="základní",J286,0)</f>
        <v>0</v>
      </c>
      <c r="BF286" s="233">
        <f>IF(N286="snížená",J286,0)</f>
        <v>0</v>
      </c>
      <c r="BG286" s="233">
        <f>IF(N286="zákl. přenesená",J286,0)</f>
        <v>0</v>
      </c>
      <c r="BH286" s="233">
        <f>IF(N286="sníž. přenesená",J286,0)</f>
        <v>0</v>
      </c>
      <c r="BI286" s="233">
        <f>IF(N286="nulová",J286,0)</f>
        <v>0</v>
      </c>
      <c r="BJ286" s="18" t="s">
        <v>81</v>
      </c>
      <c r="BK286" s="233">
        <f>ROUND(I286*H286,2)</f>
        <v>0</v>
      </c>
      <c r="BL286" s="18" t="s">
        <v>209</v>
      </c>
      <c r="BM286" s="232" t="s">
        <v>587</v>
      </c>
    </row>
    <row r="287" s="2" customFormat="1" ht="21.75" customHeight="1">
      <c r="A287" s="39"/>
      <c r="B287" s="40"/>
      <c r="C287" s="220" t="s">
        <v>588</v>
      </c>
      <c r="D287" s="220" t="s">
        <v>129</v>
      </c>
      <c r="E287" s="221" t="s">
        <v>589</v>
      </c>
      <c r="F287" s="222" t="s">
        <v>590</v>
      </c>
      <c r="G287" s="223" t="s">
        <v>289</v>
      </c>
      <c r="H287" s="224">
        <v>2.1499999999999999</v>
      </c>
      <c r="I287" s="225"/>
      <c r="J287" s="226">
        <f>ROUND(I287*H287,2)</f>
        <v>0</v>
      </c>
      <c r="K287" s="227"/>
      <c r="L287" s="45"/>
      <c r="M287" s="228" t="s">
        <v>1</v>
      </c>
      <c r="N287" s="229" t="s">
        <v>38</v>
      </c>
      <c r="O287" s="92"/>
      <c r="P287" s="230">
        <f>O287*H287</f>
        <v>0</v>
      </c>
      <c r="Q287" s="230">
        <v>0</v>
      </c>
      <c r="R287" s="230">
        <f>Q287*H287</f>
        <v>0</v>
      </c>
      <c r="S287" s="230">
        <v>0</v>
      </c>
      <c r="T287" s="231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2" t="s">
        <v>209</v>
      </c>
      <c r="AT287" s="232" t="s">
        <v>129</v>
      </c>
      <c r="AU287" s="232" t="s">
        <v>83</v>
      </c>
      <c r="AY287" s="18" t="s">
        <v>126</v>
      </c>
      <c r="BE287" s="233">
        <f>IF(N287="základní",J287,0)</f>
        <v>0</v>
      </c>
      <c r="BF287" s="233">
        <f>IF(N287="snížená",J287,0)</f>
        <v>0</v>
      </c>
      <c r="BG287" s="233">
        <f>IF(N287="zákl. přenesená",J287,0)</f>
        <v>0</v>
      </c>
      <c r="BH287" s="233">
        <f>IF(N287="sníž. přenesená",J287,0)</f>
        <v>0</v>
      </c>
      <c r="BI287" s="233">
        <f>IF(N287="nulová",J287,0)</f>
        <v>0</v>
      </c>
      <c r="BJ287" s="18" t="s">
        <v>81</v>
      </c>
      <c r="BK287" s="233">
        <f>ROUND(I287*H287,2)</f>
        <v>0</v>
      </c>
      <c r="BL287" s="18" t="s">
        <v>209</v>
      </c>
      <c r="BM287" s="232" t="s">
        <v>591</v>
      </c>
    </row>
    <row r="288" s="13" customFormat="1">
      <c r="A288" s="13"/>
      <c r="B288" s="234"/>
      <c r="C288" s="235"/>
      <c r="D288" s="236" t="s">
        <v>135</v>
      </c>
      <c r="E288" s="237" t="s">
        <v>1</v>
      </c>
      <c r="F288" s="238" t="s">
        <v>592</v>
      </c>
      <c r="G288" s="235"/>
      <c r="H288" s="237" t="s">
        <v>1</v>
      </c>
      <c r="I288" s="239"/>
      <c r="J288" s="235"/>
      <c r="K288" s="235"/>
      <c r="L288" s="240"/>
      <c r="M288" s="241"/>
      <c r="N288" s="242"/>
      <c r="O288" s="242"/>
      <c r="P288" s="242"/>
      <c r="Q288" s="242"/>
      <c r="R288" s="242"/>
      <c r="S288" s="242"/>
      <c r="T288" s="24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4" t="s">
        <v>135</v>
      </c>
      <c r="AU288" s="244" t="s">
        <v>83</v>
      </c>
      <c r="AV288" s="13" t="s">
        <v>81</v>
      </c>
      <c r="AW288" s="13" t="s">
        <v>30</v>
      </c>
      <c r="AX288" s="13" t="s">
        <v>73</v>
      </c>
      <c r="AY288" s="244" t="s">
        <v>126</v>
      </c>
    </row>
    <row r="289" s="14" customFormat="1">
      <c r="A289" s="14"/>
      <c r="B289" s="245"/>
      <c r="C289" s="246"/>
      <c r="D289" s="236" t="s">
        <v>135</v>
      </c>
      <c r="E289" s="247" t="s">
        <v>1</v>
      </c>
      <c r="F289" s="248" t="s">
        <v>593</v>
      </c>
      <c r="G289" s="246"/>
      <c r="H289" s="249">
        <v>1.25</v>
      </c>
      <c r="I289" s="250"/>
      <c r="J289" s="246"/>
      <c r="K289" s="246"/>
      <c r="L289" s="251"/>
      <c r="M289" s="252"/>
      <c r="N289" s="253"/>
      <c r="O289" s="253"/>
      <c r="P289" s="253"/>
      <c r="Q289" s="253"/>
      <c r="R289" s="253"/>
      <c r="S289" s="253"/>
      <c r="T289" s="25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5" t="s">
        <v>135</v>
      </c>
      <c r="AU289" s="255" t="s">
        <v>83</v>
      </c>
      <c r="AV289" s="14" t="s">
        <v>83</v>
      </c>
      <c r="AW289" s="14" t="s">
        <v>30</v>
      </c>
      <c r="AX289" s="14" t="s">
        <v>73</v>
      </c>
      <c r="AY289" s="255" t="s">
        <v>126</v>
      </c>
    </row>
    <row r="290" s="13" customFormat="1">
      <c r="A290" s="13"/>
      <c r="B290" s="234"/>
      <c r="C290" s="235"/>
      <c r="D290" s="236" t="s">
        <v>135</v>
      </c>
      <c r="E290" s="237" t="s">
        <v>1</v>
      </c>
      <c r="F290" s="238" t="s">
        <v>594</v>
      </c>
      <c r="G290" s="235"/>
      <c r="H290" s="237" t="s">
        <v>1</v>
      </c>
      <c r="I290" s="239"/>
      <c r="J290" s="235"/>
      <c r="K290" s="235"/>
      <c r="L290" s="240"/>
      <c r="M290" s="241"/>
      <c r="N290" s="242"/>
      <c r="O290" s="242"/>
      <c r="P290" s="242"/>
      <c r="Q290" s="242"/>
      <c r="R290" s="242"/>
      <c r="S290" s="242"/>
      <c r="T290" s="24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4" t="s">
        <v>135</v>
      </c>
      <c r="AU290" s="244" t="s">
        <v>83</v>
      </c>
      <c r="AV290" s="13" t="s">
        <v>81</v>
      </c>
      <c r="AW290" s="13" t="s">
        <v>30</v>
      </c>
      <c r="AX290" s="13" t="s">
        <v>73</v>
      </c>
      <c r="AY290" s="244" t="s">
        <v>126</v>
      </c>
    </row>
    <row r="291" s="14" customFormat="1">
      <c r="A291" s="14"/>
      <c r="B291" s="245"/>
      <c r="C291" s="246"/>
      <c r="D291" s="236" t="s">
        <v>135</v>
      </c>
      <c r="E291" s="247" t="s">
        <v>1</v>
      </c>
      <c r="F291" s="248" t="s">
        <v>595</v>
      </c>
      <c r="G291" s="246"/>
      <c r="H291" s="249">
        <v>0.90000000000000002</v>
      </c>
      <c r="I291" s="250"/>
      <c r="J291" s="246"/>
      <c r="K291" s="246"/>
      <c r="L291" s="251"/>
      <c r="M291" s="252"/>
      <c r="N291" s="253"/>
      <c r="O291" s="253"/>
      <c r="P291" s="253"/>
      <c r="Q291" s="253"/>
      <c r="R291" s="253"/>
      <c r="S291" s="253"/>
      <c r="T291" s="25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5" t="s">
        <v>135</v>
      </c>
      <c r="AU291" s="255" t="s">
        <v>83</v>
      </c>
      <c r="AV291" s="14" t="s">
        <v>83</v>
      </c>
      <c r="AW291" s="14" t="s">
        <v>30</v>
      </c>
      <c r="AX291" s="14" t="s">
        <v>73</v>
      </c>
      <c r="AY291" s="255" t="s">
        <v>126</v>
      </c>
    </row>
    <row r="292" s="15" customFormat="1">
      <c r="A292" s="15"/>
      <c r="B292" s="256"/>
      <c r="C292" s="257"/>
      <c r="D292" s="236" t="s">
        <v>135</v>
      </c>
      <c r="E292" s="258" t="s">
        <v>1</v>
      </c>
      <c r="F292" s="259" t="s">
        <v>140</v>
      </c>
      <c r="G292" s="257"/>
      <c r="H292" s="260">
        <v>2.1499999999999999</v>
      </c>
      <c r="I292" s="261"/>
      <c r="J292" s="257"/>
      <c r="K292" s="257"/>
      <c r="L292" s="262"/>
      <c r="M292" s="263"/>
      <c r="N292" s="264"/>
      <c r="O292" s="264"/>
      <c r="P292" s="264"/>
      <c r="Q292" s="264"/>
      <c r="R292" s="264"/>
      <c r="S292" s="264"/>
      <c r="T292" s="26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66" t="s">
        <v>135</v>
      </c>
      <c r="AU292" s="266" t="s">
        <v>83</v>
      </c>
      <c r="AV292" s="15" t="s">
        <v>133</v>
      </c>
      <c r="AW292" s="15" t="s">
        <v>30</v>
      </c>
      <c r="AX292" s="15" t="s">
        <v>81</v>
      </c>
      <c r="AY292" s="266" t="s">
        <v>126</v>
      </c>
    </row>
    <row r="293" s="12" customFormat="1" ht="22.8" customHeight="1">
      <c r="A293" s="12"/>
      <c r="B293" s="204"/>
      <c r="C293" s="205"/>
      <c r="D293" s="206" t="s">
        <v>72</v>
      </c>
      <c r="E293" s="218" t="s">
        <v>397</v>
      </c>
      <c r="F293" s="218" t="s">
        <v>398</v>
      </c>
      <c r="G293" s="205"/>
      <c r="H293" s="205"/>
      <c r="I293" s="208"/>
      <c r="J293" s="219">
        <f>BK293</f>
        <v>0</v>
      </c>
      <c r="K293" s="205"/>
      <c r="L293" s="210"/>
      <c r="M293" s="211"/>
      <c r="N293" s="212"/>
      <c r="O293" s="212"/>
      <c r="P293" s="213">
        <f>SUM(P294:P299)</f>
        <v>0</v>
      </c>
      <c r="Q293" s="212"/>
      <c r="R293" s="213">
        <f>SUM(R294:R299)</f>
        <v>0</v>
      </c>
      <c r="S293" s="212"/>
      <c r="T293" s="214">
        <f>SUM(T294:T299)</f>
        <v>0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215" t="s">
        <v>83</v>
      </c>
      <c r="AT293" s="216" t="s">
        <v>72</v>
      </c>
      <c r="AU293" s="216" t="s">
        <v>81</v>
      </c>
      <c r="AY293" s="215" t="s">
        <v>126</v>
      </c>
      <c r="BK293" s="217">
        <f>SUM(BK294:BK299)</f>
        <v>0</v>
      </c>
    </row>
    <row r="294" s="2" customFormat="1" ht="16.5" customHeight="1">
      <c r="A294" s="39"/>
      <c r="B294" s="40"/>
      <c r="C294" s="220" t="s">
        <v>596</v>
      </c>
      <c r="D294" s="220" t="s">
        <v>129</v>
      </c>
      <c r="E294" s="221" t="s">
        <v>597</v>
      </c>
      <c r="F294" s="222" t="s">
        <v>598</v>
      </c>
      <c r="G294" s="223" t="s">
        <v>192</v>
      </c>
      <c r="H294" s="224">
        <v>1</v>
      </c>
      <c r="I294" s="225"/>
      <c r="J294" s="226">
        <f>ROUND(I294*H294,2)</f>
        <v>0</v>
      </c>
      <c r="K294" s="227"/>
      <c r="L294" s="45"/>
      <c r="M294" s="228" t="s">
        <v>1</v>
      </c>
      <c r="N294" s="229" t="s">
        <v>38</v>
      </c>
      <c r="O294" s="92"/>
      <c r="P294" s="230">
        <f>O294*H294</f>
        <v>0</v>
      </c>
      <c r="Q294" s="230">
        <v>0</v>
      </c>
      <c r="R294" s="230">
        <f>Q294*H294</f>
        <v>0</v>
      </c>
      <c r="S294" s="230">
        <v>0</v>
      </c>
      <c r="T294" s="231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2" t="s">
        <v>209</v>
      </c>
      <c r="AT294" s="232" t="s">
        <v>129</v>
      </c>
      <c r="AU294" s="232" t="s">
        <v>83</v>
      </c>
      <c r="AY294" s="18" t="s">
        <v>126</v>
      </c>
      <c r="BE294" s="233">
        <f>IF(N294="základní",J294,0)</f>
        <v>0</v>
      </c>
      <c r="BF294" s="233">
        <f>IF(N294="snížená",J294,0)</f>
        <v>0</v>
      </c>
      <c r="BG294" s="233">
        <f>IF(N294="zákl. přenesená",J294,0)</f>
        <v>0</v>
      </c>
      <c r="BH294" s="233">
        <f>IF(N294="sníž. přenesená",J294,0)</f>
        <v>0</v>
      </c>
      <c r="BI294" s="233">
        <f>IF(N294="nulová",J294,0)</f>
        <v>0</v>
      </c>
      <c r="BJ294" s="18" t="s">
        <v>81</v>
      </c>
      <c r="BK294" s="233">
        <f>ROUND(I294*H294,2)</f>
        <v>0</v>
      </c>
      <c r="BL294" s="18" t="s">
        <v>209</v>
      </c>
      <c r="BM294" s="232" t="s">
        <v>599</v>
      </c>
    </row>
    <row r="295" s="2" customFormat="1" ht="16.5" customHeight="1">
      <c r="A295" s="39"/>
      <c r="B295" s="40"/>
      <c r="C295" s="220" t="s">
        <v>600</v>
      </c>
      <c r="D295" s="220" t="s">
        <v>129</v>
      </c>
      <c r="E295" s="221" t="s">
        <v>601</v>
      </c>
      <c r="F295" s="222" t="s">
        <v>602</v>
      </c>
      <c r="G295" s="223" t="s">
        <v>192</v>
      </c>
      <c r="H295" s="224">
        <v>1</v>
      </c>
      <c r="I295" s="225"/>
      <c r="J295" s="226">
        <f>ROUND(I295*H295,2)</f>
        <v>0</v>
      </c>
      <c r="K295" s="227"/>
      <c r="L295" s="45"/>
      <c r="M295" s="228" t="s">
        <v>1</v>
      </c>
      <c r="N295" s="229" t="s">
        <v>38</v>
      </c>
      <c r="O295" s="92"/>
      <c r="P295" s="230">
        <f>O295*H295</f>
        <v>0</v>
      </c>
      <c r="Q295" s="230">
        <v>0</v>
      </c>
      <c r="R295" s="230">
        <f>Q295*H295</f>
        <v>0</v>
      </c>
      <c r="S295" s="230">
        <v>0</v>
      </c>
      <c r="T295" s="231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2" t="s">
        <v>209</v>
      </c>
      <c r="AT295" s="232" t="s">
        <v>129</v>
      </c>
      <c r="AU295" s="232" t="s">
        <v>83</v>
      </c>
      <c r="AY295" s="18" t="s">
        <v>126</v>
      </c>
      <c r="BE295" s="233">
        <f>IF(N295="základní",J295,0)</f>
        <v>0</v>
      </c>
      <c r="BF295" s="233">
        <f>IF(N295="snížená",J295,0)</f>
        <v>0</v>
      </c>
      <c r="BG295" s="233">
        <f>IF(N295="zákl. přenesená",J295,0)</f>
        <v>0</v>
      </c>
      <c r="BH295" s="233">
        <f>IF(N295="sníž. přenesená",J295,0)</f>
        <v>0</v>
      </c>
      <c r="BI295" s="233">
        <f>IF(N295="nulová",J295,0)</f>
        <v>0</v>
      </c>
      <c r="BJ295" s="18" t="s">
        <v>81</v>
      </c>
      <c r="BK295" s="233">
        <f>ROUND(I295*H295,2)</f>
        <v>0</v>
      </c>
      <c r="BL295" s="18" t="s">
        <v>209</v>
      </c>
      <c r="BM295" s="232" t="s">
        <v>603</v>
      </c>
    </row>
    <row r="296" s="2" customFormat="1" ht="16.5" customHeight="1">
      <c r="A296" s="39"/>
      <c r="B296" s="40"/>
      <c r="C296" s="220" t="s">
        <v>604</v>
      </c>
      <c r="D296" s="220" t="s">
        <v>129</v>
      </c>
      <c r="E296" s="221" t="s">
        <v>605</v>
      </c>
      <c r="F296" s="222" t="s">
        <v>606</v>
      </c>
      <c r="G296" s="223" t="s">
        <v>192</v>
      </c>
      <c r="H296" s="224">
        <v>1</v>
      </c>
      <c r="I296" s="225"/>
      <c r="J296" s="226">
        <f>ROUND(I296*H296,2)</f>
        <v>0</v>
      </c>
      <c r="K296" s="227"/>
      <c r="L296" s="45"/>
      <c r="M296" s="228" t="s">
        <v>1</v>
      </c>
      <c r="N296" s="229" t="s">
        <v>38</v>
      </c>
      <c r="O296" s="92"/>
      <c r="P296" s="230">
        <f>O296*H296</f>
        <v>0</v>
      </c>
      <c r="Q296" s="230">
        <v>0</v>
      </c>
      <c r="R296" s="230">
        <f>Q296*H296</f>
        <v>0</v>
      </c>
      <c r="S296" s="230">
        <v>0</v>
      </c>
      <c r="T296" s="231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2" t="s">
        <v>209</v>
      </c>
      <c r="AT296" s="232" t="s">
        <v>129</v>
      </c>
      <c r="AU296" s="232" t="s">
        <v>83</v>
      </c>
      <c r="AY296" s="18" t="s">
        <v>126</v>
      </c>
      <c r="BE296" s="233">
        <f>IF(N296="základní",J296,0)</f>
        <v>0</v>
      </c>
      <c r="BF296" s="233">
        <f>IF(N296="snížená",J296,0)</f>
        <v>0</v>
      </c>
      <c r="BG296" s="233">
        <f>IF(N296="zákl. přenesená",J296,0)</f>
        <v>0</v>
      </c>
      <c r="BH296" s="233">
        <f>IF(N296="sníž. přenesená",J296,0)</f>
        <v>0</v>
      </c>
      <c r="BI296" s="233">
        <f>IF(N296="nulová",J296,0)</f>
        <v>0</v>
      </c>
      <c r="BJ296" s="18" t="s">
        <v>81</v>
      </c>
      <c r="BK296" s="233">
        <f>ROUND(I296*H296,2)</f>
        <v>0</v>
      </c>
      <c r="BL296" s="18" t="s">
        <v>209</v>
      </c>
      <c r="BM296" s="232" t="s">
        <v>607</v>
      </c>
    </row>
    <row r="297" s="2" customFormat="1" ht="16.5" customHeight="1">
      <c r="A297" s="39"/>
      <c r="B297" s="40"/>
      <c r="C297" s="220" t="s">
        <v>608</v>
      </c>
      <c r="D297" s="220" t="s">
        <v>129</v>
      </c>
      <c r="E297" s="221" t="s">
        <v>609</v>
      </c>
      <c r="F297" s="222" t="s">
        <v>610</v>
      </c>
      <c r="G297" s="223" t="s">
        <v>611</v>
      </c>
      <c r="H297" s="224">
        <v>16</v>
      </c>
      <c r="I297" s="225"/>
      <c r="J297" s="226">
        <f>ROUND(I297*H297,2)</f>
        <v>0</v>
      </c>
      <c r="K297" s="227"/>
      <c r="L297" s="45"/>
      <c r="M297" s="228" t="s">
        <v>1</v>
      </c>
      <c r="N297" s="229" t="s">
        <v>38</v>
      </c>
      <c r="O297" s="92"/>
      <c r="P297" s="230">
        <f>O297*H297</f>
        <v>0</v>
      </c>
      <c r="Q297" s="230">
        <v>0</v>
      </c>
      <c r="R297" s="230">
        <f>Q297*H297</f>
        <v>0</v>
      </c>
      <c r="S297" s="230">
        <v>0</v>
      </c>
      <c r="T297" s="231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2" t="s">
        <v>209</v>
      </c>
      <c r="AT297" s="232" t="s">
        <v>129</v>
      </c>
      <c r="AU297" s="232" t="s">
        <v>83</v>
      </c>
      <c r="AY297" s="18" t="s">
        <v>126</v>
      </c>
      <c r="BE297" s="233">
        <f>IF(N297="základní",J297,0)</f>
        <v>0</v>
      </c>
      <c r="BF297" s="233">
        <f>IF(N297="snížená",J297,0)</f>
        <v>0</v>
      </c>
      <c r="BG297" s="233">
        <f>IF(N297="zákl. přenesená",J297,0)</f>
        <v>0</v>
      </c>
      <c r="BH297" s="233">
        <f>IF(N297="sníž. přenesená",J297,0)</f>
        <v>0</v>
      </c>
      <c r="BI297" s="233">
        <f>IF(N297="nulová",J297,0)</f>
        <v>0</v>
      </c>
      <c r="BJ297" s="18" t="s">
        <v>81</v>
      </c>
      <c r="BK297" s="233">
        <f>ROUND(I297*H297,2)</f>
        <v>0</v>
      </c>
      <c r="BL297" s="18" t="s">
        <v>209</v>
      </c>
      <c r="BM297" s="232" t="s">
        <v>612</v>
      </c>
    </row>
    <row r="298" s="2" customFormat="1" ht="21.75" customHeight="1">
      <c r="A298" s="39"/>
      <c r="B298" s="40"/>
      <c r="C298" s="220" t="s">
        <v>613</v>
      </c>
      <c r="D298" s="220" t="s">
        <v>129</v>
      </c>
      <c r="E298" s="221" t="s">
        <v>614</v>
      </c>
      <c r="F298" s="222" t="s">
        <v>615</v>
      </c>
      <c r="G298" s="223" t="s">
        <v>192</v>
      </c>
      <c r="H298" s="224">
        <v>3</v>
      </c>
      <c r="I298" s="225"/>
      <c r="J298" s="226">
        <f>ROUND(I298*H298,2)</f>
        <v>0</v>
      </c>
      <c r="K298" s="227"/>
      <c r="L298" s="45"/>
      <c r="M298" s="228" t="s">
        <v>1</v>
      </c>
      <c r="N298" s="229" t="s">
        <v>38</v>
      </c>
      <c r="O298" s="92"/>
      <c r="P298" s="230">
        <f>O298*H298</f>
        <v>0</v>
      </c>
      <c r="Q298" s="230">
        <v>0</v>
      </c>
      <c r="R298" s="230">
        <f>Q298*H298</f>
        <v>0</v>
      </c>
      <c r="S298" s="230">
        <v>0</v>
      </c>
      <c r="T298" s="231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2" t="s">
        <v>209</v>
      </c>
      <c r="AT298" s="232" t="s">
        <v>129</v>
      </c>
      <c r="AU298" s="232" t="s">
        <v>83</v>
      </c>
      <c r="AY298" s="18" t="s">
        <v>126</v>
      </c>
      <c r="BE298" s="233">
        <f>IF(N298="základní",J298,0)</f>
        <v>0</v>
      </c>
      <c r="BF298" s="233">
        <f>IF(N298="snížená",J298,0)</f>
        <v>0</v>
      </c>
      <c r="BG298" s="233">
        <f>IF(N298="zákl. přenesená",J298,0)</f>
        <v>0</v>
      </c>
      <c r="BH298" s="233">
        <f>IF(N298="sníž. přenesená",J298,0)</f>
        <v>0</v>
      </c>
      <c r="BI298" s="233">
        <f>IF(N298="nulová",J298,0)</f>
        <v>0</v>
      </c>
      <c r="BJ298" s="18" t="s">
        <v>81</v>
      </c>
      <c r="BK298" s="233">
        <f>ROUND(I298*H298,2)</f>
        <v>0</v>
      </c>
      <c r="BL298" s="18" t="s">
        <v>209</v>
      </c>
      <c r="BM298" s="232" t="s">
        <v>616</v>
      </c>
    </row>
    <row r="299" s="2" customFormat="1" ht="21.75" customHeight="1">
      <c r="A299" s="39"/>
      <c r="B299" s="40"/>
      <c r="C299" s="220" t="s">
        <v>617</v>
      </c>
      <c r="D299" s="220" t="s">
        <v>129</v>
      </c>
      <c r="E299" s="221" t="s">
        <v>404</v>
      </c>
      <c r="F299" s="222" t="s">
        <v>405</v>
      </c>
      <c r="G299" s="223" t="s">
        <v>370</v>
      </c>
      <c r="H299" s="278"/>
      <c r="I299" s="225"/>
      <c r="J299" s="226">
        <f>ROUND(I299*H299,2)</f>
        <v>0</v>
      </c>
      <c r="K299" s="227"/>
      <c r="L299" s="45"/>
      <c r="M299" s="228" t="s">
        <v>1</v>
      </c>
      <c r="N299" s="229" t="s">
        <v>38</v>
      </c>
      <c r="O299" s="92"/>
      <c r="P299" s="230">
        <f>O299*H299</f>
        <v>0</v>
      </c>
      <c r="Q299" s="230">
        <v>0</v>
      </c>
      <c r="R299" s="230">
        <f>Q299*H299</f>
        <v>0</v>
      </c>
      <c r="S299" s="230">
        <v>0</v>
      </c>
      <c r="T299" s="231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2" t="s">
        <v>209</v>
      </c>
      <c r="AT299" s="232" t="s">
        <v>129</v>
      </c>
      <c r="AU299" s="232" t="s">
        <v>83</v>
      </c>
      <c r="AY299" s="18" t="s">
        <v>126</v>
      </c>
      <c r="BE299" s="233">
        <f>IF(N299="základní",J299,0)</f>
        <v>0</v>
      </c>
      <c r="BF299" s="233">
        <f>IF(N299="snížená",J299,0)</f>
        <v>0</v>
      </c>
      <c r="BG299" s="233">
        <f>IF(N299="zákl. přenesená",J299,0)</f>
        <v>0</v>
      </c>
      <c r="BH299" s="233">
        <f>IF(N299="sníž. přenesená",J299,0)</f>
        <v>0</v>
      </c>
      <c r="BI299" s="233">
        <f>IF(N299="nulová",J299,0)</f>
        <v>0</v>
      </c>
      <c r="BJ299" s="18" t="s">
        <v>81</v>
      </c>
      <c r="BK299" s="233">
        <f>ROUND(I299*H299,2)</f>
        <v>0</v>
      </c>
      <c r="BL299" s="18" t="s">
        <v>209</v>
      </c>
      <c r="BM299" s="232" t="s">
        <v>618</v>
      </c>
    </row>
    <row r="300" s="12" customFormat="1" ht="22.8" customHeight="1">
      <c r="A300" s="12"/>
      <c r="B300" s="204"/>
      <c r="C300" s="205"/>
      <c r="D300" s="206" t="s">
        <v>72</v>
      </c>
      <c r="E300" s="218" t="s">
        <v>407</v>
      </c>
      <c r="F300" s="218" t="s">
        <v>408</v>
      </c>
      <c r="G300" s="205"/>
      <c r="H300" s="205"/>
      <c r="I300" s="208"/>
      <c r="J300" s="219">
        <f>BK300</f>
        <v>0</v>
      </c>
      <c r="K300" s="205"/>
      <c r="L300" s="210"/>
      <c r="M300" s="211"/>
      <c r="N300" s="212"/>
      <c r="O300" s="212"/>
      <c r="P300" s="213">
        <f>SUM(P301:P310)</f>
        <v>0</v>
      </c>
      <c r="Q300" s="212"/>
      <c r="R300" s="213">
        <f>SUM(R301:R310)</f>
        <v>0.52316000000000007</v>
      </c>
      <c r="S300" s="212"/>
      <c r="T300" s="214">
        <f>SUM(T301:T310)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215" t="s">
        <v>83</v>
      </c>
      <c r="AT300" s="216" t="s">
        <v>72</v>
      </c>
      <c r="AU300" s="216" t="s">
        <v>81</v>
      </c>
      <c r="AY300" s="215" t="s">
        <v>126</v>
      </c>
      <c r="BK300" s="217">
        <f>SUM(BK301:BK310)</f>
        <v>0</v>
      </c>
    </row>
    <row r="301" s="2" customFormat="1" ht="16.5" customHeight="1">
      <c r="A301" s="39"/>
      <c r="B301" s="40"/>
      <c r="C301" s="220" t="s">
        <v>619</v>
      </c>
      <c r="D301" s="220" t="s">
        <v>129</v>
      </c>
      <c r="E301" s="221" t="s">
        <v>410</v>
      </c>
      <c r="F301" s="222" t="s">
        <v>411</v>
      </c>
      <c r="G301" s="223" t="s">
        <v>132</v>
      </c>
      <c r="H301" s="224">
        <v>902</v>
      </c>
      <c r="I301" s="225"/>
      <c r="J301" s="226">
        <f>ROUND(I301*H301,2)</f>
        <v>0</v>
      </c>
      <c r="K301" s="227"/>
      <c r="L301" s="45"/>
      <c r="M301" s="228" t="s">
        <v>1</v>
      </c>
      <c r="N301" s="229" t="s">
        <v>38</v>
      </c>
      <c r="O301" s="92"/>
      <c r="P301" s="230">
        <f>O301*H301</f>
        <v>0</v>
      </c>
      <c r="Q301" s="230">
        <v>0</v>
      </c>
      <c r="R301" s="230">
        <f>Q301*H301</f>
        <v>0</v>
      </c>
      <c r="S301" s="230">
        <v>0</v>
      </c>
      <c r="T301" s="231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2" t="s">
        <v>209</v>
      </c>
      <c r="AT301" s="232" t="s">
        <v>129</v>
      </c>
      <c r="AU301" s="232" t="s">
        <v>83</v>
      </c>
      <c r="AY301" s="18" t="s">
        <v>126</v>
      </c>
      <c r="BE301" s="233">
        <f>IF(N301="základní",J301,0)</f>
        <v>0</v>
      </c>
      <c r="BF301" s="233">
        <f>IF(N301="snížená",J301,0)</f>
        <v>0</v>
      </c>
      <c r="BG301" s="233">
        <f>IF(N301="zákl. přenesená",J301,0)</f>
        <v>0</v>
      </c>
      <c r="BH301" s="233">
        <f>IF(N301="sníž. přenesená",J301,0)</f>
        <v>0</v>
      </c>
      <c r="BI301" s="233">
        <f>IF(N301="nulová",J301,0)</f>
        <v>0</v>
      </c>
      <c r="BJ301" s="18" t="s">
        <v>81</v>
      </c>
      <c r="BK301" s="233">
        <f>ROUND(I301*H301,2)</f>
        <v>0</v>
      </c>
      <c r="BL301" s="18" t="s">
        <v>209</v>
      </c>
      <c r="BM301" s="232" t="s">
        <v>620</v>
      </c>
    </row>
    <row r="302" s="13" customFormat="1">
      <c r="A302" s="13"/>
      <c r="B302" s="234"/>
      <c r="C302" s="235"/>
      <c r="D302" s="236" t="s">
        <v>135</v>
      </c>
      <c r="E302" s="237" t="s">
        <v>1</v>
      </c>
      <c r="F302" s="238" t="s">
        <v>136</v>
      </c>
      <c r="G302" s="235"/>
      <c r="H302" s="237" t="s">
        <v>1</v>
      </c>
      <c r="I302" s="239"/>
      <c r="J302" s="235"/>
      <c r="K302" s="235"/>
      <c r="L302" s="240"/>
      <c r="M302" s="241"/>
      <c r="N302" s="242"/>
      <c r="O302" s="242"/>
      <c r="P302" s="242"/>
      <c r="Q302" s="242"/>
      <c r="R302" s="242"/>
      <c r="S302" s="242"/>
      <c r="T302" s="24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4" t="s">
        <v>135</v>
      </c>
      <c r="AU302" s="244" t="s">
        <v>83</v>
      </c>
      <c r="AV302" s="13" t="s">
        <v>81</v>
      </c>
      <c r="AW302" s="13" t="s">
        <v>30</v>
      </c>
      <c r="AX302" s="13" t="s">
        <v>73</v>
      </c>
      <c r="AY302" s="244" t="s">
        <v>126</v>
      </c>
    </row>
    <row r="303" s="14" customFormat="1">
      <c r="A303" s="14"/>
      <c r="B303" s="245"/>
      <c r="C303" s="246"/>
      <c r="D303" s="236" t="s">
        <v>135</v>
      </c>
      <c r="E303" s="247" t="s">
        <v>1</v>
      </c>
      <c r="F303" s="248" t="s">
        <v>200</v>
      </c>
      <c r="G303" s="246"/>
      <c r="H303" s="249">
        <v>14</v>
      </c>
      <c r="I303" s="250"/>
      <c r="J303" s="246"/>
      <c r="K303" s="246"/>
      <c r="L303" s="251"/>
      <c r="M303" s="252"/>
      <c r="N303" s="253"/>
      <c r="O303" s="253"/>
      <c r="P303" s="253"/>
      <c r="Q303" s="253"/>
      <c r="R303" s="253"/>
      <c r="S303" s="253"/>
      <c r="T303" s="25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5" t="s">
        <v>135</v>
      </c>
      <c r="AU303" s="255" t="s">
        <v>83</v>
      </c>
      <c r="AV303" s="14" t="s">
        <v>83</v>
      </c>
      <c r="AW303" s="14" t="s">
        <v>30</v>
      </c>
      <c r="AX303" s="14" t="s">
        <v>73</v>
      </c>
      <c r="AY303" s="255" t="s">
        <v>126</v>
      </c>
    </row>
    <row r="304" s="13" customFormat="1">
      <c r="A304" s="13"/>
      <c r="B304" s="234"/>
      <c r="C304" s="235"/>
      <c r="D304" s="236" t="s">
        <v>135</v>
      </c>
      <c r="E304" s="237" t="s">
        <v>1</v>
      </c>
      <c r="F304" s="238" t="s">
        <v>138</v>
      </c>
      <c r="G304" s="235"/>
      <c r="H304" s="237" t="s">
        <v>1</v>
      </c>
      <c r="I304" s="239"/>
      <c r="J304" s="235"/>
      <c r="K304" s="235"/>
      <c r="L304" s="240"/>
      <c r="M304" s="241"/>
      <c r="N304" s="242"/>
      <c r="O304" s="242"/>
      <c r="P304" s="242"/>
      <c r="Q304" s="242"/>
      <c r="R304" s="242"/>
      <c r="S304" s="242"/>
      <c r="T304" s="24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4" t="s">
        <v>135</v>
      </c>
      <c r="AU304" s="244" t="s">
        <v>83</v>
      </c>
      <c r="AV304" s="13" t="s">
        <v>81</v>
      </c>
      <c r="AW304" s="13" t="s">
        <v>30</v>
      </c>
      <c r="AX304" s="13" t="s">
        <v>73</v>
      </c>
      <c r="AY304" s="244" t="s">
        <v>126</v>
      </c>
    </row>
    <row r="305" s="14" customFormat="1">
      <c r="A305" s="14"/>
      <c r="B305" s="245"/>
      <c r="C305" s="246"/>
      <c r="D305" s="236" t="s">
        <v>135</v>
      </c>
      <c r="E305" s="247" t="s">
        <v>1</v>
      </c>
      <c r="F305" s="248" t="s">
        <v>209</v>
      </c>
      <c r="G305" s="246"/>
      <c r="H305" s="249">
        <v>16</v>
      </c>
      <c r="I305" s="250"/>
      <c r="J305" s="246"/>
      <c r="K305" s="246"/>
      <c r="L305" s="251"/>
      <c r="M305" s="252"/>
      <c r="N305" s="253"/>
      <c r="O305" s="253"/>
      <c r="P305" s="253"/>
      <c r="Q305" s="253"/>
      <c r="R305" s="253"/>
      <c r="S305" s="253"/>
      <c r="T305" s="25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5" t="s">
        <v>135</v>
      </c>
      <c r="AU305" s="255" t="s">
        <v>83</v>
      </c>
      <c r="AV305" s="14" t="s">
        <v>83</v>
      </c>
      <c r="AW305" s="14" t="s">
        <v>30</v>
      </c>
      <c r="AX305" s="14" t="s">
        <v>73</v>
      </c>
      <c r="AY305" s="255" t="s">
        <v>126</v>
      </c>
    </row>
    <row r="306" s="13" customFormat="1">
      <c r="A306" s="13"/>
      <c r="B306" s="234"/>
      <c r="C306" s="235"/>
      <c r="D306" s="236" t="s">
        <v>135</v>
      </c>
      <c r="E306" s="237" t="s">
        <v>1</v>
      </c>
      <c r="F306" s="238" t="s">
        <v>271</v>
      </c>
      <c r="G306" s="235"/>
      <c r="H306" s="237" t="s">
        <v>1</v>
      </c>
      <c r="I306" s="239"/>
      <c r="J306" s="235"/>
      <c r="K306" s="235"/>
      <c r="L306" s="240"/>
      <c r="M306" s="241"/>
      <c r="N306" s="242"/>
      <c r="O306" s="242"/>
      <c r="P306" s="242"/>
      <c r="Q306" s="242"/>
      <c r="R306" s="242"/>
      <c r="S306" s="242"/>
      <c r="T306" s="24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4" t="s">
        <v>135</v>
      </c>
      <c r="AU306" s="244" t="s">
        <v>83</v>
      </c>
      <c r="AV306" s="13" t="s">
        <v>81</v>
      </c>
      <c r="AW306" s="13" t="s">
        <v>30</v>
      </c>
      <c r="AX306" s="13" t="s">
        <v>73</v>
      </c>
      <c r="AY306" s="244" t="s">
        <v>126</v>
      </c>
    </row>
    <row r="307" s="14" customFormat="1">
      <c r="A307" s="14"/>
      <c r="B307" s="245"/>
      <c r="C307" s="246"/>
      <c r="D307" s="236" t="s">
        <v>135</v>
      </c>
      <c r="E307" s="247" t="s">
        <v>1</v>
      </c>
      <c r="F307" s="248" t="s">
        <v>483</v>
      </c>
      <c r="G307" s="246"/>
      <c r="H307" s="249">
        <v>872</v>
      </c>
      <c r="I307" s="250"/>
      <c r="J307" s="246"/>
      <c r="K307" s="246"/>
      <c r="L307" s="251"/>
      <c r="M307" s="252"/>
      <c r="N307" s="253"/>
      <c r="O307" s="253"/>
      <c r="P307" s="253"/>
      <c r="Q307" s="253"/>
      <c r="R307" s="253"/>
      <c r="S307" s="253"/>
      <c r="T307" s="25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55" t="s">
        <v>135</v>
      </c>
      <c r="AU307" s="255" t="s">
        <v>83</v>
      </c>
      <c r="AV307" s="14" t="s">
        <v>83</v>
      </c>
      <c r="AW307" s="14" t="s">
        <v>30</v>
      </c>
      <c r="AX307" s="14" t="s">
        <v>73</v>
      </c>
      <c r="AY307" s="255" t="s">
        <v>126</v>
      </c>
    </row>
    <row r="308" s="15" customFormat="1">
      <c r="A308" s="15"/>
      <c r="B308" s="256"/>
      <c r="C308" s="257"/>
      <c r="D308" s="236" t="s">
        <v>135</v>
      </c>
      <c r="E308" s="258" t="s">
        <v>1</v>
      </c>
      <c r="F308" s="259" t="s">
        <v>140</v>
      </c>
      <c r="G308" s="257"/>
      <c r="H308" s="260">
        <v>902</v>
      </c>
      <c r="I308" s="261"/>
      <c r="J308" s="257"/>
      <c r="K308" s="257"/>
      <c r="L308" s="262"/>
      <c r="M308" s="263"/>
      <c r="N308" s="264"/>
      <c r="O308" s="264"/>
      <c r="P308" s="264"/>
      <c r="Q308" s="264"/>
      <c r="R308" s="264"/>
      <c r="S308" s="264"/>
      <c r="T308" s="26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66" t="s">
        <v>135</v>
      </c>
      <c r="AU308" s="266" t="s">
        <v>83</v>
      </c>
      <c r="AV308" s="15" t="s">
        <v>133</v>
      </c>
      <c r="AW308" s="15" t="s">
        <v>30</v>
      </c>
      <c r="AX308" s="15" t="s">
        <v>81</v>
      </c>
      <c r="AY308" s="266" t="s">
        <v>126</v>
      </c>
    </row>
    <row r="309" s="2" customFormat="1" ht="16.5" customHeight="1">
      <c r="A309" s="39"/>
      <c r="B309" s="40"/>
      <c r="C309" s="220" t="s">
        <v>621</v>
      </c>
      <c r="D309" s="220" t="s">
        <v>129</v>
      </c>
      <c r="E309" s="221" t="s">
        <v>414</v>
      </c>
      <c r="F309" s="222" t="s">
        <v>415</v>
      </c>
      <c r="G309" s="223" t="s">
        <v>132</v>
      </c>
      <c r="H309" s="224">
        <v>902</v>
      </c>
      <c r="I309" s="225"/>
      <c r="J309" s="226">
        <f>ROUND(I309*H309,2)</f>
        <v>0</v>
      </c>
      <c r="K309" s="227"/>
      <c r="L309" s="45"/>
      <c r="M309" s="228" t="s">
        <v>1</v>
      </c>
      <c r="N309" s="229" t="s">
        <v>38</v>
      </c>
      <c r="O309" s="92"/>
      <c r="P309" s="230">
        <f>O309*H309</f>
        <v>0</v>
      </c>
      <c r="Q309" s="230">
        <v>0.00010000000000000001</v>
      </c>
      <c r="R309" s="230">
        <f>Q309*H309</f>
        <v>0.090200000000000002</v>
      </c>
      <c r="S309" s="230">
        <v>0</v>
      </c>
      <c r="T309" s="231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2" t="s">
        <v>209</v>
      </c>
      <c r="AT309" s="232" t="s">
        <v>129</v>
      </c>
      <c r="AU309" s="232" t="s">
        <v>83</v>
      </c>
      <c r="AY309" s="18" t="s">
        <v>126</v>
      </c>
      <c r="BE309" s="233">
        <f>IF(N309="základní",J309,0)</f>
        <v>0</v>
      </c>
      <c r="BF309" s="233">
        <f>IF(N309="snížená",J309,0)</f>
        <v>0</v>
      </c>
      <c r="BG309" s="233">
        <f>IF(N309="zákl. přenesená",J309,0)</f>
        <v>0</v>
      </c>
      <c r="BH309" s="233">
        <f>IF(N309="sníž. přenesená",J309,0)</f>
        <v>0</v>
      </c>
      <c r="BI309" s="233">
        <f>IF(N309="nulová",J309,0)</f>
        <v>0</v>
      </c>
      <c r="BJ309" s="18" t="s">
        <v>81</v>
      </c>
      <c r="BK309" s="233">
        <f>ROUND(I309*H309,2)</f>
        <v>0</v>
      </c>
      <c r="BL309" s="18" t="s">
        <v>209</v>
      </c>
      <c r="BM309" s="232" t="s">
        <v>622</v>
      </c>
    </row>
    <row r="310" s="2" customFormat="1" ht="16.5" customHeight="1">
      <c r="A310" s="39"/>
      <c r="B310" s="40"/>
      <c r="C310" s="220" t="s">
        <v>623</v>
      </c>
      <c r="D310" s="220" t="s">
        <v>129</v>
      </c>
      <c r="E310" s="221" t="s">
        <v>418</v>
      </c>
      <c r="F310" s="222" t="s">
        <v>419</v>
      </c>
      <c r="G310" s="223" t="s">
        <v>132</v>
      </c>
      <c r="H310" s="224">
        <v>902</v>
      </c>
      <c r="I310" s="225"/>
      <c r="J310" s="226">
        <f>ROUND(I310*H310,2)</f>
        <v>0</v>
      </c>
      <c r="K310" s="227"/>
      <c r="L310" s="45"/>
      <c r="M310" s="279" t="s">
        <v>1</v>
      </c>
      <c r="N310" s="280" t="s">
        <v>38</v>
      </c>
      <c r="O310" s="281"/>
      <c r="P310" s="282">
        <f>O310*H310</f>
        <v>0</v>
      </c>
      <c r="Q310" s="282">
        <v>0.00048000000000000001</v>
      </c>
      <c r="R310" s="282">
        <f>Q310*H310</f>
        <v>0.43296000000000001</v>
      </c>
      <c r="S310" s="282">
        <v>0</v>
      </c>
      <c r="T310" s="283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2" t="s">
        <v>209</v>
      </c>
      <c r="AT310" s="232" t="s">
        <v>129</v>
      </c>
      <c r="AU310" s="232" t="s">
        <v>83</v>
      </c>
      <c r="AY310" s="18" t="s">
        <v>126</v>
      </c>
      <c r="BE310" s="233">
        <f>IF(N310="základní",J310,0)</f>
        <v>0</v>
      </c>
      <c r="BF310" s="233">
        <f>IF(N310="snížená",J310,0)</f>
        <v>0</v>
      </c>
      <c r="BG310" s="233">
        <f>IF(N310="zákl. přenesená",J310,0)</f>
        <v>0</v>
      </c>
      <c r="BH310" s="233">
        <f>IF(N310="sníž. přenesená",J310,0)</f>
        <v>0</v>
      </c>
      <c r="BI310" s="233">
        <f>IF(N310="nulová",J310,0)</f>
        <v>0</v>
      </c>
      <c r="BJ310" s="18" t="s">
        <v>81</v>
      </c>
      <c r="BK310" s="233">
        <f>ROUND(I310*H310,2)</f>
        <v>0</v>
      </c>
      <c r="BL310" s="18" t="s">
        <v>209</v>
      </c>
      <c r="BM310" s="232" t="s">
        <v>624</v>
      </c>
    </row>
    <row r="311" s="2" customFormat="1" ht="6.96" customHeight="1">
      <c r="A311" s="39"/>
      <c r="B311" s="67"/>
      <c r="C311" s="68"/>
      <c r="D311" s="68"/>
      <c r="E311" s="68"/>
      <c r="F311" s="68"/>
      <c r="G311" s="68"/>
      <c r="H311" s="68"/>
      <c r="I311" s="68"/>
      <c r="J311" s="68"/>
      <c r="K311" s="68"/>
      <c r="L311" s="45"/>
      <c r="M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</row>
  </sheetData>
  <sheetProtection sheet="1" autoFilter="0" formatColumns="0" formatRows="0" objects="1" scenarios="1" spinCount="100000" saltValue="QweiM1cQ54GR9lAsyAlhIaAaL7GWiAqiojuRmvQ8d/gu5MWmpV0quIv/0cFqP9HcuFpEcvpDm7sT8+23GNZcYQ==" hashValue="DsMEJ8aIBTF9jll4qYJLFoiBso0J6sq77Cwo9Ji+BQHPJ1DJPhX1O6R3mQdB+q48YKhBLeOmk7tgWYekn0QEZg==" algorithmName="SHA-512" password="CC35"/>
  <autoFilter ref="C126:K310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88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83</v>
      </c>
    </row>
    <row r="4" s="1" customFormat="1" ht="24.96" customHeight="1">
      <c r="B4" s="21"/>
      <c r="D4" s="139" t="s">
        <v>92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Oprava fasády kostela Sv. Jakuba v Lipníku n/Bečvou - I etapa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625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13. 4. 2026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26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26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31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26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32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33</v>
      </c>
      <c r="E30" s="39"/>
      <c r="F30" s="39"/>
      <c r="G30" s="39"/>
      <c r="H30" s="39"/>
      <c r="I30" s="39"/>
      <c r="J30" s="152">
        <f>ROUND(J118,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35</v>
      </c>
      <c r="G32" s="39"/>
      <c r="H32" s="39"/>
      <c r="I32" s="153" t="s">
        <v>34</v>
      </c>
      <c r="J32" s="153" t="s">
        <v>36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37</v>
      </c>
      <c r="E33" s="141" t="s">
        <v>38</v>
      </c>
      <c r="F33" s="155">
        <f>ROUND((SUM(BE118:BE147)),  2)</f>
        <v>0</v>
      </c>
      <c r="G33" s="39"/>
      <c r="H33" s="39"/>
      <c r="I33" s="156">
        <v>0.20999999999999999</v>
      </c>
      <c r="J33" s="155">
        <f>ROUND(((SUM(BE118:BE147))*I33),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39</v>
      </c>
      <c r="F34" s="155">
        <f>ROUND((SUM(BF118:BF147)),  2)</f>
        <v>0</v>
      </c>
      <c r="G34" s="39"/>
      <c r="H34" s="39"/>
      <c r="I34" s="156">
        <v>0.12</v>
      </c>
      <c r="J34" s="155">
        <f>ROUND(((SUM(BF118:BF147))*I34),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40</v>
      </c>
      <c r="F35" s="155">
        <f>ROUND((SUM(BG118:BG147)),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41</v>
      </c>
      <c r="F36" s="155">
        <f>ROUND((SUM(BH118:BH147)),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42</v>
      </c>
      <c r="F37" s="155">
        <f>ROUND((SUM(BI118:BI147)),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43</v>
      </c>
      <c r="E39" s="159"/>
      <c r="F39" s="159"/>
      <c r="G39" s="160" t="s">
        <v>44</v>
      </c>
      <c r="H39" s="161" t="s">
        <v>45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46</v>
      </c>
      <c r="E50" s="165"/>
      <c r="F50" s="165"/>
      <c r="G50" s="164" t="s">
        <v>47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48</v>
      </c>
      <c r="E61" s="167"/>
      <c r="F61" s="168" t="s">
        <v>49</v>
      </c>
      <c r="G61" s="166" t="s">
        <v>48</v>
      </c>
      <c r="H61" s="167"/>
      <c r="I61" s="167"/>
      <c r="J61" s="169" t="s">
        <v>49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50</v>
      </c>
      <c r="E65" s="170"/>
      <c r="F65" s="170"/>
      <c r="G65" s="164" t="s">
        <v>51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48</v>
      </c>
      <c r="E76" s="167"/>
      <c r="F76" s="168" t="s">
        <v>49</v>
      </c>
      <c r="G76" s="166" t="s">
        <v>48</v>
      </c>
      <c r="H76" s="167"/>
      <c r="I76" s="167"/>
      <c r="J76" s="169" t="s">
        <v>49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Oprava fasády kostela Sv. Jakuba v Lipníku n/Bečvou - I etapa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PAB0352 - Elektroinstalace silnoproud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13. 4. 2026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29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31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96</v>
      </c>
      <c r="D94" s="177"/>
      <c r="E94" s="177"/>
      <c r="F94" s="177"/>
      <c r="G94" s="177"/>
      <c r="H94" s="177"/>
      <c r="I94" s="177"/>
      <c r="J94" s="178" t="s">
        <v>97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98</v>
      </c>
      <c r="D96" s="41"/>
      <c r="E96" s="41"/>
      <c r="F96" s="41"/>
      <c r="G96" s="41"/>
      <c r="H96" s="41"/>
      <c r="I96" s="41"/>
      <c r="J96" s="111">
        <f>J118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99</v>
      </c>
    </row>
    <row r="97" s="9" customFormat="1" ht="24.96" customHeight="1">
      <c r="A97" s="9"/>
      <c r="B97" s="180"/>
      <c r="C97" s="181"/>
      <c r="D97" s="182" t="s">
        <v>106</v>
      </c>
      <c r="E97" s="183"/>
      <c r="F97" s="183"/>
      <c r="G97" s="183"/>
      <c r="H97" s="183"/>
      <c r="I97" s="183"/>
      <c r="J97" s="184">
        <f>J119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626</v>
      </c>
      <c r="E98" s="189"/>
      <c r="F98" s="189"/>
      <c r="G98" s="189"/>
      <c r="H98" s="189"/>
      <c r="I98" s="189"/>
      <c r="J98" s="190">
        <f>J120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6.96" customHeight="1">
      <c r="A100" s="39"/>
      <c r="B100" s="67"/>
      <c r="C100" s="68"/>
      <c r="D100" s="68"/>
      <c r="E100" s="68"/>
      <c r="F100" s="68"/>
      <c r="G100" s="68"/>
      <c r="H100" s="68"/>
      <c r="I100" s="68"/>
      <c r="J100" s="68"/>
      <c r="K100" s="68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4" s="2" customFormat="1" ht="6.96" customHeight="1">
      <c r="A104" s="39"/>
      <c r="B104" s="69"/>
      <c r="C104" s="70"/>
      <c r="D104" s="70"/>
      <c r="E104" s="70"/>
      <c r="F104" s="70"/>
      <c r="G104" s="70"/>
      <c r="H104" s="70"/>
      <c r="I104" s="70"/>
      <c r="J104" s="70"/>
      <c r="K104" s="70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24.96" customHeight="1">
      <c r="A105" s="39"/>
      <c r="B105" s="40"/>
      <c r="C105" s="24" t="s">
        <v>111</v>
      </c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2" customHeight="1">
      <c r="A107" s="39"/>
      <c r="B107" s="40"/>
      <c r="C107" s="33" t="s">
        <v>16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6.5" customHeight="1">
      <c r="A108" s="39"/>
      <c r="B108" s="40"/>
      <c r="C108" s="41"/>
      <c r="D108" s="41"/>
      <c r="E108" s="175" t="str">
        <f>E7</f>
        <v>Oprava fasády kostela Sv. Jakuba v Lipníku n/Bečvou - I etapa</v>
      </c>
      <c r="F108" s="33"/>
      <c r="G108" s="33"/>
      <c r="H108" s="33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93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77" t="str">
        <f>E9</f>
        <v>PAB0352 - Elektroinstalace silnoproud</v>
      </c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20</v>
      </c>
      <c r="D112" s="41"/>
      <c r="E112" s="41"/>
      <c r="F112" s="28" t="str">
        <f>F12</f>
        <v xml:space="preserve"> </v>
      </c>
      <c r="G112" s="41"/>
      <c r="H112" s="41"/>
      <c r="I112" s="33" t="s">
        <v>22</v>
      </c>
      <c r="J112" s="80" t="str">
        <f>IF(J12="","",J12)</f>
        <v>13. 4. 2026</v>
      </c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5.15" customHeight="1">
      <c r="A114" s="39"/>
      <c r="B114" s="40"/>
      <c r="C114" s="33" t="s">
        <v>24</v>
      </c>
      <c r="D114" s="41"/>
      <c r="E114" s="41"/>
      <c r="F114" s="28" t="str">
        <f>E15</f>
        <v xml:space="preserve"> </v>
      </c>
      <c r="G114" s="41"/>
      <c r="H114" s="41"/>
      <c r="I114" s="33" t="s">
        <v>29</v>
      </c>
      <c r="J114" s="37" t="str">
        <f>E21</f>
        <v xml:space="preserve"> 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5.15" customHeight="1">
      <c r="A115" s="39"/>
      <c r="B115" s="40"/>
      <c r="C115" s="33" t="s">
        <v>27</v>
      </c>
      <c r="D115" s="41"/>
      <c r="E115" s="41"/>
      <c r="F115" s="28" t="str">
        <f>IF(E18="","",E18)</f>
        <v>Vyplň údaj</v>
      </c>
      <c r="G115" s="41"/>
      <c r="H115" s="41"/>
      <c r="I115" s="33" t="s">
        <v>31</v>
      </c>
      <c r="J115" s="37" t="str">
        <f>E24</f>
        <v xml:space="preserve"> 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0.32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11" customFormat="1" ht="29.28" customHeight="1">
      <c r="A117" s="192"/>
      <c r="B117" s="193"/>
      <c r="C117" s="194" t="s">
        <v>112</v>
      </c>
      <c r="D117" s="195" t="s">
        <v>58</v>
      </c>
      <c r="E117" s="195" t="s">
        <v>54</v>
      </c>
      <c r="F117" s="195" t="s">
        <v>55</v>
      </c>
      <c r="G117" s="195" t="s">
        <v>113</v>
      </c>
      <c r="H117" s="195" t="s">
        <v>114</v>
      </c>
      <c r="I117" s="195" t="s">
        <v>115</v>
      </c>
      <c r="J117" s="196" t="s">
        <v>97</v>
      </c>
      <c r="K117" s="197" t="s">
        <v>116</v>
      </c>
      <c r="L117" s="198"/>
      <c r="M117" s="101" t="s">
        <v>1</v>
      </c>
      <c r="N117" s="102" t="s">
        <v>37</v>
      </c>
      <c r="O117" s="102" t="s">
        <v>117</v>
      </c>
      <c r="P117" s="102" t="s">
        <v>118</v>
      </c>
      <c r="Q117" s="102" t="s">
        <v>119</v>
      </c>
      <c r="R117" s="102" t="s">
        <v>120</v>
      </c>
      <c r="S117" s="102" t="s">
        <v>121</v>
      </c>
      <c r="T117" s="103" t="s">
        <v>122</v>
      </c>
      <c r="U117" s="192"/>
      <c r="V117" s="192"/>
      <c r="W117" s="192"/>
      <c r="X117" s="192"/>
      <c r="Y117" s="192"/>
      <c r="Z117" s="192"/>
      <c r="AA117" s="192"/>
      <c r="AB117" s="192"/>
      <c r="AC117" s="192"/>
      <c r="AD117" s="192"/>
      <c r="AE117" s="192"/>
    </row>
    <row r="118" s="2" customFormat="1" ht="22.8" customHeight="1">
      <c r="A118" s="39"/>
      <c r="B118" s="40"/>
      <c r="C118" s="108" t="s">
        <v>123</v>
      </c>
      <c r="D118" s="41"/>
      <c r="E118" s="41"/>
      <c r="F118" s="41"/>
      <c r="G118" s="41"/>
      <c r="H118" s="41"/>
      <c r="I118" s="41"/>
      <c r="J118" s="199">
        <f>BK118</f>
        <v>0</v>
      </c>
      <c r="K118" s="41"/>
      <c r="L118" s="45"/>
      <c r="M118" s="104"/>
      <c r="N118" s="200"/>
      <c r="O118" s="105"/>
      <c r="P118" s="201">
        <f>P119</f>
        <v>0</v>
      </c>
      <c r="Q118" s="105"/>
      <c r="R118" s="201">
        <f>R119</f>
        <v>0</v>
      </c>
      <c r="S118" s="105"/>
      <c r="T118" s="202">
        <f>T119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72</v>
      </c>
      <c r="AU118" s="18" t="s">
        <v>99</v>
      </c>
      <c r="BK118" s="203">
        <f>BK119</f>
        <v>0</v>
      </c>
    </row>
    <row r="119" s="12" customFormat="1" ht="25.92" customHeight="1">
      <c r="A119" s="12"/>
      <c r="B119" s="204"/>
      <c r="C119" s="205"/>
      <c r="D119" s="206" t="s">
        <v>72</v>
      </c>
      <c r="E119" s="207" t="s">
        <v>310</v>
      </c>
      <c r="F119" s="207" t="s">
        <v>311</v>
      </c>
      <c r="G119" s="205"/>
      <c r="H119" s="205"/>
      <c r="I119" s="208"/>
      <c r="J119" s="209">
        <f>BK119</f>
        <v>0</v>
      </c>
      <c r="K119" s="205"/>
      <c r="L119" s="210"/>
      <c r="M119" s="211"/>
      <c r="N119" s="212"/>
      <c r="O119" s="212"/>
      <c r="P119" s="213">
        <f>P120</f>
        <v>0</v>
      </c>
      <c r="Q119" s="212"/>
      <c r="R119" s="213">
        <f>R120</f>
        <v>0</v>
      </c>
      <c r="S119" s="212"/>
      <c r="T119" s="214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5" t="s">
        <v>83</v>
      </c>
      <c r="AT119" s="216" t="s">
        <v>72</v>
      </c>
      <c r="AU119" s="216" t="s">
        <v>73</v>
      </c>
      <c r="AY119" s="215" t="s">
        <v>126</v>
      </c>
      <c r="BK119" s="217">
        <f>BK120</f>
        <v>0</v>
      </c>
    </row>
    <row r="120" s="12" customFormat="1" ht="22.8" customHeight="1">
      <c r="A120" s="12"/>
      <c r="B120" s="204"/>
      <c r="C120" s="205"/>
      <c r="D120" s="206" t="s">
        <v>72</v>
      </c>
      <c r="E120" s="218" t="s">
        <v>627</v>
      </c>
      <c r="F120" s="218" t="s">
        <v>628</v>
      </c>
      <c r="G120" s="205"/>
      <c r="H120" s="205"/>
      <c r="I120" s="208"/>
      <c r="J120" s="219">
        <f>BK120</f>
        <v>0</v>
      </c>
      <c r="K120" s="205"/>
      <c r="L120" s="210"/>
      <c r="M120" s="211"/>
      <c r="N120" s="212"/>
      <c r="O120" s="212"/>
      <c r="P120" s="213">
        <f>SUM(P121:P147)</f>
        <v>0</v>
      </c>
      <c r="Q120" s="212"/>
      <c r="R120" s="213">
        <f>SUM(R121:R147)</f>
        <v>0</v>
      </c>
      <c r="S120" s="212"/>
      <c r="T120" s="214">
        <f>SUM(T121:T147)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5" t="s">
        <v>83</v>
      </c>
      <c r="AT120" s="216" t="s">
        <v>72</v>
      </c>
      <c r="AU120" s="216" t="s">
        <v>81</v>
      </c>
      <c r="AY120" s="215" t="s">
        <v>126</v>
      </c>
      <c r="BK120" s="217">
        <f>SUM(BK121:BK147)</f>
        <v>0</v>
      </c>
    </row>
    <row r="121" s="2" customFormat="1" ht="16.5" customHeight="1">
      <c r="A121" s="39"/>
      <c r="B121" s="40"/>
      <c r="C121" s="220" t="s">
        <v>81</v>
      </c>
      <c r="D121" s="220" t="s">
        <v>129</v>
      </c>
      <c r="E121" s="221" t="s">
        <v>629</v>
      </c>
      <c r="F121" s="222" t="s">
        <v>630</v>
      </c>
      <c r="G121" s="223" t="s">
        <v>192</v>
      </c>
      <c r="H121" s="224">
        <v>10</v>
      </c>
      <c r="I121" s="225"/>
      <c r="J121" s="226">
        <f>ROUND(I121*H121,2)</f>
        <v>0</v>
      </c>
      <c r="K121" s="227"/>
      <c r="L121" s="45"/>
      <c r="M121" s="228" t="s">
        <v>1</v>
      </c>
      <c r="N121" s="229" t="s">
        <v>38</v>
      </c>
      <c r="O121" s="92"/>
      <c r="P121" s="230">
        <f>O121*H121</f>
        <v>0</v>
      </c>
      <c r="Q121" s="230">
        <v>0</v>
      </c>
      <c r="R121" s="230">
        <f>Q121*H121</f>
        <v>0</v>
      </c>
      <c r="S121" s="230">
        <v>0</v>
      </c>
      <c r="T121" s="231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32" t="s">
        <v>209</v>
      </c>
      <c r="AT121" s="232" t="s">
        <v>129</v>
      </c>
      <c r="AU121" s="232" t="s">
        <v>83</v>
      </c>
      <c r="AY121" s="18" t="s">
        <v>126</v>
      </c>
      <c r="BE121" s="233">
        <f>IF(N121="základní",J121,0)</f>
        <v>0</v>
      </c>
      <c r="BF121" s="233">
        <f>IF(N121="snížená",J121,0)</f>
        <v>0</v>
      </c>
      <c r="BG121" s="233">
        <f>IF(N121="zákl. přenesená",J121,0)</f>
        <v>0</v>
      </c>
      <c r="BH121" s="233">
        <f>IF(N121="sníž. přenesená",J121,0)</f>
        <v>0</v>
      </c>
      <c r="BI121" s="233">
        <f>IF(N121="nulová",J121,0)</f>
        <v>0</v>
      </c>
      <c r="BJ121" s="18" t="s">
        <v>81</v>
      </c>
      <c r="BK121" s="233">
        <f>ROUND(I121*H121,2)</f>
        <v>0</v>
      </c>
      <c r="BL121" s="18" t="s">
        <v>209</v>
      </c>
      <c r="BM121" s="232" t="s">
        <v>631</v>
      </c>
    </row>
    <row r="122" s="2" customFormat="1" ht="16.5" customHeight="1">
      <c r="A122" s="39"/>
      <c r="B122" s="40"/>
      <c r="C122" s="220" t="s">
        <v>83</v>
      </c>
      <c r="D122" s="220" t="s">
        <v>129</v>
      </c>
      <c r="E122" s="221" t="s">
        <v>632</v>
      </c>
      <c r="F122" s="222" t="s">
        <v>633</v>
      </c>
      <c r="G122" s="223" t="s">
        <v>152</v>
      </c>
      <c r="H122" s="224">
        <v>40</v>
      </c>
      <c r="I122" s="225"/>
      <c r="J122" s="226">
        <f>ROUND(I122*H122,2)</f>
        <v>0</v>
      </c>
      <c r="K122" s="227"/>
      <c r="L122" s="45"/>
      <c r="M122" s="228" t="s">
        <v>1</v>
      </c>
      <c r="N122" s="229" t="s">
        <v>38</v>
      </c>
      <c r="O122" s="92"/>
      <c r="P122" s="230">
        <f>O122*H122</f>
        <v>0</v>
      </c>
      <c r="Q122" s="230">
        <v>0</v>
      </c>
      <c r="R122" s="230">
        <f>Q122*H122</f>
        <v>0</v>
      </c>
      <c r="S122" s="230">
        <v>0</v>
      </c>
      <c r="T122" s="231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32" t="s">
        <v>209</v>
      </c>
      <c r="AT122" s="232" t="s">
        <v>129</v>
      </c>
      <c r="AU122" s="232" t="s">
        <v>83</v>
      </c>
      <c r="AY122" s="18" t="s">
        <v>126</v>
      </c>
      <c r="BE122" s="233">
        <f>IF(N122="základní",J122,0)</f>
        <v>0</v>
      </c>
      <c r="BF122" s="233">
        <f>IF(N122="snížená",J122,0)</f>
        <v>0</v>
      </c>
      <c r="BG122" s="233">
        <f>IF(N122="zákl. přenesená",J122,0)</f>
        <v>0</v>
      </c>
      <c r="BH122" s="233">
        <f>IF(N122="sníž. přenesená",J122,0)</f>
        <v>0</v>
      </c>
      <c r="BI122" s="233">
        <f>IF(N122="nulová",J122,0)</f>
        <v>0</v>
      </c>
      <c r="BJ122" s="18" t="s">
        <v>81</v>
      </c>
      <c r="BK122" s="233">
        <f>ROUND(I122*H122,2)</f>
        <v>0</v>
      </c>
      <c r="BL122" s="18" t="s">
        <v>209</v>
      </c>
      <c r="BM122" s="232" t="s">
        <v>634</v>
      </c>
    </row>
    <row r="123" s="2" customFormat="1" ht="16.5" customHeight="1">
      <c r="A123" s="39"/>
      <c r="B123" s="40"/>
      <c r="C123" s="220" t="s">
        <v>145</v>
      </c>
      <c r="D123" s="220" t="s">
        <v>129</v>
      </c>
      <c r="E123" s="221" t="s">
        <v>635</v>
      </c>
      <c r="F123" s="222" t="s">
        <v>636</v>
      </c>
      <c r="G123" s="223" t="s">
        <v>152</v>
      </c>
      <c r="H123" s="224">
        <v>145</v>
      </c>
      <c r="I123" s="225"/>
      <c r="J123" s="226">
        <f>ROUND(I123*H123,2)</f>
        <v>0</v>
      </c>
      <c r="K123" s="227"/>
      <c r="L123" s="45"/>
      <c r="M123" s="228" t="s">
        <v>1</v>
      </c>
      <c r="N123" s="229" t="s">
        <v>38</v>
      </c>
      <c r="O123" s="92"/>
      <c r="P123" s="230">
        <f>O123*H123</f>
        <v>0</v>
      </c>
      <c r="Q123" s="230">
        <v>0</v>
      </c>
      <c r="R123" s="230">
        <f>Q123*H123</f>
        <v>0</v>
      </c>
      <c r="S123" s="230">
        <v>0</v>
      </c>
      <c r="T123" s="231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2" t="s">
        <v>209</v>
      </c>
      <c r="AT123" s="232" t="s">
        <v>129</v>
      </c>
      <c r="AU123" s="232" t="s">
        <v>83</v>
      </c>
      <c r="AY123" s="18" t="s">
        <v>126</v>
      </c>
      <c r="BE123" s="233">
        <f>IF(N123="základní",J123,0)</f>
        <v>0</v>
      </c>
      <c r="BF123" s="233">
        <f>IF(N123="snížená",J123,0)</f>
        <v>0</v>
      </c>
      <c r="BG123" s="233">
        <f>IF(N123="zákl. přenesená",J123,0)</f>
        <v>0</v>
      </c>
      <c r="BH123" s="233">
        <f>IF(N123="sníž. přenesená",J123,0)</f>
        <v>0</v>
      </c>
      <c r="BI123" s="233">
        <f>IF(N123="nulová",J123,0)</f>
        <v>0</v>
      </c>
      <c r="BJ123" s="18" t="s">
        <v>81</v>
      </c>
      <c r="BK123" s="233">
        <f>ROUND(I123*H123,2)</f>
        <v>0</v>
      </c>
      <c r="BL123" s="18" t="s">
        <v>209</v>
      </c>
      <c r="BM123" s="232" t="s">
        <v>637</v>
      </c>
    </row>
    <row r="124" s="2" customFormat="1" ht="16.5" customHeight="1">
      <c r="A124" s="39"/>
      <c r="B124" s="40"/>
      <c r="C124" s="220" t="s">
        <v>133</v>
      </c>
      <c r="D124" s="220" t="s">
        <v>129</v>
      </c>
      <c r="E124" s="221" t="s">
        <v>638</v>
      </c>
      <c r="F124" s="222" t="s">
        <v>639</v>
      </c>
      <c r="G124" s="223" t="s">
        <v>192</v>
      </c>
      <c r="H124" s="224">
        <v>10</v>
      </c>
      <c r="I124" s="225"/>
      <c r="J124" s="226">
        <f>ROUND(I124*H124,2)</f>
        <v>0</v>
      </c>
      <c r="K124" s="227"/>
      <c r="L124" s="45"/>
      <c r="M124" s="228" t="s">
        <v>1</v>
      </c>
      <c r="N124" s="229" t="s">
        <v>38</v>
      </c>
      <c r="O124" s="92"/>
      <c r="P124" s="230">
        <f>O124*H124</f>
        <v>0</v>
      </c>
      <c r="Q124" s="230">
        <v>0</v>
      </c>
      <c r="R124" s="230">
        <f>Q124*H124</f>
        <v>0</v>
      </c>
      <c r="S124" s="230">
        <v>0</v>
      </c>
      <c r="T124" s="231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2" t="s">
        <v>209</v>
      </c>
      <c r="AT124" s="232" t="s">
        <v>129</v>
      </c>
      <c r="AU124" s="232" t="s">
        <v>83</v>
      </c>
      <c r="AY124" s="18" t="s">
        <v>126</v>
      </c>
      <c r="BE124" s="233">
        <f>IF(N124="základní",J124,0)</f>
        <v>0</v>
      </c>
      <c r="BF124" s="233">
        <f>IF(N124="snížená",J124,0)</f>
        <v>0</v>
      </c>
      <c r="BG124" s="233">
        <f>IF(N124="zákl. přenesená",J124,0)</f>
        <v>0</v>
      </c>
      <c r="BH124" s="233">
        <f>IF(N124="sníž. přenesená",J124,0)</f>
        <v>0</v>
      </c>
      <c r="BI124" s="233">
        <f>IF(N124="nulová",J124,0)</f>
        <v>0</v>
      </c>
      <c r="BJ124" s="18" t="s">
        <v>81</v>
      </c>
      <c r="BK124" s="233">
        <f>ROUND(I124*H124,2)</f>
        <v>0</v>
      </c>
      <c r="BL124" s="18" t="s">
        <v>209</v>
      </c>
      <c r="BM124" s="232" t="s">
        <v>640</v>
      </c>
    </row>
    <row r="125" s="2" customFormat="1" ht="16.5" customHeight="1">
      <c r="A125" s="39"/>
      <c r="B125" s="40"/>
      <c r="C125" s="220" t="s">
        <v>156</v>
      </c>
      <c r="D125" s="220" t="s">
        <v>129</v>
      </c>
      <c r="E125" s="221" t="s">
        <v>641</v>
      </c>
      <c r="F125" s="222" t="s">
        <v>642</v>
      </c>
      <c r="G125" s="223" t="s">
        <v>192</v>
      </c>
      <c r="H125" s="224">
        <v>13</v>
      </c>
      <c r="I125" s="225"/>
      <c r="J125" s="226">
        <f>ROUND(I125*H125,2)</f>
        <v>0</v>
      </c>
      <c r="K125" s="227"/>
      <c r="L125" s="45"/>
      <c r="M125" s="228" t="s">
        <v>1</v>
      </c>
      <c r="N125" s="229" t="s">
        <v>38</v>
      </c>
      <c r="O125" s="92"/>
      <c r="P125" s="230">
        <f>O125*H125</f>
        <v>0</v>
      </c>
      <c r="Q125" s="230">
        <v>0</v>
      </c>
      <c r="R125" s="230">
        <f>Q125*H125</f>
        <v>0</v>
      </c>
      <c r="S125" s="230">
        <v>0</v>
      </c>
      <c r="T125" s="231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2" t="s">
        <v>209</v>
      </c>
      <c r="AT125" s="232" t="s">
        <v>129</v>
      </c>
      <c r="AU125" s="232" t="s">
        <v>83</v>
      </c>
      <c r="AY125" s="18" t="s">
        <v>126</v>
      </c>
      <c r="BE125" s="233">
        <f>IF(N125="základní",J125,0)</f>
        <v>0</v>
      </c>
      <c r="BF125" s="233">
        <f>IF(N125="snížená",J125,0)</f>
        <v>0</v>
      </c>
      <c r="BG125" s="233">
        <f>IF(N125="zákl. přenesená",J125,0)</f>
        <v>0</v>
      </c>
      <c r="BH125" s="233">
        <f>IF(N125="sníž. přenesená",J125,0)</f>
        <v>0</v>
      </c>
      <c r="BI125" s="233">
        <f>IF(N125="nulová",J125,0)</f>
        <v>0</v>
      </c>
      <c r="BJ125" s="18" t="s">
        <v>81</v>
      </c>
      <c r="BK125" s="233">
        <f>ROUND(I125*H125,2)</f>
        <v>0</v>
      </c>
      <c r="BL125" s="18" t="s">
        <v>209</v>
      </c>
      <c r="BM125" s="232" t="s">
        <v>643</v>
      </c>
    </row>
    <row r="126" s="2" customFormat="1" ht="16.5" customHeight="1">
      <c r="A126" s="39"/>
      <c r="B126" s="40"/>
      <c r="C126" s="220" t="s">
        <v>127</v>
      </c>
      <c r="D126" s="220" t="s">
        <v>129</v>
      </c>
      <c r="E126" s="221" t="s">
        <v>644</v>
      </c>
      <c r="F126" s="222" t="s">
        <v>645</v>
      </c>
      <c r="G126" s="223" t="s">
        <v>192</v>
      </c>
      <c r="H126" s="224">
        <v>10</v>
      </c>
      <c r="I126" s="225"/>
      <c r="J126" s="226">
        <f>ROUND(I126*H126,2)</f>
        <v>0</v>
      </c>
      <c r="K126" s="227"/>
      <c r="L126" s="45"/>
      <c r="M126" s="228" t="s">
        <v>1</v>
      </c>
      <c r="N126" s="229" t="s">
        <v>38</v>
      </c>
      <c r="O126" s="92"/>
      <c r="P126" s="230">
        <f>O126*H126</f>
        <v>0</v>
      </c>
      <c r="Q126" s="230">
        <v>0</v>
      </c>
      <c r="R126" s="230">
        <f>Q126*H126</f>
        <v>0</v>
      </c>
      <c r="S126" s="230">
        <v>0</v>
      </c>
      <c r="T126" s="231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2" t="s">
        <v>209</v>
      </c>
      <c r="AT126" s="232" t="s">
        <v>129</v>
      </c>
      <c r="AU126" s="232" t="s">
        <v>83</v>
      </c>
      <c r="AY126" s="18" t="s">
        <v>126</v>
      </c>
      <c r="BE126" s="233">
        <f>IF(N126="základní",J126,0)</f>
        <v>0</v>
      </c>
      <c r="BF126" s="233">
        <f>IF(N126="snížená",J126,0)</f>
        <v>0</v>
      </c>
      <c r="BG126" s="233">
        <f>IF(N126="zákl. přenesená",J126,0)</f>
        <v>0</v>
      </c>
      <c r="BH126" s="233">
        <f>IF(N126="sníž. přenesená",J126,0)</f>
        <v>0</v>
      </c>
      <c r="BI126" s="233">
        <f>IF(N126="nulová",J126,0)</f>
        <v>0</v>
      </c>
      <c r="BJ126" s="18" t="s">
        <v>81</v>
      </c>
      <c r="BK126" s="233">
        <f>ROUND(I126*H126,2)</f>
        <v>0</v>
      </c>
      <c r="BL126" s="18" t="s">
        <v>209</v>
      </c>
      <c r="BM126" s="232" t="s">
        <v>646</v>
      </c>
    </row>
    <row r="127" s="2" customFormat="1" ht="16.5" customHeight="1">
      <c r="A127" s="39"/>
      <c r="B127" s="40"/>
      <c r="C127" s="220" t="s">
        <v>165</v>
      </c>
      <c r="D127" s="220" t="s">
        <v>129</v>
      </c>
      <c r="E127" s="221" t="s">
        <v>647</v>
      </c>
      <c r="F127" s="222" t="s">
        <v>648</v>
      </c>
      <c r="G127" s="223" t="s">
        <v>192</v>
      </c>
      <c r="H127" s="224">
        <v>10</v>
      </c>
      <c r="I127" s="225"/>
      <c r="J127" s="226">
        <f>ROUND(I127*H127,2)</f>
        <v>0</v>
      </c>
      <c r="K127" s="227"/>
      <c r="L127" s="45"/>
      <c r="M127" s="228" t="s">
        <v>1</v>
      </c>
      <c r="N127" s="229" t="s">
        <v>38</v>
      </c>
      <c r="O127" s="92"/>
      <c r="P127" s="230">
        <f>O127*H127</f>
        <v>0</v>
      </c>
      <c r="Q127" s="230">
        <v>0</v>
      </c>
      <c r="R127" s="230">
        <f>Q127*H127</f>
        <v>0</v>
      </c>
      <c r="S127" s="230">
        <v>0</v>
      </c>
      <c r="T127" s="23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2" t="s">
        <v>209</v>
      </c>
      <c r="AT127" s="232" t="s">
        <v>129</v>
      </c>
      <c r="AU127" s="232" t="s">
        <v>83</v>
      </c>
      <c r="AY127" s="18" t="s">
        <v>126</v>
      </c>
      <c r="BE127" s="233">
        <f>IF(N127="základní",J127,0)</f>
        <v>0</v>
      </c>
      <c r="BF127" s="233">
        <f>IF(N127="snížená",J127,0)</f>
        <v>0</v>
      </c>
      <c r="BG127" s="233">
        <f>IF(N127="zákl. přenesená",J127,0)</f>
        <v>0</v>
      </c>
      <c r="BH127" s="233">
        <f>IF(N127="sníž. přenesená",J127,0)</f>
        <v>0</v>
      </c>
      <c r="BI127" s="233">
        <f>IF(N127="nulová",J127,0)</f>
        <v>0</v>
      </c>
      <c r="BJ127" s="18" t="s">
        <v>81</v>
      </c>
      <c r="BK127" s="233">
        <f>ROUND(I127*H127,2)</f>
        <v>0</v>
      </c>
      <c r="BL127" s="18" t="s">
        <v>209</v>
      </c>
      <c r="BM127" s="232" t="s">
        <v>649</v>
      </c>
    </row>
    <row r="128" s="2" customFormat="1" ht="16.5" customHeight="1">
      <c r="A128" s="39"/>
      <c r="B128" s="40"/>
      <c r="C128" s="220" t="s">
        <v>170</v>
      </c>
      <c r="D128" s="220" t="s">
        <v>129</v>
      </c>
      <c r="E128" s="221" t="s">
        <v>650</v>
      </c>
      <c r="F128" s="222" t="s">
        <v>651</v>
      </c>
      <c r="G128" s="223" t="s">
        <v>192</v>
      </c>
      <c r="H128" s="224">
        <v>23</v>
      </c>
      <c r="I128" s="225"/>
      <c r="J128" s="226">
        <f>ROUND(I128*H128,2)</f>
        <v>0</v>
      </c>
      <c r="K128" s="227"/>
      <c r="L128" s="45"/>
      <c r="M128" s="228" t="s">
        <v>1</v>
      </c>
      <c r="N128" s="229" t="s">
        <v>38</v>
      </c>
      <c r="O128" s="92"/>
      <c r="P128" s="230">
        <f>O128*H128</f>
        <v>0</v>
      </c>
      <c r="Q128" s="230">
        <v>0</v>
      </c>
      <c r="R128" s="230">
        <f>Q128*H128</f>
        <v>0</v>
      </c>
      <c r="S128" s="230">
        <v>0</v>
      </c>
      <c r="T128" s="231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2" t="s">
        <v>209</v>
      </c>
      <c r="AT128" s="232" t="s">
        <v>129</v>
      </c>
      <c r="AU128" s="232" t="s">
        <v>83</v>
      </c>
      <c r="AY128" s="18" t="s">
        <v>126</v>
      </c>
      <c r="BE128" s="233">
        <f>IF(N128="základní",J128,0)</f>
        <v>0</v>
      </c>
      <c r="BF128" s="233">
        <f>IF(N128="snížená",J128,0)</f>
        <v>0</v>
      </c>
      <c r="BG128" s="233">
        <f>IF(N128="zákl. přenesená",J128,0)</f>
        <v>0</v>
      </c>
      <c r="BH128" s="233">
        <f>IF(N128="sníž. přenesená",J128,0)</f>
        <v>0</v>
      </c>
      <c r="BI128" s="233">
        <f>IF(N128="nulová",J128,0)</f>
        <v>0</v>
      </c>
      <c r="BJ128" s="18" t="s">
        <v>81</v>
      </c>
      <c r="BK128" s="233">
        <f>ROUND(I128*H128,2)</f>
        <v>0</v>
      </c>
      <c r="BL128" s="18" t="s">
        <v>209</v>
      </c>
      <c r="BM128" s="232" t="s">
        <v>652</v>
      </c>
    </row>
    <row r="129" s="2" customFormat="1" ht="16.5" customHeight="1">
      <c r="A129" s="39"/>
      <c r="B129" s="40"/>
      <c r="C129" s="220" t="s">
        <v>175</v>
      </c>
      <c r="D129" s="220" t="s">
        <v>129</v>
      </c>
      <c r="E129" s="221" t="s">
        <v>653</v>
      </c>
      <c r="F129" s="222" t="s">
        <v>654</v>
      </c>
      <c r="G129" s="223" t="s">
        <v>152</v>
      </c>
      <c r="H129" s="224">
        <v>466</v>
      </c>
      <c r="I129" s="225"/>
      <c r="J129" s="226">
        <f>ROUND(I129*H129,2)</f>
        <v>0</v>
      </c>
      <c r="K129" s="227"/>
      <c r="L129" s="45"/>
      <c r="M129" s="228" t="s">
        <v>1</v>
      </c>
      <c r="N129" s="229" t="s">
        <v>38</v>
      </c>
      <c r="O129" s="92"/>
      <c r="P129" s="230">
        <f>O129*H129</f>
        <v>0</v>
      </c>
      <c r="Q129" s="230">
        <v>0</v>
      </c>
      <c r="R129" s="230">
        <f>Q129*H129</f>
        <v>0</v>
      </c>
      <c r="S129" s="230">
        <v>0</v>
      </c>
      <c r="T129" s="231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2" t="s">
        <v>209</v>
      </c>
      <c r="AT129" s="232" t="s">
        <v>129</v>
      </c>
      <c r="AU129" s="232" t="s">
        <v>83</v>
      </c>
      <c r="AY129" s="18" t="s">
        <v>126</v>
      </c>
      <c r="BE129" s="233">
        <f>IF(N129="základní",J129,0)</f>
        <v>0</v>
      </c>
      <c r="BF129" s="233">
        <f>IF(N129="snížená",J129,0)</f>
        <v>0</v>
      </c>
      <c r="BG129" s="233">
        <f>IF(N129="zákl. přenesená",J129,0)</f>
        <v>0</v>
      </c>
      <c r="BH129" s="233">
        <f>IF(N129="sníž. přenesená",J129,0)</f>
        <v>0</v>
      </c>
      <c r="BI129" s="233">
        <f>IF(N129="nulová",J129,0)</f>
        <v>0</v>
      </c>
      <c r="BJ129" s="18" t="s">
        <v>81</v>
      </c>
      <c r="BK129" s="233">
        <f>ROUND(I129*H129,2)</f>
        <v>0</v>
      </c>
      <c r="BL129" s="18" t="s">
        <v>209</v>
      </c>
      <c r="BM129" s="232" t="s">
        <v>655</v>
      </c>
    </row>
    <row r="130" s="2" customFormat="1" ht="16.5" customHeight="1">
      <c r="A130" s="39"/>
      <c r="B130" s="40"/>
      <c r="C130" s="220" t="s">
        <v>179</v>
      </c>
      <c r="D130" s="220" t="s">
        <v>129</v>
      </c>
      <c r="E130" s="221" t="s">
        <v>656</v>
      </c>
      <c r="F130" s="222" t="s">
        <v>657</v>
      </c>
      <c r="G130" s="223" t="s">
        <v>192</v>
      </c>
      <c r="H130" s="224">
        <v>22</v>
      </c>
      <c r="I130" s="225"/>
      <c r="J130" s="226">
        <f>ROUND(I130*H130,2)</f>
        <v>0</v>
      </c>
      <c r="K130" s="227"/>
      <c r="L130" s="45"/>
      <c r="M130" s="228" t="s">
        <v>1</v>
      </c>
      <c r="N130" s="229" t="s">
        <v>38</v>
      </c>
      <c r="O130" s="92"/>
      <c r="P130" s="230">
        <f>O130*H130</f>
        <v>0</v>
      </c>
      <c r="Q130" s="230">
        <v>0</v>
      </c>
      <c r="R130" s="230">
        <f>Q130*H130</f>
        <v>0</v>
      </c>
      <c r="S130" s="230">
        <v>0</v>
      </c>
      <c r="T130" s="231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2" t="s">
        <v>209</v>
      </c>
      <c r="AT130" s="232" t="s">
        <v>129</v>
      </c>
      <c r="AU130" s="232" t="s">
        <v>83</v>
      </c>
      <c r="AY130" s="18" t="s">
        <v>126</v>
      </c>
      <c r="BE130" s="233">
        <f>IF(N130="základní",J130,0)</f>
        <v>0</v>
      </c>
      <c r="BF130" s="233">
        <f>IF(N130="snížená",J130,0)</f>
        <v>0</v>
      </c>
      <c r="BG130" s="233">
        <f>IF(N130="zákl. přenesená",J130,0)</f>
        <v>0</v>
      </c>
      <c r="BH130" s="233">
        <f>IF(N130="sníž. přenesená",J130,0)</f>
        <v>0</v>
      </c>
      <c r="BI130" s="233">
        <f>IF(N130="nulová",J130,0)</f>
        <v>0</v>
      </c>
      <c r="BJ130" s="18" t="s">
        <v>81</v>
      </c>
      <c r="BK130" s="233">
        <f>ROUND(I130*H130,2)</f>
        <v>0</v>
      </c>
      <c r="BL130" s="18" t="s">
        <v>209</v>
      </c>
      <c r="BM130" s="232" t="s">
        <v>658</v>
      </c>
    </row>
    <row r="131" s="2" customFormat="1" ht="16.5" customHeight="1">
      <c r="A131" s="39"/>
      <c r="B131" s="40"/>
      <c r="C131" s="220" t="s">
        <v>184</v>
      </c>
      <c r="D131" s="220" t="s">
        <v>129</v>
      </c>
      <c r="E131" s="221" t="s">
        <v>659</v>
      </c>
      <c r="F131" s="222" t="s">
        <v>660</v>
      </c>
      <c r="G131" s="223" t="s">
        <v>192</v>
      </c>
      <c r="H131" s="224">
        <v>23</v>
      </c>
      <c r="I131" s="225"/>
      <c r="J131" s="226">
        <f>ROUND(I131*H131,2)</f>
        <v>0</v>
      </c>
      <c r="K131" s="227"/>
      <c r="L131" s="45"/>
      <c r="M131" s="228" t="s">
        <v>1</v>
      </c>
      <c r="N131" s="229" t="s">
        <v>38</v>
      </c>
      <c r="O131" s="92"/>
      <c r="P131" s="230">
        <f>O131*H131</f>
        <v>0</v>
      </c>
      <c r="Q131" s="230">
        <v>0</v>
      </c>
      <c r="R131" s="230">
        <f>Q131*H131</f>
        <v>0</v>
      </c>
      <c r="S131" s="230">
        <v>0</v>
      </c>
      <c r="T131" s="23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2" t="s">
        <v>209</v>
      </c>
      <c r="AT131" s="232" t="s">
        <v>129</v>
      </c>
      <c r="AU131" s="232" t="s">
        <v>83</v>
      </c>
      <c r="AY131" s="18" t="s">
        <v>126</v>
      </c>
      <c r="BE131" s="233">
        <f>IF(N131="základní",J131,0)</f>
        <v>0</v>
      </c>
      <c r="BF131" s="233">
        <f>IF(N131="snížená",J131,0)</f>
        <v>0</v>
      </c>
      <c r="BG131" s="233">
        <f>IF(N131="zákl. přenesená",J131,0)</f>
        <v>0</v>
      </c>
      <c r="BH131" s="233">
        <f>IF(N131="sníž. přenesená",J131,0)</f>
        <v>0</v>
      </c>
      <c r="BI131" s="233">
        <f>IF(N131="nulová",J131,0)</f>
        <v>0</v>
      </c>
      <c r="BJ131" s="18" t="s">
        <v>81</v>
      </c>
      <c r="BK131" s="233">
        <f>ROUND(I131*H131,2)</f>
        <v>0</v>
      </c>
      <c r="BL131" s="18" t="s">
        <v>209</v>
      </c>
      <c r="BM131" s="232" t="s">
        <v>661</v>
      </c>
    </row>
    <row r="132" s="2" customFormat="1" ht="16.5" customHeight="1">
      <c r="A132" s="39"/>
      <c r="B132" s="40"/>
      <c r="C132" s="220" t="s">
        <v>8</v>
      </c>
      <c r="D132" s="220" t="s">
        <v>129</v>
      </c>
      <c r="E132" s="221" t="s">
        <v>662</v>
      </c>
      <c r="F132" s="222" t="s">
        <v>663</v>
      </c>
      <c r="G132" s="223" t="s">
        <v>192</v>
      </c>
      <c r="H132" s="224">
        <v>310</v>
      </c>
      <c r="I132" s="225"/>
      <c r="J132" s="226">
        <f>ROUND(I132*H132,2)</f>
        <v>0</v>
      </c>
      <c r="K132" s="227"/>
      <c r="L132" s="45"/>
      <c r="M132" s="228" t="s">
        <v>1</v>
      </c>
      <c r="N132" s="229" t="s">
        <v>38</v>
      </c>
      <c r="O132" s="92"/>
      <c r="P132" s="230">
        <f>O132*H132</f>
        <v>0</v>
      </c>
      <c r="Q132" s="230">
        <v>0</v>
      </c>
      <c r="R132" s="230">
        <f>Q132*H132</f>
        <v>0</v>
      </c>
      <c r="S132" s="230">
        <v>0</v>
      </c>
      <c r="T132" s="23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2" t="s">
        <v>209</v>
      </c>
      <c r="AT132" s="232" t="s">
        <v>129</v>
      </c>
      <c r="AU132" s="232" t="s">
        <v>83</v>
      </c>
      <c r="AY132" s="18" t="s">
        <v>126</v>
      </c>
      <c r="BE132" s="233">
        <f>IF(N132="základní",J132,0)</f>
        <v>0</v>
      </c>
      <c r="BF132" s="233">
        <f>IF(N132="snížená",J132,0)</f>
        <v>0</v>
      </c>
      <c r="BG132" s="233">
        <f>IF(N132="zákl. přenesená",J132,0)</f>
        <v>0</v>
      </c>
      <c r="BH132" s="233">
        <f>IF(N132="sníž. přenesená",J132,0)</f>
        <v>0</v>
      </c>
      <c r="BI132" s="233">
        <f>IF(N132="nulová",J132,0)</f>
        <v>0</v>
      </c>
      <c r="BJ132" s="18" t="s">
        <v>81</v>
      </c>
      <c r="BK132" s="233">
        <f>ROUND(I132*H132,2)</f>
        <v>0</v>
      </c>
      <c r="BL132" s="18" t="s">
        <v>209</v>
      </c>
      <c r="BM132" s="232" t="s">
        <v>664</v>
      </c>
    </row>
    <row r="133" s="2" customFormat="1" ht="16.5" customHeight="1">
      <c r="A133" s="39"/>
      <c r="B133" s="40"/>
      <c r="C133" s="220" t="s">
        <v>195</v>
      </c>
      <c r="D133" s="220" t="s">
        <v>129</v>
      </c>
      <c r="E133" s="221" t="s">
        <v>665</v>
      </c>
      <c r="F133" s="222" t="s">
        <v>666</v>
      </c>
      <c r="G133" s="223" t="s">
        <v>192</v>
      </c>
      <c r="H133" s="224">
        <v>45</v>
      </c>
      <c r="I133" s="225"/>
      <c r="J133" s="226">
        <f>ROUND(I133*H133,2)</f>
        <v>0</v>
      </c>
      <c r="K133" s="227"/>
      <c r="L133" s="45"/>
      <c r="M133" s="228" t="s">
        <v>1</v>
      </c>
      <c r="N133" s="229" t="s">
        <v>38</v>
      </c>
      <c r="O133" s="92"/>
      <c r="P133" s="230">
        <f>O133*H133</f>
        <v>0</v>
      </c>
      <c r="Q133" s="230">
        <v>0</v>
      </c>
      <c r="R133" s="230">
        <f>Q133*H133</f>
        <v>0</v>
      </c>
      <c r="S133" s="230">
        <v>0</v>
      </c>
      <c r="T133" s="231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2" t="s">
        <v>209</v>
      </c>
      <c r="AT133" s="232" t="s">
        <v>129</v>
      </c>
      <c r="AU133" s="232" t="s">
        <v>83</v>
      </c>
      <c r="AY133" s="18" t="s">
        <v>126</v>
      </c>
      <c r="BE133" s="233">
        <f>IF(N133="základní",J133,0)</f>
        <v>0</v>
      </c>
      <c r="BF133" s="233">
        <f>IF(N133="snížená",J133,0)</f>
        <v>0</v>
      </c>
      <c r="BG133" s="233">
        <f>IF(N133="zákl. přenesená",J133,0)</f>
        <v>0</v>
      </c>
      <c r="BH133" s="233">
        <f>IF(N133="sníž. přenesená",J133,0)</f>
        <v>0</v>
      </c>
      <c r="BI133" s="233">
        <f>IF(N133="nulová",J133,0)</f>
        <v>0</v>
      </c>
      <c r="BJ133" s="18" t="s">
        <v>81</v>
      </c>
      <c r="BK133" s="233">
        <f>ROUND(I133*H133,2)</f>
        <v>0</v>
      </c>
      <c r="BL133" s="18" t="s">
        <v>209</v>
      </c>
      <c r="BM133" s="232" t="s">
        <v>667</v>
      </c>
    </row>
    <row r="134" s="2" customFormat="1" ht="16.5" customHeight="1">
      <c r="A134" s="39"/>
      <c r="B134" s="40"/>
      <c r="C134" s="220" t="s">
        <v>200</v>
      </c>
      <c r="D134" s="220" t="s">
        <v>129</v>
      </c>
      <c r="E134" s="221" t="s">
        <v>668</v>
      </c>
      <c r="F134" s="222" t="s">
        <v>669</v>
      </c>
      <c r="G134" s="223" t="s">
        <v>192</v>
      </c>
      <c r="H134" s="224">
        <v>129</v>
      </c>
      <c r="I134" s="225"/>
      <c r="J134" s="226">
        <f>ROUND(I134*H134,2)</f>
        <v>0</v>
      </c>
      <c r="K134" s="227"/>
      <c r="L134" s="45"/>
      <c r="M134" s="228" t="s">
        <v>1</v>
      </c>
      <c r="N134" s="229" t="s">
        <v>38</v>
      </c>
      <c r="O134" s="92"/>
      <c r="P134" s="230">
        <f>O134*H134</f>
        <v>0</v>
      </c>
      <c r="Q134" s="230">
        <v>0</v>
      </c>
      <c r="R134" s="230">
        <f>Q134*H134</f>
        <v>0</v>
      </c>
      <c r="S134" s="230">
        <v>0</v>
      </c>
      <c r="T134" s="231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2" t="s">
        <v>209</v>
      </c>
      <c r="AT134" s="232" t="s">
        <v>129</v>
      </c>
      <c r="AU134" s="232" t="s">
        <v>83</v>
      </c>
      <c r="AY134" s="18" t="s">
        <v>126</v>
      </c>
      <c r="BE134" s="233">
        <f>IF(N134="základní",J134,0)</f>
        <v>0</v>
      </c>
      <c r="BF134" s="233">
        <f>IF(N134="snížená",J134,0)</f>
        <v>0</v>
      </c>
      <c r="BG134" s="233">
        <f>IF(N134="zákl. přenesená",J134,0)</f>
        <v>0</v>
      </c>
      <c r="BH134" s="233">
        <f>IF(N134="sníž. přenesená",J134,0)</f>
        <v>0</v>
      </c>
      <c r="BI134" s="233">
        <f>IF(N134="nulová",J134,0)</f>
        <v>0</v>
      </c>
      <c r="BJ134" s="18" t="s">
        <v>81</v>
      </c>
      <c r="BK134" s="233">
        <f>ROUND(I134*H134,2)</f>
        <v>0</v>
      </c>
      <c r="BL134" s="18" t="s">
        <v>209</v>
      </c>
      <c r="BM134" s="232" t="s">
        <v>670</v>
      </c>
    </row>
    <row r="135" s="2" customFormat="1" ht="16.5" customHeight="1">
      <c r="A135" s="39"/>
      <c r="B135" s="40"/>
      <c r="C135" s="220" t="s">
        <v>205</v>
      </c>
      <c r="D135" s="220" t="s">
        <v>129</v>
      </c>
      <c r="E135" s="221" t="s">
        <v>671</v>
      </c>
      <c r="F135" s="222" t="s">
        <v>672</v>
      </c>
      <c r="G135" s="223" t="s">
        <v>152</v>
      </c>
      <c r="H135" s="224">
        <v>141</v>
      </c>
      <c r="I135" s="225"/>
      <c r="J135" s="226">
        <f>ROUND(I135*H135,2)</f>
        <v>0</v>
      </c>
      <c r="K135" s="227"/>
      <c r="L135" s="45"/>
      <c r="M135" s="228" t="s">
        <v>1</v>
      </c>
      <c r="N135" s="229" t="s">
        <v>38</v>
      </c>
      <c r="O135" s="92"/>
      <c r="P135" s="230">
        <f>O135*H135</f>
        <v>0</v>
      </c>
      <c r="Q135" s="230">
        <v>0</v>
      </c>
      <c r="R135" s="230">
        <f>Q135*H135</f>
        <v>0</v>
      </c>
      <c r="S135" s="230">
        <v>0</v>
      </c>
      <c r="T135" s="231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2" t="s">
        <v>209</v>
      </c>
      <c r="AT135" s="232" t="s">
        <v>129</v>
      </c>
      <c r="AU135" s="232" t="s">
        <v>83</v>
      </c>
      <c r="AY135" s="18" t="s">
        <v>126</v>
      </c>
      <c r="BE135" s="233">
        <f>IF(N135="základní",J135,0)</f>
        <v>0</v>
      </c>
      <c r="BF135" s="233">
        <f>IF(N135="snížená",J135,0)</f>
        <v>0</v>
      </c>
      <c r="BG135" s="233">
        <f>IF(N135="zákl. přenesená",J135,0)</f>
        <v>0</v>
      </c>
      <c r="BH135" s="233">
        <f>IF(N135="sníž. přenesená",J135,0)</f>
        <v>0</v>
      </c>
      <c r="BI135" s="233">
        <f>IF(N135="nulová",J135,0)</f>
        <v>0</v>
      </c>
      <c r="BJ135" s="18" t="s">
        <v>81</v>
      </c>
      <c r="BK135" s="233">
        <f>ROUND(I135*H135,2)</f>
        <v>0</v>
      </c>
      <c r="BL135" s="18" t="s">
        <v>209</v>
      </c>
      <c r="BM135" s="232" t="s">
        <v>673</v>
      </c>
    </row>
    <row r="136" s="2" customFormat="1" ht="16.5" customHeight="1">
      <c r="A136" s="39"/>
      <c r="B136" s="40"/>
      <c r="C136" s="220" t="s">
        <v>209</v>
      </c>
      <c r="D136" s="220" t="s">
        <v>129</v>
      </c>
      <c r="E136" s="221" t="s">
        <v>674</v>
      </c>
      <c r="F136" s="222" t="s">
        <v>675</v>
      </c>
      <c r="G136" s="223" t="s">
        <v>152</v>
      </c>
      <c r="H136" s="224">
        <v>141</v>
      </c>
      <c r="I136" s="225"/>
      <c r="J136" s="226">
        <f>ROUND(I136*H136,2)</f>
        <v>0</v>
      </c>
      <c r="K136" s="227"/>
      <c r="L136" s="45"/>
      <c r="M136" s="228" t="s">
        <v>1</v>
      </c>
      <c r="N136" s="229" t="s">
        <v>38</v>
      </c>
      <c r="O136" s="92"/>
      <c r="P136" s="230">
        <f>O136*H136</f>
        <v>0</v>
      </c>
      <c r="Q136" s="230">
        <v>0</v>
      </c>
      <c r="R136" s="230">
        <f>Q136*H136</f>
        <v>0</v>
      </c>
      <c r="S136" s="230">
        <v>0</v>
      </c>
      <c r="T136" s="231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2" t="s">
        <v>209</v>
      </c>
      <c r="AT136" s="232" t="s">
        <v>129</v>
      </c>
      <c r="AU136" s="232" t="s">
        <v>83</v>
      </c>
      <c r="AY136" s="18" t="s">
        <v>126</v>
      </c>
      <c r="BE136" s="233">
        <f>IF(N136="základní",J136,0)</f>
        <v>0</v>
      </c>
      <c r="BF136" s="233">
        <f>IF(N136="snížená",J136,0)</f>
        <v>0</v>
      </c>
      <c r="BG136" s="233">
        <f>IF(N136="zákl. přenesená",J136,0)</f>
        <v>0</v>
      </c>
      <c r="BH136" s="233">
        <f>IF(N136="sníž. přenesená",J136,0)</f>
        <v>0</v>
      </c>
      <c r="BI136" s="233">
        <f>IF(N136="nulová",J136,0)</f>
        <v>0</v>
      </c>
      <c r="BJ136" s="18" t="s">
        <v>81</v>
      </c>
      <c r="BK136" s="233">
        <f>ROUND(I136*H136,2)</f>
        <v>0</v>
      </c>
      <c r="BL136" s="18" t="s">
        <v>209</v>
      </c>
      <c r="BM136" s="232" t="s">
        <v>676</v>
      </c>
    </row>
    <row r="137" s="2" customFormat="1" ht="16.5" customHeight="1">
      <c r="A137" s="39"/>
      <c r="B137" s="40"/>
      <c r="C137" s="220" t="s">
        <v>215</v>
      </c>
      <c r="D137" s="220" t="s">
        <v>129</v>
      </c>
      <c r="E137" s="221" t="s">
        <v>677</v>
      </c>
      <c r="F137" s="222" t="s">
        <v>678</v>
      </c>
      <c r="G137" s="223" t="s">
        <v>132</v>
      </c>
      <c r="H137" s="224">
        <v>38.850000000000001</v>
      </c>
      <c r="I137" s="225"/>
      <c r="J137" s="226">
        <f>ROUND(I137*H137,2)</f>
        <v>0</v>
      </c>
      <c r="K137" s="227"/>
      <c r="L137" s="45"/>
      <c r="M137" s="228" t="s">
        <v>1</v>
      </c>
      <c r="N137" s="229" t="s">
        <v>38</v>
      </c>
      <c r="O137" s="92"/>
      <c r="P137" s="230">
        <f>O137*H137</f>
        <v>0</v>
      </c>
      <c r="Q137" s="230">
        <v>0</v>
      </c>
      <c r="R137" s="230">
        <f>Q137*H137</f>
        <v>0</v>
      </c>
      <c r="S137" s="230">
        <v>0</v>
      </c>
      <c r="T137" s="23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2" t="s">
        <v>209</v>
      </c>
      <c r="AT137" s="232" t="s">
        <v>129</v>
      </c>
      <c r="AU137" s="232" t="s">
        <v>83</v>
      </c>
      <c r="AY137" s="18" t="s">
        <v>126</v>
      </c>
      <c r="BE137" s="233">
        <f>IF(N137="základní",J137,0)</f>
        <v>0</v>
      </c>
      <c r="BF137" s="233">
        <f>IF(N137="snížená",J137,0)</f>
        <v>0</v>
      </c>
      <c r="BG137" s="233">
        <f>IF(N137="zákl. přenesená",J137,0)</f>
        <v>0</v>
      </c>
      <c r="BH137" s="233">
        <f>IF(N137="sníž. přenesená",J137,0)</f>
        <v>0</v>
      </c>
      <c r="BI137" s="233">
        <f>IF(N137="nulová",J137,0)</f>
        <v>0</v>
      </c>
      <c r="BJ137" s="18" t="s">
        <v>81</v>
      </c>
      <c r="BK137" s="233">
        <f>ROUND(I137*H137,2)</f>
        <v>0</v>
      </c>
      <c r="BL137" s="18" t="s">
        <v>209</v>
      </c>
      <c r="BM137" s="232" t="s">
        <v>679</v>
      </c>
    </row>
    <row r="138" s="2" customFormat="1" ht="16.5" customHeight="1">
      <c r="A138" s="39"/>
      <c r="B138" s="40"/>
      <c r="C138" s="220" t="s">
        <v>220</v>
      </c>
      <c r="D138" s="220" t="s">
        <v>129</v>
      </c>
      <c r="E138" s="221" t="s">
        <v>680</v>
      </c>
      <c r="F138" s="222" t="s">
        <v>681</v>
      </c>
      <c r="G138" s="223" t="s">
        <v>132</v>
      </c>
      <c r="H138" s="224">
        <v>38.850000000000001</v>
      </c>
      <c r="I138" s="225"/>
      <c r="J138" s="226">
        <f>ROUND(I138*H138,2)</f>
        <v>0</v>
      </c>
      <c r="K138" s="227"/>
      <c r="L138" s="45"/>
      <c r="M138" s="228" t="s">
        <v>1</v>
      </c>
      <c r="N138" s="229" t="s">
        <v>38</v>
      </c>
      <c r="O138" s="92"/>
      <c r="P138" s="230">
        <f>O138*H138</f>
        <v>0</v>
      </c>
      <c r="Q138" s="230">
        <v>0</v>
      </c>
      <c r="R138" s="230">
        <f>Q138*H138</f>
        <v>0</v>
      </c>
      <c r="S138" s="230">
        <v>0</v>
      </c>
      <c r="T138" s="231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2" t="s">
        <v>209</v>
      </c>
      <c r="AT138" s="232" t="s">
        <v>129</v>
      </c>
      <c r="AU138" s="232" t="s">
        <v>83</v>
      </c>
      <c r="AY138" s="18" t="s">
        <v>126</v>
      </c>
      <c r="BE138" s="233">
        <f>IF(N138="základní",J138,0)</f>
        <v>0</v>
      </c>
      <c r="BF138" s="233">
        <f>IF(N138="snížená",J138,0)</f>
        <v>0</v>
      </c>
      <c r="BG138" s="233">
        <f>IF(N138="zákl. přenesená",J138,0)</f>
        <v>0</v>
      </c>
      <c r="BH138" s="233">
        <f>IF(N138="sníž. přenesená",J138,0)</f>
        <v>0</v>
      </c>
      <c r="BI138" s="233">
        <f>IF(N138="nulová",J138,0)</f>
        <v>0</v>
      </c>
      <c r="BJ138" s="18" t="s">
        <v>81</v>
      </c>
      <c r="BK138" s="233">
        <f>ROUND(I138*H138,2)</f>
        <v>0</v>
      </c>
      <c r="BL138" s="18" t="s">
        <v>209</v>
      </c>
      <c r="BM138" s="232" t="s">
        <v>682</v>
      </c>
    </row>
    <row r="139" s="2" customFormat="1" ht="16.5" customHeight="1">
      <c r="A139" s="39"/>
      <c r="B139" s="40"/>
      <c r="C139" s="220" t="s">
        <v>224</v>
      </c>
      <c r="D139" s="220" t="s">
        <v>129</v>
      </c>
      <c r="E139" s="221" t="s">
        <v>683</v>
      </c>
      <c r="F139" s="222" t="s">
        <v>684</v>
      </c>
      <c r="G139" s="223" t="s">
        <v>132</v>
      </c>
      <c r="H139" s="224">
        <v>38.850000000000001</v>
      </c>
      <c r="I139" s="225"/>
      <c r="J139" s="226">
        <f>ROUND(I139*H139,2)</f>
        <v>0</v>
      </c>
      <c r="K139" s="227"/>
      <c r="L139" s="45"/>
      <c r="M139" s="228" t="s">
        <v>1</v>
      </c>
      <c r="N139" s="229" t="s">
        <v>38</v>
      </c>
      <c r="O139" s="92"/>
      <c r="P139" s="230">
        <f>O139*H139</f>
        <v>0</v>
      </c>
      <c r="Q139" s="230">
        <v>0</v>
      </c>
      <c r="R139" s="230">
        <f>Q139*H139</f>
        <v>0</v>
      </c>
      <c r="S139" s="230">
        <v>0</v>
      </c>
      <c r="T139" s="231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2" t="s">
        <v>209</v>
      </c>
      <c r="AT139" s="232" t="s">
        <v>129</v>
      </c>
      <c r="AU139" s="232" t="s">
        <v>83</v>
      </c>
      <c r="AY139" s="18" t="s">
        <v>126</v>
      </c>
      <c r="BE139" s="233">
        <f>IF(N139="základní",J139,0)</f>
        <v>0</v>
      </c>
      <c r="BF139" s="233">
        <f>IF(N139="snížená",J139,0)</f>
        <v>0</v>
      </c>
      <c r="BG139" s="233">
        <f>IF(N139="zákl. přenesená",J139,0)</f>
        <v>0</v>
      </c>
      <c r="BH139" s="233">
        <f>IF(N139="sníž. přenesená",J139,0)</f>
        <v>0</v>
      </c>
      <c r="BI139" s="233">
        <f>IF(N139="nulová",J139,0)</f>
        <v>0</v>
      </c>
      <c r="BJ139" s="18" t="s">
        <v>81</v>
      </c>
      <c r="BK139" s="233">
        <f>ROUND(I139*H139,2)</f>
        <v>0</v>
      </c>
      <c r="BL139" s="18" t="s">
        <v>209</v>
      </c>
      <c r="BM139" s="232" t="s">
        <v>685</v>
      </c>
    </row>
    <row r="140" s="2" customFormat="1" ht="16.5" customHeight="1">
      <c r="A140" s="39"/>
      <c r="B140" s="40"/>
      <c r="C140" s="220" t="s">
        <v>229</v>
      </c>
      <c r="D140" s="220" t="s">
        <v>129</v>
      </c>
      <c r="E140" s="221" t="s">
        <v>686</v>
      </c>
      <c r="F140" s="222" t="s">
        <v>687</v>
      </c>
      <c r="G140" s="223" t="s">
        <v>132</v>
      </c>
      <c r="H140" s="224">
        <v>15</v>
      </c>
      <c r="I140" s="225"/>
      <c r="J140" s="226">
        <f>ROUND(I140*H140,2)</f>
        <v>0</v>
      </c>
      <c r="K140" s="227"/>
      <c r="L140" s="45"/>
      <c r="M140" s="228" t="s">
        <v>1</v>
      </c>
      <c r="N140" s="229" t="s">
        <v>38</v>
      </c>
      <c r="O140" s="92"/>
      <c r="P140" s="230">
        <f>O140*H140</f>
        <v>0</v>
      </c>
      <c r="Q140" s="230">
        <v>0</v>
      </c>
      <c r="R140" s="230">
        <f>Q140*H140</f>
        <v>0</v>
      </c>
      <c r="S140" s="230">
        <v>0</v>
      </c>
      <c r="T140" s="23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2" t="s">
        <v>209</v>
      </c>
      <c r="AT140" s="232" t="s">
        <v>129</v>
      </c>
      <c r="AU140" s="232" t="s">
        <v>83</v>
      </c>
      <c r="AY140" s="18" t="s">
        <v>126</v>
      </c>
      <c r="BE140" s="233">
        <f>IF(N140="základní",J140,0)</f>
        <v>0</v>
      </c>
      <c r="BF140" s="233">
        <f>IF(N140="snížená",J140,0)</f>
        <v>0</v>
      </c>
      <c r="BG140" s="233">
        <f>IF(N140="zákl. přenesená",J140,0)</f>
        <v>0</v>
      </c>
      <c r="BH140" s="233">
        <f>IF(N140="sníž. přenesená",J140,0)</f>
        <v>0</v>
      </c>
      <c r="BI140" s="233">
        <f>IF(N140="nulová",J140,0)</f>
        <v>0</v>
      </c>
      <c r="BJ140" s="18" t="s">
        <v>81</v>
      </c>
      <c r="BK140" s="233">
        <f>ROUND(I140*H140,2)</f>
        <v>0</v>
      </c>
      <c r="BL140" s="18" t="s">
        <v>209</v>
      </c>
      <c r="BM140" s="232" t="s">
        <v>688</v>
      </c>
    </row>
    <row r="141" s="2" customFormat="1" ht="16.5" customHeight="1">
      <c r="A141" s="39"/>
      <c r="B141" s="40"/>
      <c r="C141" s="220" t="s">
        <v>7</v>
      </c>
      <c r="D141" s="220" t="s">
        <v>129</v>
      </c>
      <c r="E141" s="221" t="s">
        <v>689</v>
      </c>
      <c r="F141" s="222" t="s">
        <v>690</v>
      </c>
      <c r="G141" s="223" t="s">
        <v>132</v>
      </c>
      <c r="H141" s="224">
        <v>15</v>
      </c>
      <c r="I141" s="225"/>
      <c r="J141" s="226">
        <f>ROUND(I141*H141,2)</f>
        <v>0</v>
      </c>
      <c r="K141" s="227"/>
      <c r="L141" s="45"/>
      <c r="M141" s="228" t="s">
        <v>1</v>
      </c>
      <c r="N141" s="229" t="s">
        <v>38</v>
      </c>
      <c r="O141" s="92"/>
      <c r="P141" s="230">
        <f>O141*H141</f>
        <v>0</v>
      </c>
      <c r="Q141" s="230">
        <v>0</v>
      </c>
      <c r="R141" s="230">
        <f>Q141*H141</f>
        <v>0</v>
      </c>
      <c r="S141" s="230">
        <v>0</v>
      </c>
      <c r="T141" s="231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2" t="s">
        <v>209</v>
      </c>
      <c r="AT141" s="232" t="s">
        <v>129</v>
      </c>
      <c r="AU141" s="232" t="s">
        <v>83</v>
      </c>
      <c r="AY141" s="18" t="s">
        <v>126</v>
      </c>
      <c r="BE141" s="233">
        <f>IF(N141="základní",J141,0)</f>
        <v>0</v>
      </c>
      <c r="BF141" s="233">
        <f>IF(N141="snížená",J141,0)</f>
        <v>0</v>
      </c>
      <c r="BG141" s="233">
        <f>IF(N141="zákl. přenesená",J141,0)</f>
        <v>0</v>
      </c>
      <c r="BH141" s="233">
        <f>IF(N141="sníž. přenesená",J141,0)</f>
        <v>0</v>
      </c>
      <c r="BI141" s="233">
        <f>IF(N141="nulová",J141,0)</f>
        <v>0</v>
      </c>
      <c r="BJ141" s="18" t="s">
        <v>81</v>
      </c>
      <c r="BK141" s="233">
        <f>ROUND(I141*H141,2)</f>
        <v>0</v>
      </c>
      <c r="BL141" s="18" t="s">
        <v>209</v>
      </c>
      <c r="BM141" s="232" t="s">
        <v>691</v>
      </c>
    </row>
    <row r="142" s="2" customFormat="1" ht="16.5" customHeight="1">
      <c r="A142" s="39"/>
      <c r="B142" s="40"/>
      <c r="C142" s="220" t="s">
        <v>239</v>
      </c>
      <c r="D142" s="220" t="s">
        <v>129</v>
      </c>
      <c r="E142" s="221" t="s">
        <v>692</v>
      </c>
      <c r="F142" s="222" t="s">
        <v>693</v>
      </c>
      <c r="G142" s="223" t="s">
        <v>694</v>
      </c>
      <c r="H142" s="224">
        <v>15</v>
      </c>
      <c r="I142" s="225"/>
      <c r="J142" s="226">
        <f>ROUND(I142*H142,2)</f>
        <v>0</v>
      </c>
      <c r="K142" s="227"/>
      <c r="L142" s="45"/>
      <c r="M142" s="228" t="s">
        <v>1</v>
      </c>
      <c r="N142" s="229" t="s">
        <v>38</v>
      </c>
      <c r="O142" s="92"/>
      <c r="P142" s="230">
        <f>O142*H142</f>
        <v>0</v>
      </c>
      <c r="Q142" s="230">
        <v>0</v>
      </c>
      <c r="R142" s="230">
        <f>Q142*H142</f>
        <v>0</v>
      </c>
      <c r="S142" s="230">
        <v>0</v>
      </c>
      <c r="T142" s="23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2" t="s">
        <v>209</v>
      </c>
      <c r="AT142" s="232" t="s">
        <v>129</v>
      </c>
      <c r="AU142" s="232" t="s">
        <v>83</v>
      </c>
      <c r="AY142" s="18" t="s">
        <v>126</v>
      </c>
      <c r="BE142" s="233">
        <f>IF(N142="základní",J142,0)</f>
        <v>0</v>
      </c>
      <c r="BF142" s="233">
        <f>IF(N142="snížená",J142,0)</f>
        <v>0</v>
      </c>
      <c r="BG142" s="233">
        <f>IF(N142="zákl. přenesená",J142,0)</f>
        <v>0</v>
      </c>
      <c r="BH142" s="233">
        <f>IF(N142="sníž. přenesená",J142,0)</f>
        <v>0</v>
      </c>
      <c r="BI142" s="233">
        <f>IF(N142="nulová",J142,0)</f>
        <v>0</v>
      </c>
      <c r="BJ142" s="18" t="s">
        <v>81</v>
      </c>
      <c r="BK142" s="233">
        <f>ROUND(I142*H142,2)</f>
        <v>0</v>
      </c>
      <c r="BL142" s="18" t="s">
        <v>209</v>
      </c>
      <c r="BM142" s="232" t="s">
        <v>695</v>
      </c>
    </row>
    <row r="143" s="2" customFormat="1" ht="16.5" customHeight="1">
      <c r="A143" s="39"/>
      <c r="B143" s="40"/>
      <c r="C143" s="220" t="s">
        <v>261</v>
      </c>
      <c r="D143" s="220" t="s">
        <v>129</v>
      </c>
      <c r="E143" s="221" t="s">
        <v>696</v>
      </c>
      <c r="F143" s="222" t="s">
        <v>697</v>
      </c>
      <c r="G143" s="223" t="s">
        <v>192</v>
      </c>
      <c r="H143" s="224">
        <v>3</v>
      </c>
      <c r="I143" s="225"/>
      <c r="J143" s="226">
        <f>ROUND(I143*H143,2)</f>
        <v>0</v>
      </c>
      <c r="K143" s="227"/>
      <c r="L143" s="45"/>
      <c r="M143" s="228" t="s">
        <v>1</v>
      </c>
      <c r="N143" s="229" t="s">
        <v>38</v>
      </c>
      <c r="O143" s="92"/>
      <c r="P143" s="230">
        <f>O143*H143</f>
        <v>0</v>
      </c>
      <c r="Q143" s="230">
        <v>0</v>
      </c>
      <c r="R143" s="230">
        <f>Q143*H143</f>
        <v>0</v>
      </c>
      <c r="S143" s="230">
        <v>0</v>
      </c>
      <c r="T143" s="231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2" t="s">
        <v>209</v>
      </c>
      <c r="AT143" s="232" t="s">
        <v>129</v>
      </c>
      <c r="AU143" s="232" t="s">
        <v>83</v>
      </c>
      <c r="AY143" s="18" t="s">
        <v>126</v>
      </c>
      <c r="BE143" s="233">
        <f>IF(N143="základní",J143,0)</f>
        <v>0</v>
      </c>
      <c r="BF143" s="233">
        <f>IF(N143="snížená",J143,0)</f>
        <v>0</v>
      </c>
      <c r="BG143" s="233">
        <f>IF(N143="zákl. přenesená",J143,0)</f>
        <v>0</v>
      </c>
      <c r="BH143" s="233">
        <f>IF(N143="sníž. přenesená",J143,0)</f>
        <v>0</v>
      </c>
      <c r="BI143" s="233">
        <f>IF(N143="nulová",J143,0)</f>
        <v>0</v>
      </c>
      <c r="BJ143" s="18" t="s">
        <v>81</v>
      </c>
      <c r="BK143" s="233">
        <f>ROUND(I143*H143,2)</f>
        <v>0</v>
      </c>
      <c r="BL143" s="18" t="s">
        <v>209</v>
      </c>
      <c r="BM143" s="232" t="s">
        <v>698</v>
      </c>
    </row>
    <row r="144" s="2" customFormat="1" ht="16.5" customHeight="1">
      <c r="A144" s="39"/>
      <c r="B144" s="40"/>
      <c r="C144" s="220" t="s">
        <v>267</v>
      </c>
      <c r="D144" s="220" t="s">
        <v>129</v>
      </c>
      <c r="E144" s="221" t="s">
        <v>699</v>
      </c>
      <c r="F144" s="222" t="s">
        <v>700</v>
      </c>
      <c r="G144" s="223" t="s">
        <v>694</v>
      </c>
      <c r="H144" s="224">
        <v>5</v>
      </c>
      <c r="I144" s="225"/>
      <c r="J144" s="226">
        <f>ROUND(I144*H144,2)</f>
        <v>0</v>
      </c>
      <c r="K144" s="227"/>
      <c r="L144" s="45"/>
      <c r="M144" s="228" t="s">
        <v>1</v>
      </c>
      <c r="N144" s="229" t="s">
        <v>38</v>
      </c>
      <c r="O144" s="92"/>
      <c r="P144" s="230">
        <f>O144*H144</f>
        <v>0</v>
      </c>
      <c r="Q144" s="230">
        <v>0</v>
      </c>
      <c r="R144" s="230">
        <f>Q144*H144</f>
        <v>0</v>
      </c>
      <c r="S144" s="230">
        <v>0</v>
      </c>
      <c r="T144" s="231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2" t="s">
        <v>209</v>
      </c>
      <c r="AT144" s="232" t="s">
        <v>129</v>
      </c>
      <c r="AU144" s="232" t="s">
        <v>83</v>
      </c>
      <c r="AY144" s="18" t="s">
        <v>126</v>
      </c>
      <c r="BE144" s="233">
        <f>IF(N144="základní",J144,0)</f>
        <v>0</v>
      </c>
      <c r="BF144" s="233">
        <f>IF(N144="snížená",J144,0)</f>
        <v>0</v>
      </c>
      <c r="BG144" s="233">
        <f>IF(N144="zákl. přenesená",J144,0)</f>
        <v>0</v>
      </c>
      <c r="BH144" s="233">
        <f>IF(N144="sníž. přenesená",J144,0)</f>
        <v>0</v>
      </c>
      <c r="BI144" s="233">
        <f>IF(N144="nulová",J144,0)</f>
        <v>0</v>
      </c>
      <c r="BJ144" s="18" t="s">
        <v>81</v>
      </c>
      <c r="BK144" s="233">
        <f>ROUND(I144*H144,2)</f>
        <v>0</v>
      </c>
      <c r="BL144" s="18" t="s">
        <v>209</v>
      </c>
      <c r="BM144" s="232" t="s">
        <v>701</v>
      </c>
    </row>
    <row r="145" s="2" customFormat="1" ht="16.5" customHeight="1">
      <c r="A145" s="39"/>
      <c r="B145" s="40"/>
      <c r="C145" s="220" t="s">
        <v>272</v>
      </c>
      <c r="D145" s="220" t="s">
        <v>129</v>
      </c>
      <c r="E145" s="221" t="s">
        <v>702</v>
      </c>
      <c r="F145" s="222" t="s">
        <v>703</v>
      </c>
      <c r="G145" s="223" t="s">
        <v>694</v>
      </c>
      <c r="H145" s="224">
        <v>15</v>
      </c>
      <c r="I145" s="225"/>
      <c r="J145" s="226">
        <f>ROUND(I145*H145,2)</f>
        <v>0</v>
      </c>
      <c r="K145" s="227"/>
      <c r="L145" s="45"/>
      <c r="M145" s="228" t="s">
        <v>1</v>
      </c>
      <c r="N145" s="229" t="s">
        <v>38</v>
      </c>
      <c r="O145" s="92"/>
      <c r="P145" s="230">
        <f>O145*H145</f>
        <v>0</v>
      </c>
      <c r="Q145" s="230">
        <v>0</v>
      </c>
      <c r="R145" s="230">
        <f>Q145*H145</f>
        <v>0</v>
      </c>
      <c r="S145" s="230">
        <v>0</v>
      </c>
      <c r="T145" s="23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2" t="s">
        <v>209</v>
      </c>
      <c r="AT145" s="232" t="s">
        <v>129</v>
      </c>
      <c r="AU145" s="232" t="s">
        <v>83</v>
      </c>
      <c r="AY145" s="18" t="s">
        <v>126</v>
      </c>
      <c r="BE145" s="233">
        <f>IF(N145="základní",J145,0)</f>
        <v>0</v>
      </c>
      <c r="BF145" s="233">
        <f>IF(N145="snížená",J145,0)</f>
        <v>0</v>
      </c>
      <c r="BG145" s="233">
        <f>IF(N145="zákl. přenesená",J145,0)</f>
        <v>0</v>
      </c>
      <c r="BH145" s="233">
        <f>IF(N145="sníž. přenesená",J145,0)</f>
        <v>0</v>
      </c>
      <c r="BI145" s="233">
        <f>IF(N145="nulová",J145,0)</f>
        <v>0</v>
      </c>
      <c r="BJ145" s="18" t="s">
        <v>81</v>
      </c>
      <c r="BK145" s="233">
        <f>ROUND(I145*H145,2)</f>
        <v>0</v>
      </c>
      <c r="BL145" s="18" t="s">
        <v>209</v>
      </c>
      <c r="BM145" s="232" t="s">
        <v>704</v>
      </c>
    </row>
    <row r="146" s="2" customFormat="1" ht="16.5" customHeight="1">
      <c r="A146" s="39"/>
      <c r="B146" s="40"/>
      <c r="C146" s="220" t="s">
        <v>276</v>
      </c>
      <c r="D146" s="220" t="s">
        <v>129</v>
      </c>
      <c r="E146" s="221" t="s">
        <v>705</v>
      </c>
      <c r="F146" s="222" t="s">
        <v>706</v>
      </c>
      <c r="G146" s="223" t="s">
        <v>227</v>
      </c>
      <c r="H146" s="224">
        <v>1</v>
      </c>
      <c r="I146" s="225"/>
      <c r="J146" s="226">
        <f>ROUND(I146*H146,2)</f>
        <v>0</v>
      </c>
      <c r="K146" s="227"/>
      <c r="L146" s="45"/>
      <c r="M146" s="228" t="s">
        <v>1</v>
      </c>
      <c r="N146" s="229" t="s">
        <v>38</v>
      </c>
      <c r="O146" s="92"/>
      <c r="P146" s="230">
        <f>O146*H146</f>
        <v>0</v>
      </c>
      <c r="Q146" s="230">
        <v>0</v>
      </c>
      <c r="R146" s="230">
        <f>Q146*H146</f>
        <v>0</v>
      </c>
      <c r="S146" s="230">
        <v>0</v>
      </c>
      <c r="T146" s="231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2" t="s">
        <v>209</v>
      </c>
      <c r="AT146" s="232" t="s">
        <v>129</v>
      </c>
      <c r="AU146" s="232" t="s">
        <v>83</v>
      </c>
      <c r="AY146" s="18" t="s">
        <v>126</v>
      </c>
      <c r="BE146" s="233">
        <f>IF(N146="základní",J146,0)</f>
        <v>0</v>
      </c>
      <c r="BF146" s="233">
        <f>IF(N146="snížená",J146,0)</f>
        <v>0</v>
      </c>
      <c r="BG146" s="233">
        <f>IF(N146="zákl. přenesená",J146,0)</f>
        <v>0</v>
      </c>
      <c r="BH146" s="233">
        <f>IF(N146="sníž. přenesená",J146,0)</f>
        <v>0</v>
      </c>
      <c r="BI146" s="233">
        <f>IF(N146="nulová",J146,0)</f>
        <v>0</v>
      </c>
      <c r="BJ146" s="18" t="s">
        <v>81</v>
      </c>
      <c r="BK146" s="233">
        <f>ROUND(I146*H146,2)</f>
        <v>0</v>
      </c>
      <c r="BL146" s="18" t="s">
        <v>209</v>
      </c>
      <c r="BM146" s="232" t="s">
        <v>707</v>
      </c>
    </row>
    <row r="147" s="2" customFormat="1" ht="16.5" customHeight="1">
      <c r="A147" s="39"/>
      <c r="B147" s="40"/>
      <c r="C147" s="220" t="s">
        <v>280</v>
      </c>
      <c r="D147" s="220" t="s">
        <v>129</v>
      </c>
      <c r="E147" s="221" t="s">
        <v>708</v>
      </c>
      <c r="F147" s="222" t="s">
        <v>709</v>
      </c>
      <c r="G147" s="223" t="s">
        <v>227</v>
      </c>
      <c r="H147" s="224">
        <v>1</v>
      </c>
      <c r="I147" s="225"/>
      <c r="J147" s="226">
        <f>ROUND(I147*H147,2)</f>
        <v>0</v>
      </c>
      <c r="K147" s="227"/>
      <c r="L147" s="45"/>
      <c r="M147" s="279" t="s">
        <v>1</v>
      </c>
      <c r="N147" s="280" t="s">
        <v>38</v>
      </c>
      <c r="O147" s="281"/>
      <c r="P147" s="282">
        <f>O147*H147</f>
        <v>0</v>
      </c>
      <c r="Q147" s="282">
        <v>0</v>
      </c>
      <c r="R147" s="282">
        <f>Q147*H147</f>
        <v>0</v>
      </c>
      <c r="S147" s="282">
        <v>0</v>
      </c>
      <c r="T147" s="283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2" t="s">
        <v>209</v>
      </c>
      <c r="AT147" s="232" t="s">
        <v>129</v>
      </c>
      <c r="AU147" s="232" t="s">
        <v>83</v>
      </c>
      <c r="AY147" s="18" t="s">
        <v>126</v>
      </c>
      <c r="BE147" s="233">
        <f>IF(N147="základní",J147,0)</f>
        <v>0</v>
      </c>
      <c r="BF147" s="233">
        <f>IF(N147="snížená",J147,0)</f>
        <v>0</v>
      </c>
      <c r="BG147" s="233">
        <f>IF(N147="zákl. přenesená",J147,0)</f>
        <v>0</v>
      </c>
      <c r="BH147" s="233">
        <f>IF(N147="sníž. přenesená",J147,0)</f>
        <v>0</v>
      </c>
      <c r="BI147" s="233">
        <f>IF(N147="nulová",J147,0)</f>
        <v>0</v>
      </c>
      <c r="BJ147" s="18" t="s">
        <v>81</v>
      </c>
      <c r="BK147" s="233">
        <f>ROUND(I147*H147,2)</f>
        <v>0</v>
      </c>
      <c r="BL147" s="18" t="s">
        <v>209</v>
      </c>
      <c r="BM147" s="232" t="s">
        <v>710</v>
      </c>
    </row>
    <row r="148" s="2" customFormat="1" ht="6.96" customHeight="1">
      <c r="A148" s="39"/>
      <c r="B148" s="67"/>
      <c r="C148" s="68"/>
      <c r="D148" s="68"/>
      <c r="E148" s="68"/>
      <c r="F148" s="68"/>
      <c r="G148" s="68"/>
      <c r="H148" s="68"/>
      <c r="I148" s="68"/>
      <c r="J148" s="68"/>
      <c r="K148" s="68"/>
      <c r="L148" s="45"/>
      <c r="M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</row>
  </sheetData>
  <sheetProtection sheet="1" autoFilter="0" formatColumns="0" formatRows="0" objects="1" scenarios="1" spinCount="100000" saltValue="lE/n2X5u2otUGhrvNSyF1h6W/Oy9KMGojqI7GxJsGqZ4IEuVKjQsCSgTjoUPEiG9MFXyZLD7tyh8SnWzEFXncQ==" hashValue="Tzx2KymxlxLpYnF9unLWu+pXR1Tdnj5ucYP9vmEEDOWEyGY875t7bBcueQapw9UH/jXECliddKu8bX4rR76Veg==" algorithmName="SHA-512" password="CC35"/>
  <autoFilter ref="C117:K147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91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83</v>
      </c>
    </row>
    <row r="4" s="1" customFormat="1" ht="24.96" customHeight="1">
      <c r="B4" s="21"/>
      <c r="D4" s="139" t="s">
        <v>92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Oprava fasády kostela Sv. Jakuba v Lipníku n/Bečvou - I etapa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93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711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13. 4. 2026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26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26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31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 xml:space="preserve"> </v>
      </c>
      <c r="F24" s="39"/>
      <c r="G24" s="39"/>
      <c r="H24" s="39"/>
      <c r="I24" s="141" t="s">
        <v>26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32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33</v>
      </c>
      <c r="E30" s="39"/>
      <c r="F30" s="39"/>
      <c r="G30" s="39"/>
      <c r="H30" s="39"/>
      <c r="I30" s="39"/>
      <c r="J30" s="152">
        <f>ROUND(J117,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35</v>
      </c>
      <c r="G32" s="39"/>
      <c r="H32" s="39"/>
      <c r="I32" s="153" t="s">
        <v>34</v>
      </c>
      <c r="J32" s="153" t="s">
        <v>36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37</v>
      </c>
      <c r="E33" s="141" t="s">
        <v>38</v>
      </c>
      <c r="F33" s="155">
        <f>ROUND((SUM(BE117:BE125)),  2)</f>
        <v>0</v>
      </c>
      <c r="G33" s="39"/>
      <c r="H33" s="39"/>
      <c r="I33" s="156">
        <v>0.20999999999999999</v>
      </c>
      <c r="J33" s="155">
        <f>ROUND(((SUM(BE117:BE125))*I33),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39</v>
      </c>
      <c r="F34" s="155">
        <f>ROUND((SUM(BF117:BF125)),  2)</f>
        <v>0</v>
      </c>
      <c r="G34" s="39"/>
      <c r="H34" s="39"/>
      <c r="I34" s="156">
        <v>0.12</v>
      </c>
      <c r="J34" s="155">
        <f>ROUND(((SUM(BF117:BF125))*I34),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40</v>
      </c>
      <c r="F35" s="155">
        <f>ROUND((SUM(BG117:BG125)),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41</v>
      </c>
      <c r="F36" s="155">
        <f>ROUND((SUM(BH117:BH125)),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42</v>
      </c>
      <c r="F37" s="155">
        <f>ROUND((SUM(BI117:BI125)),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43</v>
      </c>
      <c r="E39" s="159"/>
      <c r="F39" s="159"/>
      <c r="G39" s="160" t="s">
        <v>44</v>
      </c>
      <c r="H39" s="161" t="s">
        <v>45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46</v>
      </c>
      <c r="E50" s="165"/>
      <c r="F50" s="165"/>
      <c r="G50" s="164" t="s">
        <v>47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48</v>
      </c>
      <c r="E61" s="167"/>
      <c r="F61" s="168" t="s">
        <v>49</v>
      </c>
      <c r="G61" s="166" t="s">
        <v>48</v>
      </c>
      <c r="H61" s="167"/>
      <c r="I61" s="167"/>
      <c r="J61" s="169" t="s">
        <v>49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50</v>
      </c>
      <c r="E65" s="170"/>
      <c r="F65" s="170"/>
      <c r="G65" s="164" t="s">
        <v>51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48</v>
      </c>
      <c r="E76" s="167"/>
      <c r="F76" s="168" t="s">
        <v>49</v>
      </c>
      <c r="G76" s="166" t="s">
        <v>48</v>
      </c>
      <c r="H76" s="167"/>
      <c r="I76" s="167"/>
      <c r="J76" s="169" t="s">
        <v>49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95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Oprava fasády kostela Sv. Jakuba v Lipníku n/Bečvou - I etapa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93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PAB0353 - Vedlejší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13. 4. 2026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29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31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96</v>
      </c>
      <c r="D94" s="177"/>
      <c r="E94" s="177"/>
      <c r="F94" s="177"/>
      <c r="G94" s="177"/>
      <c r="H94" s="177"/>
      <c r="I94" s="177"/>
      <c r="J94" s="178" t="s">
        <v>97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98</v>
      </c>
      <c r="D96" s="41"/>
      <c r="E96" s="41"/>
      <c r="F96" s="41"/>
      <c r="G96" s="41"/>
      <c r="H96" s="41"/>
      <c r="I96" s="41"/>
      <c r="J96" s="111">
        <f>J117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99</v>
      </c>
    </row>
    <row r="97" s="9" customFormat="1" ht="24.96" customHeight="1">
      <c r="A97" s="9"/>
      <c r="B97" s="180"/>
      <c r="C97" s="181"/>
      <c r="D97" s="182" t="s">
        <v>712</v>
      </c>
      <c r="E97" s="183"/>
      <c r="F97" s="183"/>
      <c r="G97" s="183"/>
      <c r="H97" s="183"/>
      <c r="I97" s="183"/>
      <c r="J97" s="184">
        <f>J118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6.96" customHeight="1">
      <c r="A99" s="39"/>
      <c r="B99" s="67"/>
      <c r="C99" s="68"/>
      <c r="D99" s="68"/>
      <c r="E99" s="68"/>
      <c r="F99" s="68"/>
      <c r="G99" s="68"/>
      <c r="H99" s="68"/>
      <c r="I99" s="68"/>
      <c r="J99" s="68"/>
      <c r="K99" s="68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3" s="2" customFormat="1" ht="6.96" customHeight="1">
      <c r="A103" s="39"/>
      <c r="B103" s="69"/>
      <c r="C103" s="70"/>
      <c r="D103" s="70"/>
      <c r="E103" s="70"/>
      <c r="F103" s="70"/>
      <c r="G103" s="70"/>
      <c r="H103" s="70"/>
      <c r="I103" s="70"/>
      <c r="J103" s="70"/>
      <c r="K103" s="70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24.96" customHeight="1">
      <c r="A104" s="39"/>
      <c r="B104" s="40"/>
      <c r="C104" s="24" t="s">
        <v>111</v>
      </c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12" customHeight="1">
      <c r="A106" s="39"/>
      <c r="B106" s="40"/>
      <c r="C106" s="33" t="s">
        <v>16</v>
      </c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6.5" customHeight="1">
      <c r="A107" s="39"/>
      <c r="B107" s="40"/>
      <c r="C107" s="41"/>
      <c r="D107" s="41"/>
      <c r="E107" s="175" t="str">
        <f>E7</f>
        <v>Oprava fasády kostela Sv. Jakuba v Lipníku n/Bečvou - I etapa</v>
      </c>
      <c r="F107" s="33"/>
      <c r="G107" s="33"/>
      <c r="H107" s="33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93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6.5" customHeight="1">
      <c r="A109" s="39"/>
      <c r="B109" s="40"/>
      <c r="C109" s="41"/>
      <c r="D109" s="41"/>
      <c r="E109" s="77" t="str">
        <f>E9</f>
        <v>PAB0353 - Vedlejší náklady</v>
      </c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20</v>
      </c>
      <c r="D111" s="41"/>
      <c r="E111" s="41"/>
      <c r="F111" s="28" t="str">
        <f>F12</f>
        <v xml:space="preserve"> </v>
      </c>
      <c r="G111" s="41"/>
      <c r="H111" s="41"/>
      <c r="I111" s="33" t="s">
        <v>22</v>
      </c>
      <c r="J111" s="80" t="str">
        <f>IF(J12="","",J12)</f>
        <v>13. 4. 2026</v>
      </c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5.15" customHeight="1">
      <c r="A113" s="39"/>
      <c r="B113" s="40"/>
      <c r="C113" s="33" t="s">
        <v>24</v>
      </c>
      <c r="D113" s="41"/>
      <c r="E113" s="41"/>
      <c r="F113" s="28" t="str">
        <f>E15</f>
        <v xml:space="preserve"> </v>
      </c>
      <c r="G113" s="41"/>
      <c r="H113" s="41"/>
      <c r="I113" s="33" t="s">
        <v>29</v>
      </c>
      <c r="J113" s="37" t="str">
        <f>E21</f>
        <v xml:space="preserve"> </v>
      </c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5.15" customHeight="1">
      <c r="A114" s="39"/>
      <c r="B114" s="40"/>
      <c r="C114" s="33" t="s">
        <v>27</v>
      </c>
      <c r="D114" s="41"/>
      <c r="E114" s="41"/>
      <c r="F114" s="28" t="str">
        <f>IF(E18="","",E18)</f>
        <v>Vyplň údaj</v>
      </c>
      <c r="G114" s="41"/>
      <c r="H114" s="41"/>
      <c r="I114" s="33" t="s">
        <v>31</v>
      </c>
      <c r="J114" s="37" t="str">
        <f>E24</f>
        <v xml:space="preserve"> 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0.32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11" customFormat="1" ht="29.28" customHeight="1">
      <c r="A116" s="192"/>
      <c r="B116" s="193"/>
      <c r="C116" s="194" t="s">
        <v>112</v>
      </c>
      <c r="D116" s="195" t="s">
        <v>58</v>
      </c>
      <c r="E116" s="195" t="s">
        <v>54</v>
      </c>
      <c r="F116" s="195" t="s">
        <v>55</v>
      </c>
      <c r="G116" s="195" t="s">
        <v>113</v>
      </c>
      <c r="H116" s="195" t="s">
        <v>114</v>
      </c>
      <c r="I116" s="195" t="s">
        <v>115</v>
      </c>
      <c r="J116" s="196" t="s">
        <v>97</v>
      </c>
      <c r="K116" s="197" t="s">
        <v>116</v>
      </c>
      <c r="L116" s="198"/>
      <c r="M116" s="101" t="s">
        <v>1</v>
      </c>
      <c r="N116" s="102" t="s">
        <v>37</v>
      </c>
      <c r="O116" s="102" t="s">
        <v>117</v>
      </c>
      <c r="P116" s="102" t="s">
        <v>118</v>
      </c>
      <c r="Q116" s="102" t="s">
        <v>119</v>
      </c>
      <c r="R116" s="102" t="s">
        <v>120</v>
      </c>
      <c r="S116" s="102" t="s">
        <v>121</v>
      </c>
      <c r="T116" s="103" t="s">
        <v>122</v>
      </c>
      <c r="U116" s="192"/>
      <c r="V116" s="192"/>
      <c r="W116" s="192"/>
      <c r="X116" s="192"/>
      <c r="Y116" s="192"/>
      <c r="Z116" s="192"/>
      <c r="AA116" s="192"/>
      <c r="AB116" s="192"/>
      <c r="AC116" s="192"/>
      <c r="AD116" s="192"/>
      <c r="AE116" s="192"/>
    </row>
    <row r="117" s="2" customFormat="1" ht="22.8" customHeight="1">
      <c r="A117" s="39"/>
      <c r="B117" s="40"/>
      <c r="C117" s="108" t="s">
        <v>123</v>
      </c>
      <c r="D117" s="41"/>
      <c r="E117" s="41"/>
      <c r="F117" s="41"/>
      <c r="G117" s="41"/>
      <c r="H117" s="41"/>
      <c r="I117" s="41"/>
      <c r="J117" s="199">
        <f>BK117</f>
        <v>0</v>
      </c>
      <c r="K117" s="41"/>
      <c r="L117" s="45"/>
      <c r="M117" s="104"/>
      <c r="N117" s="200"/>
      <c r="O117" s="105"/>
      <c r="P117" s="201">
        <f>P118</f>
        <v>0</v>
      </c>
      <c r="Q117" s="105"/>
      <c r="R117" s="201">
        <f>R118</f>
        <v>0</v>
      </c>
      <c r="S117" s="105"/>
      <c r="T117" s="202">
        <f>T118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72</v>
      </c>
      <c r="AU117" s="18" t="s">
        <v>99</v>
      </c>
      <c r="BK117" s="203">
        <f>BK118</f>
        <v>0</v>
      </c>
    </row>
    <row r="118" s="12" customFormat="1" ht="25.92" customHeight="1">
      <c r="A118" s="12"/>
      <c r="B118" s="204"/>
      <c r="C118" s="205"/>
      <c r="D118" s="206" t="s">
        <v>72</v>
      </c>
      <c r="E118" s="207" t="s">
        <v>713</v>
      </c>
      <c r="F118" s="207" t="s">
        <v>714</v>
      </c>
      <c r="G118" s="205"/>
      <c r="H118" s="205"/>
      <c r="I118" s="208"/>
      <c r="J118" s="209">
        <f>BK118</f>
        <v>0</v>
      </c>
      <c r="K118" s="205"/>
      <c r="L118" s="210"/>
      <c r="M118" s="211"/>
      <c r="N118" s="212"/>
      <c r="O118" s="212"/>
      <c r="P118" s="213">
        <f>SUM(P119:P125)</f>
        <v>0</v>
      </c>
      <c r="Q118" s="212"/>
      <c r="R118" s="213">
        <f>SUM(R119:R125)</f>
        <v>0</v>
      </c>
      <c r="S118" s="212"/>
      <c r="T118" s="214">
        <f>SUM(T119:T125)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15" t="s">
        <v>156</v>
      </c>
      <c r="AT118" s="216" t="s">
        <v>72</v>
      </c>
      <c r="AU118" s="216" t="s">
        <v>73</v>
      </c>
      <c r="AY118" s="215" t="s">
        <v>126</v>
      </c>
      <c r="BK118" s="217">
        <f>SUM(BK119:BK125)</f>
        <v>0</v>
      </c>
    </row>
    <row r="119" s="2" customFormat="1" ht="16.5" customHeight="1">
      <c r="A119" s="39"/>
      <c r="B119" s="40"/>
      <c r="C119" s="220" t="s">
        <v>81</v>
      </c>
      <c r="D119" s="220" t="s">
        <v>129</v>
      </c>
      <c r="E119" s="221" t="s">
        <v>81</v>
      </c>
      <c r="F119" s="222" t="s">
        <v>715</v>
      </c>
      <c r="G119" s="223" t="s">
        <v>227</v>
      </c>
      <c r="H119" s="224">
        <v>1</v>
      </c>
      <c r="I119" s="225"/>
      <c r="J119" s="226">
        <f>ROUND(I119*H119,2)</f>
        <v>0</v>
      </c>
      <c r="K119" s="227"/>
      <c r="L119" s="45"/>
      <c r="M119" s="228" t="s">
        <v>1</v>
      </c>
      <c r="N119" s="229" t="s">
        <v>38</v>
      </c>
      <c r="O119" s="92"/>
      <c r="P119" s="230">
        <f>O119*H119</f>
        <v>0</v>
      </c>
      <c r="Q119" s="230">
        <v>0</v>
      </c>
      <c r="R119" s="230">
        <f>Q119*H119</f>
        <v>0</v>
      </c>
      <c r="S119" s="230">
        <v>0</v>
      </c>
      <c r="T119" s="231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32" t="s">
        <v>133</v>
      </c>
      <c r="AT119" s="232" t="s">
        <v>129</v>
      </c>
      <c r="AU119" s="232" t="s">
        <v>81</v>
      </c>
      <c r="AY119" s="18" t="s">
        <v>126</v>
      </c>
      <c r="BE119" s="233">
        <f>IF(N119="základní",J119,0)</f>
        <v>0</v>
      </c>
      <c r="BF119" s="233">
        <f>IF(N119="snížená",J119,0)</f>
        <v>0</v>
      </c>
      <c r="BG119" s="233">
        <f>IF(N119="zákl. přenesená",J119,0)</f>
        <v>0</v>
      </c>
      <c r="BH119" s="233">
        <f>IF(N119="sníž. přenesená",J119,0)</f>
        <v>0</v>
      </c>
      <c r="BI119" s="233">
        <f>IF(N119="nulová",J119,0)</f>
        <v>0</v>
      </c>
      <c r="BJ119" s="18" t="s">
        <v>81</v>
      </c>
      <c r="BK119" s="233">
        <f>ROUND(I119*H119,2)</f>
        <v>0</v>
      </c>
      <c r="BL119" s="18" t="s">
        <v>133</v>
      </c>
      <c r="BM119" s="232" t="s">
        <v>716</v>
      </c>
    </row>
    <row r="120" s="2" customFormat="1" ht="16.5" customHeight="1">
      <c r="A120" s="39"/>
      <c r="B120" s="40"/>
      <c r="C120" s="220" t="s">
        <v>83</v>
      </c>
      <c r="D120" s="220" t="s">
        <v>129</v>
      </c>
      <c r="E120" s="221" t="s">
        <v>83</v>
      </c>
      <c r="F120" s="222" t="s">
        <v>717</v>
      </c>
      <c r="G120" s="223" t="s">
        <v>227</v>
      </c>
      <c r="H120" s="224">
        <v>1</v>
      </c>
      <c r="I120" s="225"/>
      <c r="J120" s="226">
        <f>ROUND(I120*H120,2)</f>
        <v>0</v>
      </c>
      <c r="K120" s="227"/>
      <c r="L120" s="45"/>
      <c r="M120" s="228" t="s">
        <v>1</v>
      </c>
      <c r="N120" s="229" t="s">
        <v>38</v>
      </c>
      <c r="O120" s="92"/>
      <c r="P120" s="230">
        <f>O120*H120</f>
        <v>0</v>
      </c>
      <c r="Q120" s="230">
        <v>0</v>
      </c>
      <c r="R120" s="230">
        <f>Q120*H120</f>
        <v>0</v>
      </c>
      <c r="S120" s="230">
        <v>0</v>
      </c>
      <c r="T120" s="231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32" t="s">
        <v>133</v>
      </c>
      <c r="AT120" s="232" t="s">
        <v>129</v>
      </c>
      <c r="AU120" s="232" t="s">
        <v>81</v>
      </c>
      <c r="AY120" s="18" t="s">
        <v>126</v>
      </c>
      <c r="BE120" s="233">
        <f>IF(N120="základní",J120,0)</f>
        <v>0</v>
      </c>
      <c r="BF120" s="233">
        <f>IF(N120="snížená",J120,0)</f>
        <v>0</v>
      </c>
      <c r="BG120" s="233">
        <f>IF(N120="zákl. přenesená",J120,0)</f>
        <v>0</v>
      </c>
      <c r="BH120" s="233">
        <f>IF(N120="sníž. přenesená",J120,0)</f>
        <v>0</v>
      </c>
      <c r="BI120" s="233">
        <f>IF(N120="nulová",J120,0)</f>
        <v>0</v>
      </c>
      <c r="BJ120" s="18" t="s">
        <v>81</v>
      </c>
      <c r="BK120" s="233">
        <f>ROUND(I120*H120,2)</f>
        <v>0</v>
      </c>
      <c r="BL120" s="18" t="s">
        <v>133</v>
      </c>
      <c r="BM120" s="232" t="s">
        <v>718</v>
      </c>
    </row>
    <row r="121" s="2" customFormat="1" ht="16.5" customHeight="1">
      <c r="A121" s="39"/>
      <c r="B121" s="40"/>
      <c r="C121" s="220" t="s">
        <v>145</v>
      </c>
      <c r="D121" s="220" t="s">
        <v>129</v>
      </c>
      <c r="E121" s="221" t="s">
        <v>145</v>
      </c>
      <c r="F121" s="222" t="s">
        <v>719</v>
      </c>
      <c r="G121" s="223" t="s">
        <v>227</v>
      </c>
      <c r="H121" s="224">
        <v>1</v>
      </c>
      <c r="I121" s="225"/>
      <c r="J121" s="226">
        <f>ROUND(I121*H121,2)</f>
        <v>0</v>
      </c>
      <c r="K121" s="227"/>
      <c r="L121" s="45"/>
      <c r="M121" s="228" t="s">
        <v>1</v>
      </c>
      <c r="N121" s="229" t="s">
        <v>38</v>
      </c>
      <c r="O121" s="92"/>
      <c r="P121" s="230">
        <f>O121*H121</f>
        <v>0</v>
      </c>
      <c r="Q121" s="230">
        <v>0</v>
      </c>
      <c r="R121" s="230">
        <f>Q121*H121</f>
        <v>0</v>
      </c>
      <c r="S121" s="230">
        <v>0</v>
      </c>
      <c r="T121" s="231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32" t="s">
        <v>133</v>
      </c>
      <c r="AT121" s="232" t="s">
        <v>129</v>
      </c>
      <c r="AU121" s="232" t="s">
        <v>81</v>
      </c>
      <c r="AY121" s="18" t="s">
        <v>126</v>
      </c>
      <c r="BE121" s="233">
        <f>IF(N121="základní",J121,0)</f>
        <v>0</v>
      </c>
      <c r="BF121" s="233">
        <f>IF(N121="snížená",J121,0)</f>
        <v>0</v>
      </c>
      <c r="BG121" s="233">
        <f>IF(N121="zákl. přenesená",J121,0)</f>
        <v>0</v>
      </c>
      <c r="BH121" s="233">
        <f>IF(N121="sníž. přenesená",J121,0)</f>
        <v>0</v>
      </c>
      <c r="BI121" s="233">
        <f>IF(N121="nulová",J121,0)</f>
        <v>0</v>
      </c>
      <c r="BJ121" s="18" t="s">
        <v>81</v>
      </c>
      <c r="BK121" s="233">
        <f>ROUND(I121*H121,2)</f>
        <v>0</v>
      </c>
      <c r="BL121" s="18" t="s">
        <v>133</v>
      </c>
      <c r="BM121" s="232" t="s">
        <v>720</v>
      </c>
    </row>
    <row r="122" s="2" customFormat="1" ht="16.5" customHeight="1">
      <c r="A122" s="39"/>
      <c r="B122" s="40"/>
      <c r="C122" s="220" t="s">
        <v>133</v>
      </c>
      <c r="D122" s="220" t="s">
        <v>129</v>
      </c>
      <c r="E122" s="221" t="s">
        <v>133</v>
      </c>
      <c r="F122" s="222" t="s">
        <v>721</v>
      </c>
      <c r="G122" s="223" t="s">
        <v>227</v>
      </c>
      <c r="H122" s="224">
        <v>1</v>
      </c>
      <c r="I122" s="225"/>
      <c r="J122" s="226">
        <f>ROUND(I122*H122,2)</f>
        <v>0</v>
      </c>
      <c r="K122" s="227"/>
      <c r="L122" s="45"/>
      <c r="M122" s="228" t="s">
        <v>1</v>
      </c>
      <c r="N122" s="229" t="s">
        <v>38</v>
      </c>
      <c r="O122" s="92"/>
      <c r="P122" s="230">
        <f>O122*H122</f>
        <v>0</v>
      </c>
      <c r="Q122" s="230">
        <v>0</v>
      </c>
      <c r="R122" s="230">
        <f>Q122*H122</f>
        <v>0</v>
      </c>
      <c r="S122" s="230">
        <v>0</v>
      </c>
      <c r="T122" s="231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32" t="s">
        <v>133</v>
      </c>
      <c r="AT122" s="232" t="s">
        <v>129</v>
      </c>
      <c r="AU122" s="232" t="s">
        <v>81</v>
      </c>
      <c r="AY122" s="18" t="s">
        <v>126</v>
      </c>
      <c r="BE122" s="233">
        <f>IF(N122="základní",J122,0)</f>
        <v>0</v>
      </c>
      <c r="BF122" s="233">
        <f>IF(N122="snížená",J122,0)</f>
        <v>0</v>
      </c>
      <c r="BG122" s="233">
        <f>IF(N122="zákl. přenesená",J122,0)</f>
        <v>0</v>
      </c>
      <c r="BH122" s="233">
        <f>IF(N122="sníž. přenesená",J122,0)</f>
        <v>0</v>
      </c>
      <c r="BI122" s="233">
        <f>IF(N122="nulová",J122,0)</f>
        <v>0</v>
      </c>
      <c r="BJ122" s="18" t="s">
        <v>81</v>
      </c>
      <c r="BK122" s="233">
        <f>ROUND(I122*H122,2)</f>
        <v>0</v>
      </c>
      <c r="BL122" s="18" t="s">
        <v>133</v>
      </c>
      <c r="BM122" s="232" t="s">
        <v>722</v>
      </c>
    </row>
    <row r="123" s="2" customFormat="1" ht="16.5" customHeight="1">
      <c r="A123" s="39"/>
      <c r="B123" s="40"/>
      <c r="C123" s="220" t="s">
        <v>156</v>
      </c>
      <c r="D123" s="220" t="s">
        <v>129</v>
      </c>
      <c r="E123" s="221" t="s">
        <v>156</v>
      </c>
      <c r="F123" s="222" t="s">
        <v>723</v>
      </c>
      <c r="G123" s="223" t="s">
        <v>227</v>
      </c>
      <c r="H123" s="224">
        <v>1</v>
      </c>
      <c r="I123" s="225"/>
      <c r="J123" s="226">
        <f>ROUND(I123*H123,2)</f>
        <v>0</v>
      </c>
      <c r="K123" s="227"/>
      <c r="L123" s="45"/>
      <c r="M123" s="228" t="s">
        <v>1</v>
      </c>
      <c r="N123" s="229" t="s">
        <v>38</v>
      </c>
      <c r="O123" s="92"/>
      <c r="P123" s="230">
        <f>O123*H123</f>
        <v>0</v>
      </c>
      <c r="Q123" s="230">
        <v>0</v>
      </c>
      <c r="R123" s="230">
        <f>Q123*H123</f>
        <v>0</v>
      </c>
      <c r="S123" s="230">
        <v>0</v>
      </c>
      <c r="T123" s="231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2" t="s">
        <v>133</v>
      </c>
      <c r="AT123" s="232" t="s">
        <v>129</v>
      </c>
      <c r="AU123" s="232" t="s">
        <v>81</v>
      </c>
      <c r="AY123" s="18" t="s">
        <v>126</v>
      </c>
      <c r="BE123" s="233">
        <f>IF(N123="základní",J123,0)</f>
        <v>0</v>
      </c>
      <c r="BF123" s="233">
        <f>IF(N123="snížená",J123,0)</f>
        <v>0</v>
      </c>
      <c r="BG123" s="233">
        <f>IF(N123="zákl. přenesená",J123,0)</f>
        <v>0</v>
      </c>
      <c r="BH123" s="233">
        <f>IF(N123="sníž. přenesená",J123,0)</f>
        <v>0</v>
      </c>
      <c r="BI123" s="233">
        <f>IF(N123="nulová",J123,0)</f>
        <v>0</v>
      </c>
      <c r="BJ123" s="18" t="s">
        <v>81</v>
      </c>
      <c r="BK123" s="233">
        <f>ROUND(I123*H123,2)</f>
        <v>0</v>
      </c>
      <c r="BL123" s="18" t="s">
        <v>133</v>
      </c>
      <c r="BM123" s="232" t="s">
        <v>724</v>
      </c>
    </row>
    <row r="124" s="2" customFormat="1" ht="16.5" customHeight="1">
      <c r="A124" s="39"/>
      <c r="B124" s="40"/>
      <c r="C124" s="220" t="s">
        <v>127</v>
      </c>
      <c r="D124" s="220" t="s">
        <v>129</v>
      </c>
      <c r="E124" s="221" t="s">
        <v>127</v>
      </c>
      <c r="F124" s="222" t="s">
        <v>725</v>
      </c>
      <c r="G124" s="223" t="s">
        <v>227</v>
      </c>
      <c r="H124" s="224">
        <v>1</v>
      </c>
      <c r="I124" s="225"/>
      <c r="J124" s="226">
        <f>ROUND(I124*H124,2)</f>
        <v>0</v>
      </c>
      <c r="K124" s="227"/>
      <c r="L124" s="45"/>
      <c r="M124" s="228" t="s">
        <v>1</v>
      </c>
      <c r="N124" s="229" t="s">
        <v>38</v>
      </c>
      <c r="O124" s="92"/>
      <c r="P124" s="230">
        <f>O124*H124</f>
        <v>0</v>
      </c>
      <c r="Q124" s="230">
        <v>0</v>
      </c>
      <c r="R124" s="230">
        <f>Q124*H124</f>
        <v>0</v>
      </c>
      <c r="S124" s="230">
        <v>0</v>
      </c>
      <c r="T124" s="231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2" t="s">
        <v>133</v>
      </c>
      <c r="AT124" s="232" t="s">
        <v>129</v>
      </c>
      <c r="AU124" s="232" t="s">
        <v>81</v>
      </c>
      <c r="AY124" s="18" t="s">
        <v>126</v>
      </c>
      <c r="BE124" s="233">
        <f>IF(N124="základní",J124,0)</f>
        <v>0</v>
      </c>
      <c r="BF124" s="233">
        <f>IF(N124="snížená",J124,0)</f>
        <v>0</v>
      </c>
      <c r="BG124" s="233">
        <f>IF(N124="zákl. přenesená",J124,0)</f>
        <v>0</v>
      </c>
      <c r="BH124" s="233">
        <f>IF(N124="sníž. přenesená",J124,0)</f>
        <v>0</v>
      </c>
      <c r="BI124" s="233">
        <f>IF(N124="nulová",J124,0)</f>
        <v>0</v>
      </c>
      <c r="BJ124" s="18" t="s">
        <v>81</v>
      </c>
      <c r="BK124" s="233">
        <f>ROUND(I124*H124,2)</f>
        <v>0</v>
      </c>
      <c r="BL124" s="18" t="s">
        <v>133</v>
      </c>
      <c r="BM124" s="232" t="s">
        <v>726</v>
      </c>
    </row>
    <row r="125" s="2" customFormat="1" ht="16.5" customHeight="1">
      <c r="A125" s="39"/>
      <c r="B125" s="40"/>
      <c r="C125" s="220" t="s">
        <v>165</v>
      </c>
      <c r="D125" s="220" t="s">
        <v>129</v>
      </c>
      <c r="E125" s="221" t="s">
        <v>165</v>
      </c>
      <c r="F125" s="222" t="s">
        <v>727</v>
      </c>
      <c r="G125" s="223" t="s">
        <v>227</v>
      </c>
      <c r="H125" s="224">
        <v>1</v>
      </c>
      <c r="I125" s="225"/>
      <c r="J125" s="226">
        <f>ROUND(I125*H125,2)</f>
        <v>0</v>
      </c>
      <c r="K125" s="227"/>
      <c r="L125" s="45"/>
      <c r="M125" s="279" t="s">
        <v>1</v>
      </c>
      <c r="N125" s="280" t="s">
        <v>38</v>
      </c>
      <c r="O125" s="281"/>
      <c r="P125" s="282">
        <f>O125*H125</f>
        <v>0</v>
      </c>
      <c r="Q125" s="282">
        <v>0</v>
      </c>
      <c r="R125" s="282">
        <f>Q125*H125</f>
        <v>0</v>
      </c>
      <c r="S125" s="282">
        <v>0</v>
      </c>
      <c r="T125" s="283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2" t="s">
        <v>133</v>
      </c>
      <c r="AT125" s="232" t="s">
        <v>129</v>
      </c>
      <c r="AU125" s="232" t="s">
        <v>81</v>
      </c>
      <c r="AY125" s="18" t="s">
        <v>126</v>
      </c>
      <c r="BE125" s="233">
        <f>IF(N125="základní",J125,0)</f>
        <v>0</v>
      </c>
      <c r="BF125" s="233">
        <f>IF(N125="snížená",J125,0)</f>
        <v>0</v>
      </c>
      <c r="BG125" s="233">
        <f>IF(N125="zákl. přenesená",J125,0)</f>
        <v>0</v>
      </c>
      <c r="BH125" s="233">
        <f>IF(N125="sníž. přenesená",J125,0)</f>
        <v>0</v>
      </c>
      <c r="BI125" s="233">
        <f>IF(N125="nulová",J125,0)</f>
        <v>0</v>
      </c>
      <c r="BJ125" s="18" t="s">
        <v>81</v>
      </c>
      <c r="BK125" s="233">
        <f>ROUND(I125*H125,2)</f>
        <v>0</v>
      </c>
      <c r="BL125" s="18" t="s">
        <v>133</v>
      </c>
      <c r="BM125" s="232" t="s">
        <v>728</v>
      </c>
    </row>
    <row r="126" s="2" customFormat="1" ht="6.96" customHeight="1">
      <c r="A126" s="39"/>
      <c r="B126" s="67"/>
      <c r="C126" s="68"/>
      <c r="D126" s="68"/>
      <c r="E126" s="68"/>
      <c r="F126" s="68"/>
      <c r="G126" s="68"/>
      <c r="H126" s="68"/>
      <c r="I126" s="68"/>
      <c r="J126" s="68"/>
      <c r="K126" s="68"/>
      <c r="L126" s="45"/>
      <c r="M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</sheetData>
  <sheetProtection sheet="1" autoFilter="0" formatColumns="0" formatRows="0" objects="1" scenarios="1" spinCount="100000" saltValue="CIOSLeWAUe0MCJgp3qx5kK8q+fIwBDGyfLXTXrOZ4MEgrpruPxvVP4KxCmCqfb5RZxcSEnBIar4o4ECQlXQK2Q==" hashValue="8AO4lINpNSuVDilPYABx4bD3/q04P6G/oxs7rSOkp6b+jsPQ4woB/Azx4ua+R12JpmsonfQ+Oqz1CUooskaOIw==" algorithmName="SHA-512" password="CC35"/>
  <autoFilter ref="C116:K125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Marie Puhačová</dc:creator>
  <cp:lastModifiedBy>Marie Puhačová</cp:lastModifiedBy>
  <dcterms:created xsi:type="dcterms:W3CDTF">2026-04-13T12:20:05Z</dcterms:created>
  <dcterms:modified xsi:type="dcterms:W3CDTF">2026-04-13T12:20:10Z</dcterms:modified>
</cp:coreProperties>
</file>