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54eac429b1f72f01/Agentura reg. rozvoje/zakázky 2026/Fara lipník na Bečvou/"/>
    </mc:Choice>
  </mc:AlternateContent>
  <xr:revisionPtr revIDLastSave="0" documentId="11_DD77A1F1404D8F3A562C4184A9A72344E3A00118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Rekapitulace stavby" sheetId="1" r:id="rId1"/>
    <sheet name="PAB0350a - Kostel - sever..." sheetId="2" r:id="rId2"/>
    <sheet name="PAB0350b - Kostel - výcho..." sheetId="3" r:id="rId3"/>
    <sheet name="PAB0351 - Věž" sheetId="4" r:id="rId4"/>
    <sheet name="PAB0352 - Elektroinstalac..." sheetId="5" r:id="rId5"/>
    <sheet name="PAB0353 - Vedlejší náklady" sheetId="6" r:id="rId6"/>
  </sheets>
  <definedNames>
    <definedName name="_xlnm._FilterDatabase" localSheetId="1" hidden="1">'PAB0350a - Kostel - sever...'!$C$126:$K$278</definedName>
    <definedName name="_xlnm._FilterDatabase" localSheetId="2" hidden="1">'PAB0350b - Kostel - výcho...'!$C$126:$K$285</definedName>
    <definedName name="_xlnm._FilterDatabase" localSheetId="3" hidden="1">'PAB0351 - Věž'!$C$126:$K$310</definedName>
    <definedName name="_xlnm._FilterDatabase" localSheetId="4" hidden="1">'PAB0352 - Elektroinstalac...'!$C$117:$K$147</definedName>
    <definedName name="_xlnm._FilterDatabase" localSheetId="5" hidden="1">'PAB0353 - Vedlejší náklady'!$C$116:$K$125</definedName>
    <definedName name="_xlnm.Print_Titles" localSheetId="1">'PAB0350a - Kostel - sever...'!$126:$126</definedName>
    <definedName name="_xlnm.Print_Titles" localSheetId="2">'PAB0350b - Kostel - výcho...'!$126:$126</definedName>
    <definedName name="_xlnm.Print_Titles" localSheetId="3">'PAB0351 - Věž'!$126:$126</definedName>
    <definedName name="_xlnm.Print_Titles" localSheetId="4">'PAB0352 - Elektroinstalac...'!$117:$117</definedName>
    <definedName name="_xlnm.Print_Titles" localSheetId="5">'PAB0353 - Vedlejší náklady'!$116:$116</definedName>
    <definedName name="_xlnm.Print_Titles" localSheetId="0">'Rekapitulace stavby'!$92:$92</definedName>
    <definedName name="_xlnm.Print_Area" localSheetId="1">'PAB0350a - Kostel - sever...'!$C$4:$J$76,'PAB0350a - Kostel - sever...'!$C$82:$J$108,'PAB0350a - Kostel - sever...'!$C$114:$J$278</definedName>
    <definedName name="_xlnm.Print_Area" localSheetId="2">'PAB0350b - Kostel - výcho...'!$C$4:$J$76,'PAB0350b - Kostel - výcho...'!$C$82:$J$108,'PAB0350b - Kostel - výcho...'!$C$114:$J$285</definedName>
    <definedName name="_xlnm.Print_Area" localSheetId="3">'PAB0351 - Věž'!$C$4:$J$76,'PAB0351 - Věž'!$C$82:$J$108,'PAB0351 - Věž'!$C$114:$J$310</definedName>
    <definedName name="_xlnm.Print_Area" localSheetId="4">'PAB0352 - Elektroinstalac...'!$C$4:$J$76,'PAB0352 - Elektroinstalac...'!$C$82:$J$99,'PAB0352 - Elektroinstalac...'!$C$105:$J$147</definedName>
    <definedName name="_xlnm.Print_Area" localSheetId="5">'PAB0353 - Vedlejší náklady'!$C$4:$J$76,'PAB0353 - Vedlejší náklady'!$C$82:$J$98,'PAB0353 - Vedlejší náklady'!$C$104:$J$125</definedName>
    <definedName name="_xlnm.Print_Area" localSheetId="0">'Rekapitulace stavby'!$D$4:$AO$76,'Rekapitulace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/>
  <c r="J35" i="6"/>
  <c r="AX99" i="1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F111" i="6"/>
  <c r="E109" i="6"/>
  <c r="F89" i="6"/>
  <c r="E87" i="6"/>
  <c r="J24" i="6"/>
  <c r="E24" i="6"/>
  <c r="J114" i="6"/>
  <c r="J23" i="6"/>
  <c r="J21" i="6"/>
  <c r="E21" i="6"/>
  <c r="J113" i="6"/>
  <c r="J20" i="6"/>
  <c r="J18" i="6"/>
  <c r="E18" i="6"/>
  <c r="F114" i="6"/>
  <c r="J17" i="6"/>
  <c r="J15" i="6"/>
  <c r="E15" i="6"/>
  <c r="F91" i="6"/>
  <c r="J14" i="6"/>
  <c r="J12" i="6"/>
  <c r="J111" i="6" s="1"/>
  <c r="E7" i="6"/>
  <c r="E107" i="6" s="1"/>
  <c r="J37" i="5"/>
  <c r="J36" i="5"/>
  <c r="AY98" i="1"/>
  <c r="J35" i="5"/>
  <c r="AX98" i="1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2" i="5"/>
  <c r="E110" i="5"/>
  <c r="F89" i="5"/>
  <c r="E87" i="5"/>
  <c r="J24" i="5"/>
  <c r="E24" i="5"/>
  <c r="J115" i="5" s="1"/>
  <c r="J23" i="5"/>
  <c r="J21" i="5"/>
  <c r="E21" i="5"/>
  <c r="J114" i="5"/>
  <c r="J20" i="5"/>
  <c r="J18" i="5"/>
  <c r="E18" i="5"/>
  <c r="F92" i="5"/>
  <c r="J17" i="5"/>
  <c r="J15" i="5"/>
  <c r="E15" i="5"/>
  <c r="F91" i="5"/>
  <c r="J14" i="5"/>
  <c r="J12" i="5"/>
  <c r="J112" i="5" s="1"/>
  <c r="E7" i="5"/>
  <c r="E108" i="5" s="1"/>
  <c r="J37" i="4"/>
  <c r="J36" i="4"/>
  <c r="AY97" i="1"/>
  <c r="J35" i="4"/>
  <c r="AX97" i="1"/>
  <c r="BI310" i="4"/>
  <c r="BH310" i="4"/>
  <c r="BG310" i="4"/>
  <c r="BF310" i="4"/>
  <c r="T310" i="4"/>
  <c r="R310" i="4"/>
  <c r="P310" i="4"/>
  <c r="BI309" i="4"/>
  <c r="BH309" i="4"/>
  <c r="BG309" i="4"/>
  <c r="BF309" i="4"/>
  <c r="T309" i="4"/>
  <c r="R309" i="4"/>
  <c r="P309" i="4"/>
  <c r="BI301" i="4"/>
  <c r="BH301" i="4"/>
  <c r="BG301" i="4"/>
  <c r="BF301" i="4"/>
  <c r="T301" i="4"/>
  <c r="R301" i="4"/>
  <c r="P301" i="4"/>
  <c r="BI299" i="4"/>
  <c r="BH299" i="4"/>
  <c r="BG299" i="4"/>
  <c r="BF299" i="4"/>
  <c r="T299" i="4"/>
  <c r="R299" i="4"/>
  <c r="P299" i="4"/>
  <c r="BI298" i="4"/>
  <c r="BH298" i="4"/>
  <c r="BG298" i="4"/>
  <c r="BF298" i="4"/>
  <c r="T298" i="4"/>
  <c r="R298" i="4"/>
  <c r="P298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0" i="4"/>
  <c r="BH280" i="4"/>
  <c r="BG280" i="4"/>
  <c r="BF280" i="4"/>
  <c r="T280" i="4"/>
  <c r="T279" i="4" s="1"/>
  <c r="R280" i="4"/>
  <c r="R279" i="4" s="1"/>
  <c r="P280" i="4"/>
  <c r="P279" i="4" s="1"/>
  <c r="BI278" i="4"/>
  <c r="BH278" i="4"/>
  <c r="BG278" i="4"/>
  <c r="BF278" i="4"/>
  <c r="T278" i="4"/>
  <c r="R278" i="4"/>
  <c r="P278" i="4"/>
  <c r="BI276" i="4"/>
  <c r="BH276" i="4"/>
  <c r="BG276" i="4"/>
  <c r="BF276" i="4"/>
  <c r="T276" i="4"/>
  <c r="R276" i="4"/>
  <c r="P276" i="4"/>
  <c r="BI274" i="4"/>
  <c r="BH274" i="4"/>
  <c r="BG274" i="4"/>
  <c r="BF274" i="4"/>
  <c r="T274" i="4"/>
  <c r="R274" i="4"/>
  <c r="P274" i="4"/>
  <c r="BI272" i="4"/>
  <c r="BH272" i="4"/>
  <c r="BG272" i="4"/>
  <c r="BF272" i="4"/>
  <c r="T272" i="4"/>
  <c r="R272" i="4"/>
  <c r="P272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60" i="4"/>
  <c r="BH260" i="4"/>
  <c r="BG260" i="4"/>
  <c r="BF260" i="4"/>
  <c r="T260" i="4"/>
  <c r="R260" i="4"/>
  <c r="P260" i="4"/>
  <c r="BI258" i="4"/>
  <c r="BH258" i="4"/>
  <c r="BG258" i="4"/>
  <c r="BF258" i="4"/>
  <c r="T258" i="4"/>
  <c r="R258" i="4"/>
  <c r="P258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2" i="4"/>
  <c r="BH252" i="4"/>
  <c r="BG252" i="4"/>
  <c r="BF252" i="4"/>
  <c r="T252" i="4"/>
  <c r="T251" i="4" s="1"/>
  <c r="R252" i="4"/>
  <c r="R251" i="4" s="1"/>
  <c r="P252" i="4"/>
  <c r="P251" i="4"/>
  <c r="BI250" i="4"/>
  <c r="BH250" i="4"/>
  <c r="BG250" i="4"/>
  <c r="BF250" i="4"/>
  <c r="T250" i="4"/>
  <c r="R250" i="4"/>
  <c r="P250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0" i="4"/>
  <c r="BH240" i="4"/>
  <c r="BG240" i="4"/>
  <c r="BF240" i="4"/>
  <c r="T240" i="4"/>
  <c r="R240" i="4"/>
  <c r="P240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11" i="4"/>
  <c r="BH211" i="4"/>
  <c r="BG211" i="4"/>
  <c r="BF211" i="4"/>
  <c r="T211" i="4"/>
  <c r="R211" i="4"/>
  <c r="P211" i="4"/>
  <c r="BI208" i="4"/>
  <c r="BH208" i="4"/>
  <c r="BG208" i="4"/>
  <c r="BF208" i="4"/>
  <c r="T208" i="4"/>
  <c r="R208" i="4"/>
  <c r="P208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4" i="4"/>
  <c r="BH184" i="4"/>
  <c r="BG184" i="4"/>
  <c r="BF184" i="4"/>
  <c r="T184" i="4"/>
  <c r="R184" i="4"/>
  <c r="P184" i="4"/>
  <c r="BI180" i="4"/>
  <c r="BH180" i="4"/>
  <c r="BG180" i="4"/>
  <c r="BF180" i="4"/>
  <c r="T180" i="4"/>
  <c r="R180" i="4"/>
  <c r="P180" i="4"/>
  <c r="BI177" i="4"/>
  <c r="BH177" i="4"/>
  <c r="BG177" i="4"/>
  <c r="BF177" i="4"/>
  <c r="T177" i="4"/>
  <c r="R177" i="4"/>
  <c r="P177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1" i="4"/>
  <c r="BH161" i="4"/>
  <c r="BG161" i="4"/>
  <c r="BF161" i="4"/>
  <c r="T161" i="4"/>
  <c r="R161" i="4"/>
  <c r="P161" i="4"/>
  <c r="BI155" i="4"/>
  <c r="BH155" i="4"/>
  <c r="BG155" i="4"/>
  <c r="BF155" i="4"/>
  <c r="T155" i="4"/>
  <c r="R155" i="4"/>
  <c r="P155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36" i="4"/>
  <c r="BH136" i="4"/>
  <c r="BG136" i="4"/>
  <c r="BF136" i="4"/>
  <c r="T136" i="4"/>
  <c r="R136" i="4"/>
  <c r="P136" i="4"/>
  <c r="BI130" i="4"/>
  <c r="BH130" i="4"/>
  <c r="BG130" i="4"/>
  <c r="BF130" i="4"/>
  <c r="T130" i="4"/>
  <c r="R130" i="4"/>
  <c r="P130" i="4"/>
  <c r="F121" i="4"/>
  <c r="E119" i="4"/>
  <c r="F89" i="4"/>
  <c r="E87" i="4"/>
  <c r="J24" i="4"/>
  <c r="E24" i="4"/>
  <c r="J124" i="4"/>
  <c r="J23" i="4"/>
  <c r="J21" i="4"/>
  <c r="E21" i="4"/>
  <c r="J123" i="4"/>
  <c r="J20" i="4"/>
  <c r="J18" i="4"/>
  <c r="E18" i="4"/>
  <c r="F92" i="4"/>
  <c r="J17" i="4"/>
  <c r="J15" i="4"/>
  <c r="E15" i="4"/>
  <c r="F91" i="4"/>
  <c r="J14" i="4"/>
  <c r="J12" i="4"/>
  <c r="J89" i="4"/>
  <c r="E7" i="4"/>
  <c r="E85" i="4" s="1"/>
  <c r="J37" i="3"/>
  <c r="J36" i="3"/>
  <c r="AY96" i="1"/>
  <c r="J35" i="3"/>
  <c r="AX96" i="1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T237" i="3"/>
  <c r="R238" i="3"/>
  <c r="R237" i="3"/>
  <c r="P238" i="3"/>
  <c r="P237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T173" i="3" s="1"/>
  <c r="R174" i="3"/>
  <c r="R173" i="3"/>
  <c r="P174" i="3"/>
  <c r="P173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6" i="3"/>
  <c r="BH136" i="3"/>
  <c r="BG136" i="3"/>
  <c r="BF136" i="3"/>
  <c r="T136" i="3"/>
  <c r="R136" i="3"/>
  <c r="P136" i="3"/>
  <c r="BI130" i="3"/>
  <c r="BH130" i="3"/>
  <c r="BG130" i="3"/>
  <c r="BF130" i="3"/>
  <c r="T130" i="3"/>
  <c r="R130" i="3"/>
  <c r="P130" i="3"/>
  <c r="F121" i="3"/>
  <c r="E119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24" i="3" s="1"/>
  <c r="J17" i="3"/>
  <c r="J15" i="3"/>
  <c r="E15" i="3"/>
  <c r="F91" i="3" s="1"/>
  <c r="J14" i="3"/>
  <c r="J12" i="3"/>
  <c r="J89" i="3"/>
  <c r="E7" i="3"/>
  <c r="E117" i="3"/>
  <c r="J37" i="2"/>
  <c r="J36" i="2"/>
  <c r="AY95" i="1" s="1"/>
  <c r="J35" i="2"/>
  <c r="AX95" i="1" s="1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T234" i="2" s="1"/>
  <c r="R235" i="2"/>
  <c r="R234" i="2" s="1"/>
  <c r="P235" i="2"/>
  <c r="P234" i="2" s="1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T173" i="2"/>
  <c r="R174" i="2"/>
  <c r="R173" i="2"/>
  <c r="P174" i="2"/>
  <c r="P173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6" i="2"/>
  <c r="BH136" i="2"/>
  <c r="BG136" i="2"/>
  <c r="BF136" i="2"/>
  <c r="T136" i="2"/>
  <c r="R136" i="2"/>
  <c r="P136" i="2"/>
  <c r="BI130" i="2"/>
  <c r="BH130" i="2"/>
  <c r="BG130" i="2"/>
  <c r="BF130" i="2"/>
  <c r="T130" i="2"/>
  <c r="R130" i="2"/>
  <c r="P130" i="2"/>
  <c r="F121" i="2"/>
  <c r="E119" i="2"/>
  <c r="F89" i="2"/>
  <c r="E87" i="2"/>
  <c r="J24" i="2"/>
  <c r="E24" i="2"/>
  <c r="J124" i="2"/>
  <c r="J23" i="2"/>
  <c r="J21" i="2"/>
  <c r="E21" i="2"/>
  <c r="J123" i="2"/>
  <c r="J20" i="2"/>
  <c r="J18" i="2"/>
  <c r="E18" i="2"/>
  <c r="F92" i="2"/>
  <c r="J17" i="2"/>
  <c r="J15" i="2"/>
  <c r="E15" i="2"/>
  <c r="F123" i="2"/>
  <c r="J14" i="2"/>
  <c r="J12" i="2"/>
  <c r="J121" i="2"/>
  <c r="E7" i="2"/>
  <c r="E85" i="2" s="1"/>
  <c r="L90" i="1"/>
  <c r="AM90" i="1"/>
  <c r="AM89" i="1"/>
  <c r="L89" i="1"/>
  <c r="AM87" i="1"/>
  <c r="L87" i="1"/>
  <c r="L85" i="1"/>
  <c r="L84" i="1"/>
  <c r="BK269" i="2"/>
  <c r="J254" i="2"/>
  <c r="J231" i="2"/>
  <c r="BK191" i="2"/>
  <c r="J178" i="2"/>
  <c r="AS94" i="1"/>
  <c r="BK229" i="2"/>
  <c r="BK187" i="2"/>
  <c r="J168" i="2"/>
  <c r="J267" i="2"/>
  <c r="J256" i="2"/>
  <c r="J244" i="2"/>
  <c r="J226" i="2"/>
  <c r="BK160" i="2"/>
  <c r="J263" i="2"/>
  <c r="J250" i="2"/>
  <c r="BK188" i="2"/>
  <c r="BK157" i="2"/>
  <c r="J266" i="3"/>
  <c r="J244" i="3"/>
  <c r="J230" i="3"/>
  <c r="J174" i="3"/>
  <c r="BK130" i="3"/>
  <c r="BK266" i="3"/>
  <c r="J252" i="3"/>
  <c r="J162" i="3"/>
  <c r="J285" i="3"/>
  <c r="BK270" i="3"/>
  <c r="J260" i="3"/>
  <c r="J254" i="3"/>
  <c r="J247" i="3"/>
  <c r="BK233" i="3"/>
  <c r="BK187" i="3"/>
  <c r="BK162" i="3"/>
  <c r="J276" i="3"/>
  <c r="BK265" i="3"/>
  <c r="BK257" i="3"/>
  <c r="J246" i="3"/>
  <c r="BK220" i="3"/>
  <c r="J186" i="3"/>
  <c r="BK168" i="3"/>
  <c r="BK298" i="4"/>
  <c r="J268" i="4"/>
  <c r="J264" i="4"/>
  <c r="J232" i="4"/>
  <c r="BK191" i="4"/>
  <c r="BK136" i="4"/>
  <c r="BK284" i="4"/>
  <c r="BK269" i="4"/>
  <c r="BK248" i="4"/>
  <c r="J208" i="4"/>
  <c r="J197" i="4"/>
  <c r="BK152" i="4"/>
  <c r="BK310" i="4"/>
  <c r="J296" i="4"/>
  <c r="BK283" i="4"/>
  <c r="J269" i="4"/>
  <c r="J258" i="4"/>
  <c r="J247" i="4"/>
  <c r="BK229" i="4"/>
  <c r="J189" i="4"/>
  <c r="J152" i="4"/>
  <c r="J298" i="4"/>
  <c r="BK274" i="4"/>
  <c r="BK211" i="4"/>
  <c r="BK195" i="4"/>
  <c r="BK161" i="4"/>
  <c r="J145" i="5"/>
  <c r="J122" i="5"/>
  <c r="BK130" i="5"/>
  <c r="BK143" i="5"/>
  <c r="BK137" i="5"/>
  <c r="J135" i="5"/>
  <c r="BK132" i="5"/>
  <c r="BK129" i="5"/>
  <c r="J125" i="5"/>
  <c r="BK123" i="5"/>
  <c r="BK146" i="5"/>
  <c r="J141" i="5"/>
  <c r="J130" i="5"/>
  <c r="BK121" i="5"/>
  <c r="J124" i="6"/>
  <c r="BK120" i="6"/>
  <c r="J122" i="6"/>
  <c r="J262" i="2"/>
  <c r="J248" i="2"/>
  <c r="BK226" i="2"/>
  <c r="J187" i="2"/>
  <c r="BK151" i="2"/>
  <c r="J130" i="2"/>
  <c r="J264" i="2"/>
  <c r="BK252" i="2"/>
  <c r="J233" i="2"/>
  <c r="BK194" i="2"/>
  <c r="J176" i="2"/>
  <c r="BK162" i="2"/>
  <c r="BK278" i="2"/>
  <c r="BK259" i="2"/>
  <c r="J252" i="2"/>
  <c r="BK231" i="2"/>
  <c r="BK178" i="2"/>
  <c r="J157" i="2"/>
  <c r="J257" i="2"/>
  <c r="J230" i="2"/>
  <c r="J174" i="2"/>
  <c r="J151" i="2"/>
  <c r="J268" i="3"/>
  <c r="BK247" i="3"/>
  <c r="BK191" i="3"/>
  <c r="J170" i="3"/>
  <c r="BK285" i="3"/>
  <c r="BK255" i="3"/>
  <c r="J168" i="3"/>
  <c r="J130" i="3"/>
  <c r="J272" i="3"/>
  <c r="J257" i="3"/>
  <c r="BK253" i="3"/>
  <c r="J241" i="3"/>
  <c r="J220" i="3"/>
  <c r="BK186" i="3"/>
  <c r="J176" i="3"/>
  <c r="BK148" i="3"/>
  <c r="BK268" i="3"/>
  <c r="BK262" i="3"/>
  <c r="J251" i="3"/>
  <c r="BK244" i="3"/>
  <c r="BK230" i="3"/>
  <c r="BK188" i="3"/>
  <c r="BK176" i="3"/>
  <c r="BK297" i="4"/>
  <c r="J284" i="4"/>
  <c r="BK265" i="4"/>
  <c r="BK255" i="4"/>
  <c r="BK197" i="4"/>
  <c r="BK151" i="4"/>
  <c r="BK278" i="4"/>
  <c r="BK264" i="4"/>
  <c r="BK247" i="4"/>
  <c r="J202" i="4"/>
  <c r="J174" i="4"/>
  <c r="J142" i="4"/>
  <c r="BK309" i="4"/>
  <c r="J294" i="4"/>
  <c r="BK276" i="4"/>
  <c r="J265" i="4"/>
  <c r="J250" i="4"/>
  <c r="J211" i="4"/>
  <c r="J184" i="4"/>
  <c r="J155" i="4"/>
  <c r="BK299" i="4"/>
  <c r="BK282" i="4"/>
  <c r="BK260" i="4"/>
  <c r="BK198" i="4"/>
  <c r="J164" i="4"/>
  <c r="BK130" i="4"/>
  <c r="J126" i="5"/>
  <c r="J134" i="5"/>
  <c r="J121" i="5"/>
  <c r="BK139" i="5"/>
  <c r="J136" i="5"/>
  <c r="BK134" i="5"/>
  <c r="J133" i="5"/>
  <c r="J131" i="5"/>
  <c r="J127" i="5"/>
  <c r="J124" i="5"/>
  <c r="BK147" i="5"/>
  <c r="BK140" i="5"/>
  <c r="J132" i="5"/>
  <c r="BK125" i="5"/>
  <c r="J119" i="6"/>
  <c r="BK122" i="6"/>
  <c r="J120" i="6"/>
  <c r="J278" i="2"/>
  <c r="J260" i="2"/>
  <c r="BK256" i="2"/>
  <c r="BK245" i="2"/>
  <c r="J229" i="2"/>
  <c r="BK214" i="2"/>
  <c r="BK186" i="2"/>
  <c r="BK181" i="2"/>
  <c r="BK148" i="2"/>
  <c r="BK142" i="2"/>
  <c r="BK266" i="2"/>
  <c r="BK263" i="2"/>
  <c r="BK257" i="2"/>
  <c r="BK250" i="2"/>
  <c r="BK248" i="2"/>
  <c r="BK235" i="2"/>
  <c r="BK225" i="2"/>
  <c r="J191" i="2"/>
  <c r="J184" i="2"/>
  <c r="BK174" i="2"/>
  <c r="BK136" i="2"/>
  <c r="BK277" i="2"/>
  <c r="BK262" i="2"/>
  <c r="BK253" i="2"/>
  <c r="BK238" i="2"/>
  <c r="BK233" i="2"/>
  <c r="J227" i="2"/>
  <c r="J186" i="2"/>
  <c r="J162" i="2"/>
  <c r="J136" i="2"/>
  <c r="BK261" i="2"/>
  <c r="J251" i="2"/>
  <c r="J245" i="2"/>
  <c r="BK217" i="2"/>
  <c r="J181" i="2"/>
  <c r="J160" i="2"/>
  <c r="BK145" i="2"/>
  <c r="J271" i="3"/>
  <c r="J264" i="3"/>
  <c r="J250" i="3"/>
  <c r="BK236" i="3"/>
  <c r="BK228" i="3"/>
  <c r="BK180" i="3"/>
  <c r="BK151" i="3"/>
  <c r="J136" i="3"/>
  <c r="BK276" i="3"/>
  <c r="BK263" i="3"/>
  <c r="J234" i="3"/>
  <c r="J181" i="3"/>
  <c r="J157" i="3"/>
  <c r="BK284" i="3"/>
  <c r="BK271" i="3"/>
  <c r="J265" i="3"/>
  <c r="J259" i="3"/>
  <c r="J255" i="3"/>
  <c r="J249" i="3"/>
  <c r="BK246" i="3"/>
  <c r="BK238" i="3"/>
  <c r="J228" i="3"/>
  <c r="BK194" i="3"/>
  <c r="BK184" i="3"/>
  <c r="J178" i="3"/>
  <c r="BK160" i="3"/>
  <c r="J145" i="3"/>
  <c r="J274" i="3"/>
  <c r="BK272" i="3"/>
  <c r="BK264" i="3"/>
  <c r="BK260" i="3"/>
  <c r="J256" i="3"/>
  <c r="BK252" i="3"/>
  <c r="BK249" i="3"/>
  <c r="J238" i="3"/>
  <c r="J233" i="3"/>
  <c r="BK232" i="3"/>
  <c r="BK217" i="3"/>
  <c r="J184" i="3"/>
  <c r="BK157" i="3"/>
  <c r="BK142" i="3"/>
  <c r="BK296" i="4"/>
  <c r="J286" i="4"/>
  <c r="BK280" i="4"/>
  <c r="J266" i="4"/>
  <c r="J256" i="4"/>
  <c r="J229" i="4"/>
  <c r="BK205" i="4"/>
  <c r="BK174" i="4"/>
  <c r="J310" i="4"/>
  <c r="BK285" i="4"/>
  <c r="BK270" i="4"/>
  <c r="J260" i="4"/>
  <c r="J252" i="4"/>
  <c r="J244" i="4"/>
  <c r="J240" i="4"/>
  <c r="J205" i="4"/>
  <c r="J198" i="4"/>
  <c r="J172" i="4"/>
  <c r="J148" i="4"/>
  <c r="J136" i="4"/>
  <c r="J301" i="4"/>
  <c r="J297" i="4"/>
  <c r="BK287" i="4"/>
  <c r="J282" i="4"/>
  <c r="J274" i="4"/>
  <c r="BK268" i="4"/>
  <c r="J255" i="4"/>
  <c r="J248" i="4"/>
  <c r="BK244" i="4"/>
  <c r="J195" i="4"/>
  <c r="J191" i="4"/>
  <c r="BK172" i="4"/>
  <c r="BK164" i="4"/>
  <c r="BK145" i="4"/>
  <c r="BK301" i="4"/>
  <c r="BK294" i="4"/>
  <c r="J276" i="4"/>
  <c r="BK266" i="4"/>
  <c r="BK256" i="4"/>
  <c r="BK208" i="4"/>
  <c r="BK189" i="4"/>
  <c r="J177" i="4"/>
  <c r="BK148" i="4"/>
  <c r="BK142" i="4"/>
  <c r="BK133" i="5"/>
  <c r="J147" i="5"/>
  <c r="BK145" i="5"/>
  <c r="BK131" i="5"/>
  <c r="BK122" i="5"/>
  <c r="J142" i="5"/>
  <c r="J140" i="5"/>
  <c r="J144" i="5"/>
  <c r="J139" i="5"/>
  <c r="BK136" i="5"/>
  <c r="BK128" i="5"/>
  <c r="BK126" i="5"/>
  <c r="J123" i="5"/>
  <c r="BK123" i="6"/>
  <c r="BK125" i="6"/>
  <c r="BK267" i="2"/>
  <c r="J261" i="2"/>
  <c r="J255" i="2"/>
  <c r="BK244" i="2"/>
  <c r="J217" i="2"/>
  <c r="J194" i="2"/>
  <c r="BK184" i="2"/>
  <c r="BK176" i="2"/>
  <c r="J145" i="2"/>
  <c r="J269" i="2"/>
  <c r="BK264" i="2"/>
  <c r="J259" i="2"/>
  <c r="J253" i="2"/>
  <c r="J249" i="2"/>
  <c r="J238" i="2"/>
  <c r="J214" i="2"/>
  <c r="J188" i="2"/>
  <c r="BK180" i="2"/>
  <c r="BK170" i="2"/>
  <c r="BK130" i="2"/>
  <c r="J266" i="2"/>
  <c r="BK260" i="2"/>
  <c r="BK254" i="2"/>
  <c r="BK251" i="2"/>
  <c r="J235" i="2"/>
  <c r="BK230" i="2"/>
  <c r="J225" i="2"/>
  <c r="J170" i="2"/>
  <c r="J148" i="2"/>
  <c r="J277" i="2"/>
  <c r="BK255" i="2"/>
  <c r="BK249" i="2"/>
  <c r="BK227" i="2"/>
  <c r="J180" i="2"/>
  <c r="BK168" i="2"/>
  <c r="J142" i="2"/>
  <c r="J270" i="3"/>
  <c r="BK259" i="3"/>
  <c r="BK241" i="3"/>
  <c r="J232" i="3"/>
  <c r="J194" i="3"/>
  <c r="BK181" i="3"/>
  <c r="J160" i="3"/>
  <c r="J142" i="3"/>
  <c r="BK274" i="3"/>
  <c r="BK258" i="3"/>
  <c r="BK254" i="3"/>
  <c r="J188" i="3"/>
  <c r="BK145" i="3"/>
  <c r="J273" i="3"/>
  <c r="BK267" i="3"/>
  <c r="J262" i="3"/>
  <c r="BK256" i="3"/>
  <c r="BK251" i="3"/>
  <c r="J243" i="3"/>
  <c r="BK234" i="3"/>
  <c r="J229" i="3"/>
  <c r="J217" i="3"/>
  <c r="J180" i="3"/>
  <c r="BK170" i="3"/>
  <c r="J151" i="3"/>
  <c r="J284" i="3"/>
  <c r="BK273" i="3"/>
  <c r="J267" i="3"/>
  <c r="J263" i="3"/>
  <c r="J258" i="3"/>
  <c r="J253" i="3"/>
  <c r="BK250" i="3"/>
  <c r="BK243" i="3"/>
  <c r="J236" i="3"/>
  <c r="BK229" i="3"/>
  <c r="J191" i="3"/>
  <c r="J187" i="3"/>
  <c r="BK178" i="3"/>
  <c r="BK174" i="3"/>
  <c r="J148" i="3"/>
  <c r="BK136" i="3"/>
  <c r="J295" i="4"/>
  <c r="J283" i="4"/>
  <c r="J267" i="4"/>
  <c r="BK258" i="4"/>
  <c r="J246" i="4"/>
  <c r="J201" i="4"/>
  <c r="BK184" i="4"/>
  <c r="J166" i="4"/>
  <c r="J287" i="4"/>
  <c r="J280" i="4"/>
  <c r="J272" i="4"/>
  <c r="BK262" i="4"/>
  <c r="BK250" i="4"/>
  <c r="BK243" i="4"/>
  <c r="BK232" i="4"/>
  <c r="BK201" i="4"/>
  <c r="BK177" i="4"/>
  <c r="J161" i="4"/>
  <c r="J145" i="4"/>
  <c r="J130" i="4"/>
  <c r="J299" i="4"/>
  <c r="BK295" i="4"/>
  <c r="J285" i="4"/>
  <c r="J278" i="4"/>
  <c r="BK272" i="4"/>
  <c r="BK267" i="4"/>
  <c r="BK252" i="4"/>
  <c r="BK246" i="4"/>
  <c r="BK240" i="4"/>
  <c r="J192" i="4"/>
  <c r="BK180" i="4"/>
  <c r="BK166" i="4"/>
  <c r="J151" i="4"/>
  <c r="J309" i="4"/>
  <c r="BK286" i="4"/>
  <c r="J270" i="4"/>
  <c r="J262" i="4"/>
  <c r="J243" i="4"/>
  <c r="BK202" i="4"/>
  <c r="BK192" i="4"/>
  <c r="J180" i="4"/>
  <c r="BK155" i="4"/>
  <c r="BK144" i="5"/>
  <c r="J128" i="5"/>
  <c r="J146" i="5"/>
  <c r="J143" i="5"/>
  <c r="J138" i="5"/>
  <c r="J129" i="5"/>
  <c r="BK141" i="5"/>
  <c r="BK138" i="5"/>
  <c r="BK142" i="5"/>
  <c r="J137" i="5"/>
  <c r="BK135" i="5"/>
  <c r="BK127" i="5"/>
  <c r="BK124" i="5"/>
  <c r="J125" i="6"/>
  <c r="J123" i="6"/>
  <c r="BK121" i="6"/>
  <c r="BK124" i="6"/>
  <c r="J121" i="6"/>
  <c r="BK119" i="6"/>
  <c r="R129" i="2" l="1"/>
  <c r="BK175" i="2"/>
  <c r="J175" i="2"/>
  <c r="J100" i="2"/>
  <c r="BK228" i="2"/>
  <c r="J228" i="2"/>
  <c r="J101" i="2"/>
  <c r="T228" i="2"/>
  <c r="T237" i="2"/>
  <c r="R258" i="2"/>
  <c r="T265" i="2"/>
  <c r="T268" i="2"/>
  <c r="T129" i="3"/>
  <c r="P175" i="3"/>
  <c r="P231" i="3"/>
  <c r="R231" i="3"/>
  <c r="T240" i="3"/>
  <c r="T261" i="3"/>
  <c r="BK275" i="3"/>
  <c r="J275" i="3"/>
  <c r="J107" i="3" s="1"/>
  <c r="T275" i="3"/>
  <c r="R129" i="4"/>
  <c r="P183" i="4"/>
  <c r="BK245" i="4"/>
  <c r="J245" i="4" s="1"/>
  <c r="J100" i="4" s="1"/>
  <c r="R245" i="4"/>
  <c r="R254" i="4"/>
  <c r="R281" i="4"/>
  <c r="R293" i="4"/>
  <c r="BK300" i="4"/>
  <c r="J300" i="4" s="1"/>
  <c r="J107" i="4" s="1"/>
  <c r="R120" i="5"/>
  <c r="R119" i="5"/>
  <c r="R118" i="5" s="1"/>
  <c r="T129" i="2"/>
  <c r="T175" i="2"/>
  <c r="R228" i="2"/>
  <c r="P237" i="2"/>
  <c r="P258" i="2"/>
  <c r="T258" i="2"/>
  <c r="R265" i="2"/>
  <c r="P268" i="2"/>
  <c r="R129" i="3"/>
  <c r="BK175" i="3"/>
  <c r="BK128" i="3" s="1"/>
  <c r="J128" i="3" s="1"/>
  <c r="J97" i="3" s="1"/>
  <c r="BK231" i="3"/>
  <c r="J231" i="3"/>
  <c r="J101" i="3"/>
  <c r="T231" i="3"/>
  <c r="R240" i="3"/>
  <c r="BK261" i="3"/>
  <c r="J261" i="3" s="1"/>
  <c r="J105" i="3" s="1"/>
  <c r="BK269" i="3"/>
  <c r="J269" i="3"/>
  <c r="J106" i="3"/>
  <c r="T269" i="3"/>
  <c r="R275" i="3"/>
  <c r="T129" i="4"/>
  <c r="BK183" i="4"/>
  <c r="J183" i="4" s="1"/>
  <c r="J99" i="4" s="1"/>
  <c r="P245" i="4"/>
  <c r="T245" i="4"/>
  <c r="T254" i="4"/>
  <c r="T281" i="4"/>
  <c r="T293" i="4"/>
  <c r="P300" i="4"/>
  <c r="BK120" i="5"/>
  <c r="J120" i="5" s="1"/>
  <c r="J98" i="5" s="1"/>
  <c r="T120" i="5"/>
  <c r="T119" i="5" s="1"/>
  <c r="T118" i="5" s="1"/>
  <c r="P129" i="2"/>
  <c r="P175" i="2"/>
  <c r="P228" i="2"/>
  <c r="R237" i="2"/>
  <c r="P265" i="2"/>
  <c r="BK268" i="2"/>
  <c r="J268" i="2" s="1"/>
  <c r="J107" i="2" s="1"/>
  <c r="P129" i="3"/>
  <c r="P128" i="3" s="1"/>
  <c r="R175" i="3"/>
  <c r="P240" i="3"/>
  <c r="R261" i="3"/>
  <c r="R269" i="3"/>
  <c r="P275" i="3"/>
  <c r="P129" i="4"/>
  <c r="P128" i="4"/>
  <c r="R183" i="4"/>
  <c r="BK254" i="4"/>
  <c r="J254" i="4" s="1"/>
  <c r="J103" i="4" s="1"/>
  <c r="BK281" i="4"/>
  <c r="J281" i="4" s="1"/>
  <c r="J105" i="4" s="1"/>
  <c r="BK293" i="4"/>
  <c r="J293" i="4" s="1"/>
  <c r="J106" i="4" s="1"/>
  <c r="T300" i="4"/>
  <c r="BK129" i="2"/>
  <c r="J129" i="2"/>
  <c r="J98" i="2" s="1"/>
  <c r="R175" i="2"/>
  <c r="BK237" i="2"/>
  <c r="J237" i="2" s="1"/>
  <c r="J104" i="2" s="1"/>
  <c r="BK258" i="2"/>
  <c r="J258" i="2"/>
  <c r="J105" i="2"/>
  <c r="BK265" i="2"/>
  <c r="J265" i="2"/>
  <c r="J106" i="2"/>
  <c r="R268" i="2"/>
  <c r="R236" i="2" s="1"/>
  <c r="BK129" i="3"/>
  <c r="J129" i="3"/>
  <c r="J98" i="3"/>
  <c r="T175" i="3"/>
  <c r="BK240" i="3"/>
  <c r="J240" i="3"/>
  <c r="J104" i="3" s="1"/>
  <c r="P261" i="3"/>
  <c r="P269" i="3"/>
  <c r="BK129" i="4"/>
  <c r="J129" i="4"/>
  <c r="J98" i="4" s="1"/>
  <c r="T183" i="4"/>
  <c r="P254" i="4"/>
  <c r="P281" i="4"/>
  <c r="P293" i="4"/>
  <c r="R300" i="4"/>
  <c r="P120" i="5"/>
  <c r="P119" i="5"/>
  <c r="P118" i="5" s="1"/>
  <c r="AU98" i="1" s="1"/>
  <c r="BK118" i="6"/>
  <c r="J118" i="6" s="1"/>
  <c r="J97" i="6" s="1"/>
  <c r="P118" i="6"/>
  <c r="P117" i="6"/>
  <c r="AU99" i="1"/>
  <c r="R118" i="6"/>
  <c r="R117" i="6"/>
  <c r="T118" i="6"/>
  <c r="T117" i="6" s="1"/>
  <c r="BK237" i="3"/>
  <c r="J237" i="3" s="1"/>
  <c r="J102" i="3" s="1"/>
  <c r="BK251" i="4"/>
  <c r="J251" i="4" s="1"/>
  <c r="J101" i="4" s="1"/>
  <c r="BK279" i="4"/>
  <c r="J279" i="4" s="1"/>
  <c r="J104" i="4" s="1"/>
  <c r="BK173" i="2"/>
  <c r="J173" i="2"/>
  <c r="J99" i="2"/>
  <c r="BK234" i="2"/>
  <c r="J234" i="2"/>
  <c r="J102" i="2"/>
  <c r="BK173" i="3"/>
  <c r="J173" i="3" s="1"/>
  <c r="J99" i="3" s="1"/>
  <c r="J91" i="6"/>
  <c r="BE119" i="6"/>
  <c r="BE121" i="6"/>
  <c r="BE122" i="6"/>
  <c r="BE124" i="6"/>
  <c r="E85" i="6"/>
  <c r="J89" i="6"/>
  <c r="J92" i="6"/>
  <c r="F113" i="6"/>
  <c r="F92" i="6"/>
  <c r="BE125" i="6"/>
  <c r="BE120" i="6"/>
  <c r="BE123" i="6"/>
  <c r="J89" i="5"/>
  <c r="J92" i="5"/>
  <c r="F115" i="5"/>
  <c r="BE130" i="5"/>
  <c r="BE132" i="5"/>
  <c r="BE134" i="5"/>
  <c r="BE137" i="5"/>
  <c r="BE138" i="5"/>
  <c r="BE142" i="5"/>
  <c r="BE145" i="5"/>
  <c r="BE146" i="5"/>
  <c r="E85" i="5"/>
  <c r="J91" i="5"/>
  <c r="F114" i="5"/>
  <c r="BE121" i="5"/>
  <c r="BE122" i="5"/>
  <c r="BE129" i="5"/>
  <c r="BK128" i="4"/>
  <c r="BE124" i="5"/>
  <c r="BE126" i="5"/>
  <c r="BE128" i="5"/>
  <c r="BE133" i="5"/>
  <c r="BE135" i="5"/>
  <c r="BE139" i="5"/>
  <c r="BE141" i="5"/>
  <c r="BE144" i="5"/>
  <c r="BE123" i="5"/>
  <c r="BE125" i="5"/>
  <c r="BE127" i="5"/>
  <c r="BE131" i="5"/>
  <c r="BE136" i="5"/>
  <c r="BE140" i="5"/>
  <c r="BE143" i="5"/>
  <c r="BE147" i="5"/>
  <c r="E117" i="4"/>
  <c r="F124" i="4"/>
  <c r="BE151" i="4"/>
  <c r="BE166" i="4"/>
  <c r="BE197" i="4"/>
  <c r="BE201" i="4"/>
  <c r="BE229" i="4"/>
  <c r="BE240" i="4"/>
  <c r="BE243" i="4"/>
  <c r="BE246" i="4"/>
  <c r="BE248" i="4"/>
  <c r="BE250" i="4"/>
  <c r="BE252" i="4"/>
  <c r="BE268" i="4"/>
  <c r="BE272" i="4"/>
  <c r="BE278" i="4"/>
  <c r="BE286" i="4"/>
  <c r="BE296" i="4"/>
  <c r="J91" i="4"/>
  <c r="F123" i="4"/>
  <c r="BE130" i="4"/>
  <c r="BE136" i="4"/>
  <c r="BE145" i="4"/>
  <c r="BE152" i="4"/>
  <c r="BE155" i="4"/>
  <c r="BE172" i="4"/>
  <c r="BE174" i="4"/>
  <c r="BE195" i="4"/>
  <c r="BE202" i="4"/>
  <c r="BE205" i="4"/>
  <c r="BE232" i="4"/>
  <c r="BE244" i="4"/>
  <c r="BE255" i="4"/>
  <c r="BE258" i="4"/>
  <c r="BE260" i="4"/>
  <c r="BE262" i="4"/>
  <c r="BE265" i="4"/>
  <c r="BE270" i="4"/>
  <c r="BE280" i="4"/>
  <c r="BE285" i="4"/>
  <c r="BE295" i="4"/>
  <c r="BE298" i="4"/>
  <c r="BE301" i="4"/>
  <c r="BE309" i="4"/>
  <c r="BE310" i="4"/>
  <c r="J92" i="4"/>
  <c r="J121" i="4"/>
  <c r="BE148" i="4"/>
  <c r="BE177" i="4"/>
  <c r="BE180" i="4"/>
  <c r="BE184" i="4"/>
  <c r="BE189" i="4"/>
  <c r="BE191" i="4"/>
  <c r="BE208" i="4"/>
  <c r="BE256" i="4"/>
  <c r="BE264" i="4"/>
  <c r="BE266" i="4"/>
  <c r="BE267" i="4"/>
  <c r="BE283" i="4"/>
  <c r="BE284" i="4"/>
  <c r="BE297" i="4"/>
  <c r="BE299" i="4"/>
  <c r="BE142" i="4"/>
  <c r="BE161" i="4"/>
  <c r="BE164" i="4"/>
  <c r="BE192" i="4"/>
  <c r="BE198" i="4"/>
  <c r="BE211" i="4"/>
  <c r="BE247" i="4"/>
  <c r="BE269" i="4"/>
  <c r="BE274" i="4"/>
  <c r="BE276" i="4"/>
  <c r="BE282" i="4"/>
  <c r="BE287" i="4"/>
  <c r="BE294" i="4"/>
  <c r="BK128" i="2"/>
  <c r="J128" i="2" s="1"/>
  <c r="J97" i="2" s="1"/>
  <c r="E85" i="3"/>
  <c r="J121" i="3"/>
  <c r="J123" i="3"/>
  <c r="J124" i="3"/>
  <c r="BE130" i="3"/>
  <c r="BE142" i="3"/>
  <c r="BE148" i="3"/>
  <c r="BE178" i="3"/>
  <c r="BE220" i="3"/>
  <c r="BE230" i="3"/>
  <c r="BE238" i="3"/>
  <c r="BE241" i="3"/>
  <c r="BE255" i="3"/>
  <c r="BE260" i="3"/>
  <c r="BE267" i="3"/>
  <c r="BE270" i="3"/>
  <c r="BE271" i="3"/>
  <c r="BE276" i="3"/>
  <c r="BE136" i="3"/>
  <c r="BE162" i="3"/>
  <c r="BE170" i="3"/>
  <c r="BE181" i="3"/>
  <c r="BE187" i="3"/>
  <c r="BE191" i="3"/>
  <c r="BE232" i="3"/>
  <c r="BE236" i="3"/>
  <c r="BE244" i="3"/>
  <c r="BE251" i="3"/>
  <c r="BE265" i="3"/>
  <c r="BE266" i="3"/>
  <c r="BE268" i="3"/>
  <c r="BE273" i="3"/>
  <c r="BE274" i="3"/>
  <c r="BE284" i="3"/>
  <c r="F123" i="3"/>
  <c r="BE151" i="3"/>
  <c r="BE160" i="3"/>
  <c r="BE174" i="3"/>
  <c r="BE176" i="3"/>
  <c r="BE180" i="3"/>
  <c r="BE184" i="3"/>
  <c r="BE194" i="3"/>
  <c r="BE228" i="3"/>
  <c r="BE233" i="3"/>
  <c r="BE247" i="3"/>
  <c r="BE250" i="3"/>
  <c r="BE253" i="3"/>
  <c r="BE257" i="3"/>
  <c r="BE259" i="3"/>
  <c r="BE262" i="3"/>
  <c r="BE264" i="3"/>
  <c r="BE272" i="3"/>
  <c r="BE285" i="3"/>
  <c r="F92" i="3"/>
  <c r="BE145" i="3"/>
  <c r="BE157" i="3"/>
  <c r="BE168" i="3"/>
  <c r="BE186" i="3"/>
  <c r="BE188" i="3"/>
  <c r="BE217" i="3"/>
  <c r="BE229" i="3"/>
  <c r="BE234" i="3"/>
  <c r="BE243" i="3"/>
  <c r="BE246" i="3"/>
  <c r="BE249" i="3"/>
  <c r="BE252" i="3"/>
  <c r="BE254" i="3"/>
  <c r="BE256" i="3"/>
  <c r="BE258" i="3"/>
  <c r="BE263" i="3"/>
  <c r="J91" i="2"/>
  <c r="E117" i="2"/>
  <c r="BE130" i="2"/>
  <c r="BE148" i="2"/>
  <c r="BE162" i="2"/>
  <c r="BE176" i="2"/>
  <c r="BE184" i="2"/>
  <c r="BE225" i="2"/>
  <c r="BE229" i="2"/>
  <c r="BE231" i="2"/>
  <c r="BE253" i="2"/>
  <c r="BE259" i="2"/>
  <c r="BE269" i="2"/>
  <c r="J89" i="2"/>
  <c r="F91" i="2"/>
  <c r="J92" i="2"/>
  <c r="F124" i="2"/>
  <c r="BE136" i="2"/>
  <c r="BE168" i="2"/>
  <c r="BE174" i="2"/>
  <c r="BE181" i="2"/>
  <c r="BE186" i="2"/>
  <c r="BE187" i="2"/>
  <c r="BE188" i="2"/>
  <c r="BE194" i="2"/>
  <c r="BE214" i="2"/>
  <c r="BE245" i="2"/>
  <c r="BE249" i="2"/>
  <c r="BE261" i="2"/>
  <c r="BE266" i="2"/>
  <c r="BE278" i="2"/>
  <c r="BE142" i="2"/>
  <c r="BE145" i="2"/>
  <c r="BE151" i="2"/>
  <c r="BE226" i="2"/>
  <c r="BE230" i="2"/>
  <c r="BE244" i="2"/>
  <c r="BE252" i="2"/>
  <c r="BE254" i="2"/>
  <c r="BE255" i="2"/>
  <c r="BE263" i="2"/>
  <c r="BE264" i="2"/>
  <c r="BE267" i="2"/>
  <c r="BE157" i="2"/>
  <c r="BE160" i="2"/>
  <c r="BE170" i="2"/>
  <c r="BE178" i="2"/>
  <c r="BE180" i="2"/>
  <c r="BE191" i="2"/>
  <c r="BE217" i="2"/>
  <c r="BE227" i="2"/>
  <c r="BE233" i="2"/>
  <c r="BE235" i="2"/>
  <c r="BE238" i="2"/>
  <c r="BE248" i="2"/>
  <c r="BE250" i="2"/>
  <c r="BE251" i="2"/>
  <c r="BE256" i="2"/>
  <c r="BE257" i="2"/>
  <c r="BE260" i="2"/>
  <c r="BE262" i="2"/>
  <c r="BE277" i="2"/>
  <c r="J34" i="2"/>
  <c r="AW95" i="1" s="1"/>
  <c r="F37" i="2"/>
  <c r="BD95" i="1" s="1"/>
  <c r="F35" i="3"/>
  <c r="BB96" i="1"/>
  <c r="J34" i="4"/>
  <c r="AW97" i="1"/>
  <c r="F34" i="5"/>
  <c r="BA98" i="1" s="1"/>
  <c r="F35" i="5"/>
  <c r="BB98" i="1" s="1"/>
  <c r="F36" i="5"/>
  <c r="BC98" i="1"/>
  <c r="F35" i="6"/>
  <c r="BB99" i="1"/>
  <c r="J34" i="6"/>
  <c r="AW99" i="1" s="1"/>
  <c r="F34" i="2"/>
  <c r="BA95" i="1" s="1"/>
  <c r="F34" i="3"/>
  <c r="BA96" i="1"/>
  <c r="F37" i="3"/>
  <c r="BD96" i="1"/>
  <c r="F34" i="4"/>
  <c r="BA97" i="1" s="1"/>
  <c r="F36" i="4"/>
  <c r="BC97" i="1" s="1"/>
  <c r="F34" i="6"/>
  <c r="BA99" i="1"/>
  <c r="F36" i="6"/>
  <c r="BC99" i="1"/>
  <c r="F35" i="2"/>
  <c r="BB95" i="1" s="1"/>
  <c r="J34" i="3"/>
  <c r="AW96" i="1" s="1"/>
  <c r="F35" i="4"/>
  <c r="BB97" i="1" s="1"/>
  <c r="J34" i="5"/>
  <c r="AW98" i="1"/>
  <c r="F37" i="6"/>
  <c r="BD99" i="1" s="1"/>
  <c r="F36" i="2"/>
  <c r="BC95" i="1" s="1"/>
  <c r="F36" i="3"/>
  <c r="BC96" i="1"/>
  <c r="F37" i="4"/>
  <c r="BD97" i="1"/>
  <c r="F37" i="5"/>
  <c r="BD98" i="1" s="1"/>
  <c r="J175" i="3" l="1"/>
  <c r="J100" i="3" s="1"/>
  <c r="R128" i="4"/>
  <c r="P239" i="3"/>
  <c r="P128" i="2"/>
  <c r="T128" i="4"/>
  <c r="R253" i="4"/>
  <c r="R127" i="4"/>
  <c r="P253" i="4"/>
  <c r="P127" i="4" s="1"/>
  <c r="AU97" i="1" s="1"/>
  <c r="P127" i="3"/>
  <c r="AU96" i="1"/>
  <c r="T128" i="2"/>
  <c r="T239" i="3"/>
  <c r="T127" i="3" s="1"/>
  <c r="T253" i="4"/>
  <c r="R239" i="3"/>
  <c r="R127" i="3" s="1"/>
  <c r="R128" i="3"/>
  <c r="P236" i="2"/>
  <c r="T128" i="3"/>
  <c r="T236" i="2"/>
  <c r="T127" i="2"/>
  <c r="R128" i="2"/>
  <c r="R127" i="2" s="1"/>
  <c r="BK119" i="5"/>
  <c r="J119" i="5"/>
  <c r="J97" i="5"/>
  <c r="BK236" i="2"/>
  <c r="J236" i="2"/>
  <c r="J103" i="2"/>
  <c r="BK239" i="3"/>
  <c r="J239" i="3" s="1"/>
  <c r="J103" i="3" s="1"/>
  <c r="BK253" i="4"/>
  <c r="J253" i="4"/>
  <c r="J102" i="4"/>
  <c r="BK117" i="6"/>
  <c r="J117" i="6"/>
  <c r="J96" i="6" s="1"/>
  <c r="J128" i="4"/>
  <c r="J97" i="4"/>
  <c r="BK127" i="2"/>
  <c r="J127" i="2"/>
  <c r="J33" i="2"/>
  <c r="AV95" i="1" s="1"/>
  <c r="AT95" i="1" s="1"/>
  <c r="F33" i="4"/>
  <c r="AZ97" i="1" s="1"/>
  <c r="F33" i="2"/>
  <c r="AZ95" i="1"/>
  <c r="J33" i="4"/>
  <c r="AV97" i="1"/>
  <c r="AT97" i="1" s="1"/>
  <c r="J30" i="2"/>
  <c r="AG95" i="1" s="1"/>
  <c r="J33" i="3"/>
  <c r="AV96" i="1"/>
  <c r="AT96" i="1"/>
  <c r="F33" i="5"/>
  <c r="AZ98" i="1"/>
  <c r="BA94" i="1"/>
  <c r="W30" i="1"/>
  <c r="BD94" i="1"/>
  <c r="W33" i="1" s="1"/>
  <c r="BB94" i="1"/>
  <c r="W31" i="1"/>
  <c r="F33" i="3"/>
  <c r="AZ96" i="1"/>
  <c r="J33" i="5"/>
  <c r="AV98" i="1" s="1"/>
  <c r="AT98" i="1" s="1"/>
  <c r="F33" i="6"/>
  <c r="AZ99" i="1" s="1"/>
  <c r="J33" i="6"/>
  <c r="AV99" i="1"/>
  <c r="AT99" i="1"/>
  <c r="BC94" i="1"/>
  <c r="AY94" i="1"/>
  <c r="BK127" i="3" l="1"/>
  <c r="J127" i="3" s="1"/>
  <c r="J96" i="3" s="1"/>
  <c r="T127" i="4"/>
  <c r="P127" i="2"/>
  <c r="AU95" i="1"/>
  <c r="BK118" i="5"/>
  <c r="J118" i="5"/>
  <c r="J30" i="5" s="1"/>
  <c r="AG98" i="1" s="1"/>
  <c r="BK127" i="4"/>
  <c r="J127" i="4"/>
  <c r="J30" i="4" s="1"/>
  <c r="AG97" i="1" s="1"/>
  <c r="AN95" i="1"/>
  <c r="J96" i="2"/>
  <c r="J39" i="2"/>
  <c r="AU94" i="1"/>
  <c r="J30" i="6"/>
  <c r="AG99" i="1" s="1"/>
  <c r="W32" i="1"/>
  <c r="J30" i="3"/>
  <c r="AG96" i="1" s="1"/>
  <c r="AN96" i="1" s="1"/>
  <c r="AW94" i="1"/>
  <c r="AK30" i="1"/>
  <c r="AZ94" i="1"/>
  <c r="W29" i="1" s="1"/>
  <c r="AX94" i="1"/>
  <c r="J39" i="5" l="1"/>
  <c r="J39" i="4"/>
  <c r="J39" i="6"/>
  <c r="J96" i="5"/>
  <c r="J96" i="4"/>
  <c r="J39" i="3"/>
  <c r="AN97" i="1"/>
  <c r="AN98" i="1"/>
  <c r="AN99" i="1"/>
  <c r="AG94" i="1"/>
  <c r="AK26" i="1"/>
  <c r="AV94" i="1"/>
  <c r="AK29" i="1"/>
  <c r="AK35" i="1" l="1"/>
  <c r="AT94" i="1"/>
  <c r="AN94" i="1" s="1"/>
</calcChain>
</file>

<file path=xl/sharedStrings.xml><?xml version="1.0" encoding="utf-8"?>
<sst xmlns="http://schemas.openxmlformats.org/spreadsheetml/2006/main" count="6612" uniqueCount="828">
  <si>
    <t>Export Komplet</t>
  </si>
  <si>
    <t/>
  </si>
  <si>
    <t>2.0</t>
  </si>
  <si>
    <t>False</t>
  </si>
  <si>
    <t>{b2dc76ce-11d3-4a5f-bbe2-a0bc4aaa4373}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</si>
  <si>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</si>
  <si>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</si>
  <si>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</si>
  <si>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</si>
  <si>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</si>
  <si>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</si>
  <si>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</si>
  <si>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</si>
  <si>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</si>
  <si>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PAB035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</si>
  <si>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</si>
  <si>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</si>
  <si>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fasády kostela Sv. Jakuba v Lipníku n/Bečvou</t>
  </si>
  <si>
    <t>KSO:</t>
  </si>
  <si>
    <t>CC-CZ:</t>
  </si>
  <si>
    <t>Místo:</t>
  </si>
  <si>
    <t xml:space="preserve"> </t>
  </si>
  <si>
    <t>Datum:</t>
  </si>
  <si>
    <t>19. 11. 2025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</si>
  <si>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</si>
  <si>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</si>
  <si>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</si>
  <si>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</si>
  <si>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</si>
  <si>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</si>
  <si>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</si>
  <si>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</si>
  <si>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</si>
  <si>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</si>
  <si>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</si>
  <si>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</si>
  <si>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</si>
  <si>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</si>
  <si>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</si>
  <si>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</si>
  <si>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</si>
  <si>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</si>
  <si>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</si>
  <si>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</si>
  <si>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</si>
  <si>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</si>
  <si>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</si>
  <si>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</si>
  <si>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</si>
  <si>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</si>
  <si>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</si>
  <si>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</si>
  <si>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</si>
  <si>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</si>
  <si>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</si>
  <si>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</si>
  <si>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</si>
  <si>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</si>
  <si>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</si>
  <si>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</si>
  <si>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</si>
  <si>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</si>
  <si>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</si>
  <si>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</si>
  <si>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</si>
  <si>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</si>
  <si>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</si>
  <si>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</si>
  <si>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</si>
  <si>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</si>
  <si>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</si>
  <si>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</si>
  <si>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</si>
  <si>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</si>
  <si>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</si>
  <si>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</si>
  <si>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</si>
  <si>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</si>
  <si>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PAB0350a</t>
  </si>
  <si>
    <t>Kostel - severní fasáda</t>
  </si>
  <si>
    <t>STA</t>
  </si>
  <si>
    <t>1</t>
  </si>
  <si>
    <t>{f84d1172-604a-40a4-9e83-3ca534addb1a}</t>
  </si>
  <si>
    <t>2</t>
  </si>
  <si>
    <t>PAB0350b</t>
  </si>
  <si>
    <t>Kostel - východ, jih, západ</t>
  </si>
  <si>
    <t>{90b9256c-5a63-4d01-a8c5-239a0b8cb041}</t>
  </si>
  <si>
    <t>PAB0351</t>
  </si>
  <si>
    <t>Věž</t>
  </si>
  <si>
    <t>{2c5cd429-5aad-4912-b9e3-4c895689690b}</t>
  </si>
  <si>
    <t>PAB0352</t>
  </si>
  <si>
    <t>Elektroinstalace silnoproud</t>
  </si>
  <si>
    <t>{e4f789ab-f2b1-454c-a455-fa846f6e31ac}</t>
  </si>
  <si>
    <t>PAB0353</t>
  </si>
  <si>
    <t>Vedlejší náklady</t>
  </si>
  <si>
    <t>{3d4ad2b7-b59b-41f3-8b6f-d6fa04ae4b8b}</t>
  </si>
  <si>
    <t>KRYCÍ LIST SOUPISU PRACÍ</t>
  </si>
  <si>
    <t>Objekt:</t>
  </si>
  <si>
    <t>PAB0350a - Kostel - severní fasáda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</si>
  <si>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</si>
  <si>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</si>
  <si>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</si>
  <si>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</si>
  <si>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</si>
  <si>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</si>
  <si>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</si>
  <si>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</si>
  <si>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</si>
  <si>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</si>
  <si>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</si>
  <si>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</si>
  <si>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</si>
  <si>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</si>
  <si>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782 - Dokončovací práce - obklady z kamene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</si>
  <si>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</si>
  <si>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</si>
  <si>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</si>
  <si>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</si>
  <si>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</si>
  <si>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</si>
  <si>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</si>
  <si>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</si>
  <si>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</si>
  <si>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</si>
  <si>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</si>
  <si>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</si>
  <si>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</si>
  <si>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</si>
  <si>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</si>
  <si>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</si>
  <si>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</si>
  <si>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</si>
  <si>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</si>
  <si>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</si>
  <si>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62101(R)</t>
  </si>
  <si>
    <t>postřik proti vlhkosti zajišťující prodyšnost a přilnavost</t>
  </si>
  <si>
    <t>m2</t>
  </si>
  <si>
    <t>4</t>
  </si>
  <si>
    <t>1684146752</t>
  </si>
  <si>
    <t>VV</t>
  </si>
  <si>
    <t>" F1 "</t>
  </si>
  <si>
    <t>602</t>
  </si>
  <si>
    <t>" F2 "</t>
  </si>
  <si>
    <t>57</t>
  </si>
  <si>
    <t>Součet</t>
  </si>
  <si>
    <t>62102(R)</t>
  </si>
  <si>
    <t>aplikace antisanitračního nátěru</t>
  </si>
  <si>
    <t>-1539395880</t>
  </si>
  <si>
    <t>51</t>
  </si>
  <si>
    <t>3</t>
  </si>
  <si>
    <t>62103(R)</t>
  </si>
  <si>
    <t>plastická modelace soklu pomocí šablony nebo ručně</t>
  </si>
  <si>
    <t>1081934901</t>
  </si>
  <si>
    <t>52</t>
  </si>
  <si>
    <t>62104(R)</t>
  </si>
  <si>
    <t>vytažení profilů (římsa, ostění oken)</t>
  </si>
  <si>
    <t>m</t>
  </si>
  <si>
    <t>1226945918</t>
  </si>
  <si>
    <t>" upřesnit výměru dle skutečnosti  "</t>
  </si>
  <si>
    <t>40</t>
  </si>
  <si>
    <t>5</t>
  </si>
  <si>
    <t>622135000(R)</t>
  </si>
  <si>
    <t>Vyrovnání podkladu vnějších stěn maltou vápennou tl do 10 mm - mat. trassvápenná omítka</t>
  </si>
  <si>
    <t>-919100211</t>
  </si>
  <si>
    <t>" F3 - viz pol. otlučení omítky - 30% plochy "</t>
  </si>
  <si>
    <t>602*0,3</t>
  </si>
  <si>
    <t>622311131(R)</t>
  </si>
  <si>
    <t>Vápenný štuk vnějších stěn tloušťky do 3 mm   - mat. trassvápenná omítka</t>
  </si>
  <si>
    <t>277944290</t>
  </si>
  <si>
    <t>7</t>
  </si>
  <si>
    <t>622324411(R)</t>
  </si>
  <si>
    <t xml:space="preserve">Sanační podkladní omítka vnějších stěn nanášená ručně  omítková směs - silikátová plniva na bázi expandovaného vulkanického skla, hydraulická pojiva, minerální přísady, organické polymery, hydrofilní sanační omítka s tepelně-sušícími účinky </t>
  </si>
  <si>
    <t>671471060</t>
  </si>
  <si>
    <t>" F1 - sokl "</t>
  </si>
  <si>
    <t>8</t>
  </si>
  <si>
    <t>622324491(R)</t>
  </si>
  <si>
    <t xml:space="preserve">Příplatek k sanační podkladní omítce vnějších stěn za každých dalších 5 mm tloušťky přes 15 mm ručně  omítková směs - silikátová plniva na bázi expandovaného vulkanického skla, hydraulická pojiva, minerální přísady, organické polymery, hydrofilní sanační </t>
  </si>
  <si>
    <t>-846929002</t>
  </si>
  <si>
    <t>52*3</t>
  </si>
  <si>
    <t>9</t>
  </si>
  <si>
    <t>622325121(R)</t>
  </si>
  <si>
    <t>Sanační jádrová omítka vnějších stěn nanášená ručně tl.15mm, omítková směs - silikátová plniva na bázi expandovaného vulkanického skla, hydraulická pojiva, minerální přísady, organické polymery, hydrofilní sanační omítka s tepelně-sušícími účinky</t>
  </si>
  <si>
    <t>1006924438</t>
  </si>
  <si>
    <t>10</t>
  </si>
  <si>
    <t>622325191(R)</t>
  </si>
  <si>
    <t>Příplatek k sanační jádrové omítce vnějších stěn za každých dalších 5 mm tloušťky přes 15 mm ručně - mat viz pol. výše</t>
  </si>
  <si>
    <t>225643636</t>
  </si>
  <si>
    <t>109*3</t>
  </si>
  <si>
    <t>11</t>
  </si>
  <si>
    <t>622325212(R)</t>
  </si>
  <si>
    <t>Oprava vnější vápenné štukové omítky členitosti 1 stěn v rozsahu přes 10 do 30 %  - mat. trassvápenná omítka</t>
  </si>
  <si>
    <t>1020157893</t>
  </si>
  <si>
    <t>" F3 - viz pol. otlučení omítky "</t>
  </si>
  <si>
    <t>Vedení trubní dálková a přípojná</t>
  </si>
  <si>
    <t>801(R)</t>
  </si>
  <si>
    <t>napojení lapače splavenin na kanalizaci vč. zemních prací a uvedení povrchu do původního stavu - předpoklad délky napojení do 2m</t>
  </si>
  <si>
    <t>ks</t>
  </si>
  <si>
    <t>-292065671</t>
  </si>
  <si>
    <t>Ostatní konstrukce a práce, bourání</t>
  </si>
  <si>
    <t>13</t>
  </si>
  <si>
    <t>941111131</t>
  </si>
  <si>
    <t>Montáž lešení řadového trubkového lehkého s podlahami zatížení do 200 kg/m2 š od 1,2 do 1,5 m v do 10 m</t>
  </si>
  <si>
    <t>66893064</t>
  </si>
  <si>
    <t>(42+2*15)*14</t>
  </si>
  <si>
    <t>14</t>
  </si>
  <si>
    <t>941111231</t>
  </si>
  <si>
    <t>Příplatek k lešení řadovému trubkovému lehkému s podlahami do 200 kg/m2 š od 1,2 do 1,5 m v do 10 m za každý den použití</t>
  </si>
  <si>
    <t>1495755496</t>
  </si>
  <si>
    <t>1008*180</t>
  </si>
  <si>
    <t>15</t>
  </si>
  <si>
    <t>941111831</t>
  </si>
  <si>
    <t>Demontáž lešení řadového trubkového lehkého s podlahami zatížení do 200 kg/m2 š od 1,2 do 1,5 m v do 10 m</t>
  </si>
  <si>
    <t>-548021232</t>
  </si>
  <si>
    <t>16</t>
  </si>
  <si>
    <t>944611111</t>
  </si>
  <si>
    <t>Montáž ochranné plachty z textilie z umělých vláken</t>
  </si>
  <si>
    <t>412659601</t>
  </si>
  <si>
    <t>" částečné zakrytí směrem do ulice - upřesnit výměru "</t>
  </si>
  <si>
    <t>350</t>
  </si>
  <si>
    <t>17</t>
  </si>
  <si>
    <t>944611211</t>
  </si>
  <si>
    <t>Příplatek k ochranné plachtě za každý den použití</t>
  </si>
  <si>
    <t>-1984720827</t>
  </si>
  <si>
    <t>350*180</t>
  </si>
  <si>
    <t>18</t>
  </si>
  <si>
    <t>944611811</t>
  </si>
  <si>
    <t>Demontáž ochranné plachty z textilie z umělých vláken</t>
  </si>
  <si>
    <t>-1607364742</t>
  </si>
  <si>
    <t>19</t>
  </si>
  <si>
    <t>94950(R)</t>
  </si>
  <si>
    <t xml:space="preserve">konstrukce a práce nutné k postavení lešení nad střechou ( např. kapsy pro kotvení do stěn, rozkrytí části střechy pro postavení lešení , vč. uvedení do původního stavu ) </t>
  </si>
  <si>
    <t>kpl</t>
  </si>
  <si>
    <t>-1085283470</t>
  </si>
  <si>
    <t>20</t>
  </si>
  <si>
    <t>978015341</t>
  </si>
  <si>
    <t>Otlučení (osekání) vnější vápenné nebo vápenocementové omítky stupně členitosti 1 a 2 v rozsahu přes 20 do 30 %</t>
  </si>
  <si>
    <t>-1172946244</t>
  </si>
  <si>
    <t>" viz odstr. tenkovrstvé omítky "</t>
  </si>
  <si>
    <t>978015391</t>
  </si>
  <si>
    <t>Otlučení (osekání) vnější vápenné nebo vápenocementové omítky stupně členitosti 1 a 2 v rozsahu přes 80 do 100 %</t>
  </si>
  <si>
    <t>1153833501</t>
  </si>
  <si>
    <t>" F.2 - část nad soklem - po obvodu od vstupu na západní straně směr sever,výcod,jih "</t>
  </si>
  <si>
    <t>1*(3+2,5+1,3+1,95+8,9+7,15+13,7+4,8+11+3)</t>
  </si>
  <si>
    <t>22</t>
  </si>
  <si>
    <t>978035123</t>
  </si>
  <si>
    <t>Odstranění tenkovrstvé omítky tl přes 2 mm odsekáním v rozsahu přes 10 do 30 %</t>
  </si>
  <si>
    <t>-877716373</t>
  </si>
  <si>
    <t>" F3 - úprava omítky nad úrovní zasolení "</t>
  </si>
  <si>
    <t>" pohled západní  - mezi věží a opěrákem "</t>
  </si>
  <si>
    <t>3*(16,2+13)/2</t>
  </si>
  <si>
    <t>" opěrák "</t>
  </si>
  <si>
    <t>(2,5+1,3+2)*10,5</t>
  </si>
  <si>
    <t>" nižší část objektu za opěrákem "</t>
  </si>
  <si>
    <t>7,15*7,3-(5,25+7,15)/2*4</t>
  </si>
  <si>
    <t xml:space="preserve"> " pohled severní - mezi opěráky "</t>
  </si>
  <si>
    <t>(8,9+13,7+11)*13</t>
  </si>
  <si>
    <t>" dtto, odpočet plochy střech "</t>
  </si>
  <si>
    <t>-5,25*3,6/2</t>
  </si>
  <si>
    <t>-8*4,2/2</t>
  </si>
  <si>
    <t>-11*4,2</t>
  </si>
  <si>
    <t xml:space="preserve">" pohled východní - nižší část objektu " </t>
  </si>
  <si>
    <t>7,35*7,3-3,6*1,5/2</t>
  </si>
  <si>
    <t>Mezisoučet</t>
  </si>
  <si>
    <t>" 10% na nepřesnost výměr "</t>
  </si>
  <si>
    <t>547*0,1</t>
  </si>
  <si>
    <t>23</t>
  </si>
  <si>
    <t>978036191</t>
  </si>
  <si>
    <t>Otlučení (osekání) cementových omítek vnějších ploch v rozsahu přes 80 do 100 %</t>
  </si>
  <si>
    <t>1261351316</t>
  </si>
  <si>
    <t>" F.1 - sokl - po obvodu od vstupu na západní straně směr sever,výcod,jih "</t>
  </si>
  <si>
    <t>0,9*(3+2,5+1,3+1,95+8,9+7,15+13,7+4,8+11+3)</t>
  </si>
  <si>
    <t>24</t>
  </si>
  <si>
    <t>985131111(R)</t>
  </si>
  <si>
    <t>Očištění ploch stěn demineralizovanou vodou s regulovaným tlakem</t>
  </si>
  <si>
    <t>-55932861</t>
  </si>
  <si>
    <t>" F3 "</t>
  </si>
  <si>
    <t>25</t>
  </si>
  <si>
    <t>993111111</t>
  </si>
  <si>
    <t>Dovoz a odvoz lešení řadového do 10 km včetně naložení a složení</t>
  </si>
  <si>
    <t>-1056211757</t>
  </si>
  <si>
    <t>26</t>
  </si>
  <si>
    <t>993111119</t>
  </si>
  <si>
    <t>Příplatek k ceně dovozu a odvozu lešení řadového ZKD 10 km přes 10 km</t>
  </si>
  <si>
    <t>-62887181</t>
  </si>
  <si>
    <t>27</t>
  </si>
  <si>
    <t>99901(R)</t>
  </si>
  <si>
    <t>monitoring drenážního potrubí po obvodu kostela</t>
  </si>
  <si>
    <t>1427117762</t>
  </si>
  <si>
    <t>997</t>
  </si>
  <si>
    <t>Doprava suti a vybouraných hmot</t>
  </si>
  <si>
    <t>28</t>
  </si>
  <si>
    <t>997013160</t>
  </si>
  <si>
    <t>Vnitrostaveništní doprava suti a vybouraných hmot pro budovy v přes 30 do 36 m s omezením mechanizace</t>
  </si>
  <si>
    <t>t</t>
  </si>
  <si>
    <t>2029762218</t>
  </si>
  <si>
    <t>29</t>
  </si>
  <si>
    <t>997013501</t>
  </si>
  <si>
    <t>Odvoz suti a vybouraných hmot na skládku nebo meziskládku do 1 km se složením</t>
  </si>
  <si>
    <t>-1191336176</t>
  </si>
  <si>
    <t>30</t>
  </si>
  <si>
    <t>997013509</t>
  </si>
  <si>
    <t>Příplatek k odvozu suti a vybouraných hmot na skládku ZKD 1 km přes 1 km</t>
  </si>
  <si>
    <t>-1690056471</t>
  </si>
  <si>
    <t>17,147*24</t>
  </si>
  <si>
    <t>31</t>
  </si>
  <si>
    <t>997013631</t>
  </si>
  <si>
    <t>Poplatek za uložení na skládce (skládkovné) stavebního odpadu směsného kód odpadu 17 09 04</t>
  </si>
  <si>
    <t>178261431</t>
  </si>
  <si>
    <t>998</t>
  </si>
  <si>
    <t>Přesun hmot</t>
  </si>
  <si>
    <t>32</t>
  </si>
  <si>
    <t>998011011</t>
  </si>
  <si>
    <t>Přesun hmot pro budovy zděné s omezením mechanizace pro budovy v přes 24 do 36 m</t>
  </si>
  <si>
    <t>51897682</t>
  </si>
  <si>
    <t>PSV</t>
  </si>
  <si>
    <t>Práce a dodávky PSV</t>
  </si>
  <si>
    <t>764</t>
  </si>
  <si>
    <t>Konstrukce klempířské</t>
  </si>
  <si>
    <t>33</t>
  </si>
  <si>
    <t>764004821</t>
  </si>
  <si>
    <t>Demontáž nástřešního žlabu do suti</t>
  </si>
  <si>
    <t>-608419914</t>
  </si>
  <si>
    <t>" K/10 "</t>
  </si>
  <si>
    <t>35</t>
  </si>
  <si>
    <t>" K/15-K/17 "</t>
  </si>
  <si>
    <t>11+23+12,5</t>
  </si>
  <si>
    <t>34</t>
  </si>
  <si>
    <t>764004841</t>
  </si>
  <si>
    <t>Demontáž háku do suti</t>
  </si>
  <si>
    <t>kus</t>
  </si>
  <si>
    <t>983793460</t>
  </si>
  <si>
    <t>764004861</t>
  </si>
  <si>
    <t>Demontáž svodu do suti</t>
  </si>
  <si>
    <t>1575584776</t>
  </si>
  <si>
    <t>" K/25-K/28 "</t>
  </si>
  <si>
    <t>4,2+10,3+5,5+15,5</t>
  </si>
  <si>
    <t>36</t>
  </si>
  <si>
    <t>764004871</t>
  </si>
  <si>
    <t>Demontáž objímky svodu do suti</t>
  </si>
  <si>
    <t>1858813653</t>
  </si>
  <si>
    <t>37</t>
  </si>
  <si>
    <t>76410(R)</t>
  </si>
  <si>
    <t>K.10 - nástřešní žlab nad hlavní římsou (součástí je i oplechování římsové hrany a navázání na stávající krytinu) - viz výpis prvků</t>
  </si>
  <si>
    <t>-1653396215</t>
  </si>
  <si>
    <t>38</t>
  </si>
  <si>
    <t>76415(R)</t>
  </si>
  <si>
    <t>K.15 - nástřešní žlab - viz výpis prvků</t>
  </si>
  <si>
    <t>-924215012</t>
  </si>
  <si>
    <t>39</t>
  </si>
  <si>
    <t>76416(R)</t>
  </si>
  <si>
    <t>K.16 - nástřešní žlab - viz výpis prvků</t>
  </si>
  <si>
    <t>33438759</t>
  </si>
  <si>
    <t>76417(R)</t>
  </si>
  <si>
    <t>K.17 - nástřešní žlab - viz výpis prvků</t>
  </si>
  <si>
    <t>1514512304</t>
  </si>
  <si>
    <t>41</t>
  </si>
  <si>
    <t>76425(R)</t>
  </si>
  <si>
    <t>K.25 - svod s kotlíkem a lapačem splavenin - viz výpis prvků</t>
  </si>
  <si>
    <t>753393011</t>
  </si>
  <si>
    <t>42</t>
  </si>
  <si>
    <t>76426(R)</t>
  </si>
  <si>
    <t>K.26 - svod s kotlíkem a lapačem splavenin - viz výpis prvků</t>
  </si>
  <si>
    <t>1662475635</t>
  </si>
  <si>
    <t>43</t>
  </si>
  <si>
    <t>76427(R)</t>
  </si>
  <si>
    <t>K.27 - svod s kotlíkem a lapačem splavenin - viz výpis prvků</t>
  </si>
  <si>
    <t>-1504987018</t>
  </si>
  <si>
    <t>44</t>
  </si>
  <si>
    <t>76428(R)</t>
  </si>
  <si>
    <t>K.28 - svod s kotlíkem a lapačem splavenin - viz výpis prvků</t>
  </si>
  <si>
    <t>-1193844454</t>
  </si>
  <si>
    <t>45</t>
  </si>
  <si>
    <t>998764214</t>
  </si>
  <si>
    <t>Přesun hmot pro konstrukce klempířské stanovený procentní sazbou (%) z ceny vodorovná dopravní vzdálenost do 50 m základní v objektech výšky přes 24 do 36 m</t>
  </si>
  <si>
    <t>%</t>
  </si>
  <si>
    <t>948607721</t>
  </si>
  <si>
    <t>766</t>
  </si>
  <si>
    <t>Konstrukce truhlářské</t>
  </si>
  <si>
    <t>46</t>
  </si>
  <si>
    <t>998766204</t>
  </si>
  <si>
    <t>Přesun hmot procentní pro kce truhlářské v objektech v přes 24 do 36 m</t>
  </si>
  <si>
    <t>-890068191</t>
  </si>
  <si>
    <t>47</t>
  </si>
  <si>
    <t>76607(R)</t>
  </si>
  <si>
    <t>T.7 - repase střešních dvířek 780/1095mm, severní sakristie  - viz výpis prvků</t>
  </si>
  <si>
    <t>1691533935</t>
  </si>
  <si>
    <t>48</t>
  </si>
  <si>
    <t>76608(R)</t>
  </si>
  <si>
    <t>T.8 - repase špaletového okna v přízemí severní sakristie, 980/1115mm, vč. mříže - viz výpis prvků</t>
  </si>
  <si>
    <t>-522987069</t>
  </si>
  <si>
    <t>49</t>
  </si>
  <si>
    <t>76609(R)</t>
  </si>
  <si>
    <t>T.9 - repase venkovních dveří 980/2045mm a špaletového okna 980/965mm, vč. mříže - viz výpis prvků</t>
  </si>
  <si>
    <t>-1218883684</t>
  </si>
  <si>
    <t>50</t>
  </si>
  <si>
    <t>76610(R)</t>
  </si>
  <si>
    <t>T.10 - repase špaletového okna v přízemí severní sakristie, 980/1115mm, vč. mříže - viz výpis prvků</t>
  </si>
  <si>
    <t>1722246570</t>
  </si>
  <si>
    <t>76611(R)</t>
  </si>
  <si>
    <t>T.11 - repase špaletového okna v patře severní sakristie, 1360/1520mm, vč. mříže - viz výpis prvků</t>
  </si>
  <si>
    <t>1481452754</t>
  </si>
  <si>
    <t>782</t>
  </si>
  <si>
    <t>Dokončovací práce - obklady z kamene</t>
  </si>
  <si>
    <t>78207(R)</t>
  </si>
  <si>
    <t>P.7 - oprava stříšek na dvoustupňových opěrácích - 1 pozice = stříška vel. 2*1,2m + 0,6*1,2m - viz výpis prvků</t>
  </si>
  <si>
    <t>pozice</t>
  </si>
  <si>
    <t>-129693271</t>
  </si>
  <si>
    <t>53</t>
  </si>
  <si>
    <t>998782213</t>
  </si>
  <si>
    <t>Přesun hmot procentní pro obklady kamenné s omezením mechanizace v objektech v přes 12 do 60 m</t>
  </si>
  <si>
    <t>-1502884064</t>
  </si>
  <si>
    <t>783</t>
  </si>
  <si>
    <t>Dokončovací práce - nátěry</t>
  </si>
  <si>
    <t>54</t>
  </si>
  <si>
    <t>783801401</t>
  </si>
  <si>
    <t>Ometení omítek před provedením nátěru</t>
  </si>
  <si>
    <t>930023580</t>
  </si>
  <si>
    <t>55</t>
  </si>
  <si>
    <t>783823134</t>
  </si>
  <si>
    <t>Penetrační sol-silikátový nátěr hladkých, tenkovrstvých zrnitých nebo štukových omítek</t>
  </si>
  <si>
    <t>-1244002266</t>
  </si>
  <si>
    <t>56</t>
  </si>
  <si>
    <t>783827424</t>
  </si>
  <si>
    <t>Krycí dvojnásobný sol-silikátový nátěr omítek stupně členitosti 1 a 2</t>
  </si>
  <si>
    <t>-959706811</t>
  </si>
  <si>
    <t>PAB0350b - Kostel - východ, jih, západ</t>
  </si>
  <si>
    <t>81</t>
  </si>
  <si>
    <t>91</t>
  </si>
  <si>
    <t>1190*0,3</t>
  </si>
  <si>
    <t>81*3</t>
  </si>
  <si>
    <t>172*3</t>
  </si>
  <si>
    <t>1190</t>
  </si>
  <si>
    <t>(15+47+30)*14</t>
  </si>
  <si>
    <t>1288*180</t>
  </si>
  <si>
    <t>1*(1,05+2,5+3+2,6+1,3+6+1,3+2,3+3+2,6+1+3+10,5+3,6+1,3+1+1,6+7,8+2,9+1+1+4,1+7,1+13+0,8+4,95)</t>
  </si>
  <si>
    <t>" pohled západní - od věže na jih "</t>
  </si>
  <si>
    <t>4,95*12,8</t>
  </si>
  <si>
    <t>7,1*7,3-(3,8+7,1)/2*4</t>
  </si>
  <si>
    <t>" pohled východní - hlavní loď "</t>
  </si>
  <si>
    <t>15,2*12,6</t>
  </si>
  <si>
    <t>" opěráky "</t>
  </si>
  <si>
    <t>(2,5+1+2,5)*10*4</t>
  </si>
  <si>
    <t xml:space="preserve">" nižší část objektu " </t>
  </si>
  <si>
    <t>7,5*7,3-3,1*1,5/2</t>
  </si>
  <si>
    <t>" pohled jižní - mezi věží a opěrákem "</t>
  </si>
  <si>
    <t>37,8*13,4</t>
  </si>
  <si>
    <t>" odpočet ploch střech nižší části "</t>
  </si>
  <si>
    <t>-9,6*5,2/2</t>
  </si>
  <si>
    <t>-4,5*3/2</t>
  </si>
  <si>
    <t>-10*4,2+4*2,5</t>
  </si>
  <si>
    <t>(2,9+1+2,9)*4,5*2</t>
  </si>
  <si>
    <t>1081*0,1</t>
  </si>
  <si>
    <t>0,9*(1,05+2,5+3+2,6+1,3+6+1,3+2,3+3+2,6+1+3+10,5+3,6+1,3+1+1,6+7,8+2,9+1+1+4,1+7,1+13+0,8+4,95)</t>
  </si>
  <si>
    <t>31,183*24</t>
  </si>
  <si>
    <t>96,5+12+27+10+5-35</t>
  </si>
  <si>
    <t>16+6+3,5+4,5+15,5+4,5+15,5</t>
  </si>
  <si>
    <t>96,5-35</t>
  </si>
  <si>
    <t>76411(R)</t>
  </si>
  <si>
    <t>K.11 - nástřešní žlab - viz výpis prvků</t>
  </si>
  <si>
    <t>-252352065</t>
  </si>
  <si>
    <t>76412(R)</t>
  </si>
  <si>
    <t>K.12 - nástřešní žlab - viz výpis prvků</t>
  </si>
  <si>
    <t>593634611</t>
  </si>
  <si>
    <t>76413(R)</t>
  </si>
  <si>
    <t>K.13 - nástřešní žlab - viz výpis prvků</t>
  </si>
  <si>
    <t>1716731128</t>
  </si>
  <si>
    <t>76414(R)</t>
  </si>
  <si>
    <t>K.14 - nástřešní žlab - viz výpis prvků</t>
  </si>
  <si>
    <t>-1760611279</t>
  </si>
  <si>
    <t>76418(R)</t>
  </si>
  <si>
    <t>K.18 - svod s kotlíkem a lapačem splavenin - viz výpis prvků</t>
  </si>
  <si>
    <t>-494049698</t>
  </si>
  <si>
    <t>76419(R)</t>
  </si>
  <si>
    <t>K.19 - svod s kotlíkem a lapačem splavenin - viz výpis prvků</t>
  </si>
  <si>
    <t>-133703724</t>
  </si>
  <si>
    <t>76420(R)</t>
  </si>
  <si>
    <t>K.20 - svod s kotlíkem a lapačem splavenin - viz výpis prvků</t>
  </si>
  <si>
    <t>-754610380</t>
  </si>
  <si>
    <t>76421(R)</t>
  </si>
  <si>
    <t>K.21 - svod s kotlíkem a lapačem splavenin - viz výpis prvků</t>
  </si>
  <si>
    <t>138109134</t>
  </si>
  <si>
    <t>76422(R)</t>
  </si>
  <si>
    <t>K.22 - svod s kotlíkem a lapačem splavenin - viz výpis prvků</t>
  </si>
  <si>
    <t>-1615938331</t>
  </si>
  <si>
    <t>76423(R)</t>
  </si>
  <si>
    <t>K.23 - svod s kotlíkem a lapačem splavenin - viz výpis prvků</t>
  </si>
  <si>
    <t>329422481</t>
  </si>
  <si>
    <t>76424(R)</t>
  </si>
  <si>
    <t>K.24 - svod s kotlíkem a lapačem splavenin - viz výpis prvků</t>
  </si>
  <si>
    <t>-1710991459</t>
  </si>
  <si>
    <t>76601(R)</t>
  </si>
  <si>
    <t>T.1 - repase venkovních dveří do jižní sakristie, 980/1680mm - viz výpis prvků</t>
  </si>
  <si>
    <t>1499782003</t>
  </si>
  <si>
    <t>76602(R)</t>
  </si>
  <si>
    <t>T.2 - repase špaletového okna nade dveřmi, jižní sakristie 1000/1000mm, vč. mříže - viz výpis prvků</t>
  </si>
  <si>
    <t>827346093</t>
  </si>
  <si>
    <t>76603(R)</t>
  </si>
  <si>
    <t>T.3 - repase špaletového okna v přízemí jižní sakristie, 1050/1500mm, vč. mříže - viz výpis prvků</t>
  </si>
  <si>
    <t>-1121124584</t>
  </si>
  <si>
    <t>76604(R)</t>
  </si>
  <si>
    <t>T.4 - repase špaletového okna v přízemí jižní sakristie, 1050/1500mm, vč. mříže - viz výpis prvků</t>
  </si>
  <si>
    <t>1481598977</t>
  </si>
  <si>
    <t>76605(R)</t>
  </si>
  <si>
    <t>T.5 - repase špaletového okna v patře jižní sakristie, 1330/1520mm, vč. mříže - viz výpis prvků</t>
  </si>
  <si>
    <t>-445702999</t>
  </si>
  <si>
    <t>76606(R)</t>
  </si>
  <si>
    <t>T.6 - repase střešních dvířek 870/1150mm, jižní sakristie  - viz výpis prvků</t>
  </si>
  <si>
    <t>-1199591902</t>
  </si>
  <si>
    <t>998766214</t>
  </si>
  <si>
    <t>Přesun hmot procentní pro kce truhlářské s omezením mechanizace v objektech v přes 24 do 36 m</t>
  </si>
  <si>
    <t>761042296</t>
  </si>
  <si>
    <t>78204(R)</t>
  </si>
  <si>
    <t>P.4 - oprava portálu na jižní straně - viz výpis prvků</t>
  </si>
  <si>
    <t>-684659094</t>
  </si>
  <si>
    <t>58</t>
  </si>
  <si>
    <t>78205(R)</t>
  </si>
  <si>
    <t>P.5 - oprava portálu vstupu do sakristie z jižní strany - viz výpis prvků</t>
  </si>
  <si>
    <t>1793698450</t>
  </si>
  <si>
    <t>59</t>
  </si>
  <si>
    <t>60</t>
  </si>
  <si>
    <t>78208(R)</t>
  </si>
  <si>
    <t>P.8 - oprava pamětní desky 0,6/0,9m - viz výpis prvků</t>
  </si>
  <si>
    <t>-332660869</t>
  </si>
  <si>
    <t>61</t>
  </si>
  <si>
    <t>62</t>
  </si>
  <si>
    <t>63</t>
  </si>
  <si>
    <t>64</t>
  </si>
  <si>
    <t>PAB0351 - Věž</t>
  </si>
  <si>
    <t xml:space="preserve">    767 - Konstrukce zámečnické</t>
  </si>
  <si>
    <t xml:space="preserve">    772 - Podlahy z kamene</t>
  </si>
  <si>
    <t>1181225826</t>
  </si>
  <si>
    <t>863212163</t>
  </si>
  <si>
    <t>-30487947</t>
  </si>
  <si>
    <t>1440274151</t>
  </si>
  <si>
    <t>621135000(R)</t>
  </si>
  <si>
    <t>Vyrovnání podkladu vnějších podhledů maltou vápennou tl do 10 mm - mat. trassvápenná omítka</t>
  </si>
  <si>
    <t>915348196</t>
  </si>
  <si>
    <t>" ochoz - F3 "</t>
  </si>
  <si>
    <t>20*1,1*0,3</t>
  </si>
  <si>
    <t>621325202(R)</t>
  </si>
  <si>
    <t>Oprava vnější vápenocementové štukové omítky složitosti 1 podhledů v rozsahu přes 10 do 30 % - mat. trassvápenná omítka</t>
  </si>
  <si>
    <t>-281438143</t>
  </si>
  <si>
    <t>-1318412099</t>
  </si>
  <si>
    <t>(872-22)*0,3</t>
  </si>
  <si>
    <t>1076016277</t>
  </si>
  <si>
    <t>1964618301</t>
  </si>
  <si>
    <t>-1095622176</t>
  </si>
  <si>
    <t>14*3</t>
  </si>
  <si>
    <t>-988982084</t>
  </si>
  <si>
    <t>-169611945</t>
  </si>
  <si>
    <t>30*3</t>
  </si>
  <si>
    <t>-306018929</t>
  </si>
  <si>
    <t>872-22</t>
  </si>
  <si>
    <t>631311215</t>
  </si>
  <si>
    <t>Mazanina tl přes 50 do 80 mm z betonu prostého se zvýšenými nároky na prostředí tř. C 30/37</t>
  </si>
  <si>
    <t>m3</t>
  </si>
  <si>
    <t>-1913517661</t>
  </si>
  <si>
    <t>" ochoz "</t>
  </si>
  <si>
    <t>20*0,08</t>
  </si>
  <si>
    <t>632450131</t>
  </si>
  <si>
    <t>Vyrovnávací cementový potěr tl přes 10 do 20 mm ze suchých směsí provedený v ploše</t>
  </si>
  <si>
    <t>-998100001</t>
  </si>
  <si>
    <t>941121113(R)</t>
  </si>
  <si>
    <t>Montáž lešení řadového trubkového těžkého s podlahami zatížení do 300 kg/m2 š od 1,5 do 1,8 m v přes 30 m</t>
  </si>
  <si>
    <t>-547694480</t>
  </si>
  <si>
    <t>" věž "</t>
  </si>
  <si>
    <t>(2+11+6)*37</t>
  </si>
  <si>
    <t>(5+11+2)*22</t>
  </si>
  <si>
    <t>941121213(R)</t>
  </si>
  <si>
    <t>Příplatek k lešení řadovému trubkovému těžkému s podlahami do 300 kg/m2 š od 1,5 do 1,8 m v přes 30 m za každý den použití</t>
  </si>
  <si>
    <t>640844796</t>
  </si>
  <si>
    <t>1099*180</t>
  </si>
  <si>
    <t>941121813(R)</t>
  </si>
  <si>
    <t>Demontáž lešení řadového trubkového těžkého s podlahami zatížení do 300 kg/m2 š od 1,5 do 1,8 m v přes 30 m</t>
  </si>
  <si>
    <t>-567665921</t>
  </si>
  <si>
    <t>947737861</t>
  </si>
  <si>
    <t>300</t>
  </si>
  <si>
    <t>-1045375546</t>
  </si>
  <si>
    <t>300*180</t>
  </si>
  <si>
    <t>631391045</t>
  </si>
  <si>
    <t>949101111</t>
  </si>
  <si>
    <t>Lešení pomocné pro objekty pozemních staveb s lešeňovou podlahou v do 1,9 m zatížení do 150 kg/m2</t>
  </si>
  <si>
    <t>1204689040</t>
  </si>
  <si>
    <t>-627289581</t>
  </si>
  <si>
    <t>965043341</t>
  </si>
  <si>
    <t>Bourání podkladů pod dlažby betonových s potěrem nebo teracem tl do 100 mm pl přes 4 m2</t>
  </si>
  <si>
    <t>771086138</t>
  </si>
  <si>
    <t>20*0,1</t>
  </si>
  <si>
    <t>1382793206</t>
  </si>
  <si>
    <t>872</t>
  </si>
  <si>
    <t>1229250734</t>
  </si>
  <si>
    <t>1*(7,7+6,1+2,2)</t>
  </si>
  <si>
    <t>-804123932</t>
  </si>
  <si>
    <t>" ochoz strop "</t>
  </si>
  <si>
    <t>0,84*(4,8+6,5)*2</t>
  </si>
  <si>
    <t>" ochoz stěny "</t>
  </si>
  <si>
    <t>4,8*4,4*4</t>
  </si>
  <si>
    <t>" pohled západní - věž "</t>
  </si>
  <si>
    <t>7,7*30,7</t>
  </si>
  <si>
    <t>" pohled jižní a severní - věž "</t>
  </si>
  <si>
    <t>7,7*30,7*2</t>
  </si>
  <si>
    <t>-5,4*13-(5,4+1,3)/2*4,2</t>
  </si>
  <si>
    <t>-1,2*17,4</t>
  </si>
  <si>
    <t>" pohled východní - věž "</t>
  </si>
  <si>
    <t>7,7*11</t>
  </si>
  <si>
    <t>792*0,1</t>
  </si>
  <si>
    <t>2060760279</t>
  </si>
  <si>
    <t>0,9*(7,7+6,1+2,2)</t>
  </si>
  <si>
    <t>215501475</t>
  </si>
  <si>
    <t>985132111(R)</t>
  </si>
  <si>
    <t>Očištění ploch líce kleneb a podhledů demineralizovanou vodou s regulovaným tlakem</t>
  </si>
  <si>
    <t>1773680145</t>
  </si>
  <si>
    <t>1402507646</t>
  </si>
  <si>
    <t>1950889791</t>
  </si>
  <si>
    <t>1722681135</t>
  </si>
  <si>
    <t>1162139220</t>
  </si>
  <si>
    <t>-1316278162</t>
  </si>
  <si>
    <t>23,439*24</t>
  </si>
  <si>
    <t>895148913</t>
  </si>
  <si>
    <t>576635090</t>
  </si>
  <si>
    <t>764002812</t>
  </si>
  <si>
    <t>Demontáž okapového plechu do suti v krytině skládané</t>
  </si>
  <si>
    <t>1951987867</t>
  </si>
  <si>
    <t>764002841</t>
  </si>
  <si>
    <t>Demontáž oplechování horních ploch zdí a nadezdívek do suti</t>
  </si>
  <si>
    <t>-229527754</t>
  </si>
  <si>
    <t>32,5*2</t>
  </si>
  <si>
    <t>764002851</t>
  </si>
  <si>
    <t>Demontáž oplechování parapetů do suti</t>
  </si>
  <si>
    <t>-745116400</t>
  </si>
  <si>
    <t>(7+2)*0,5+0,7</t>
  </si>
  <si>
    <t>764002861</t>
  </si>
  <si>
    <t>Demontáž oplechování říms a ozdobných prvků do suti</t>
  </si>
  <si>
    <t>1363258522</t>
  </si>
  <si>
    <t>3*1</t>
  </si>
  <si>
    <t>273236813</t>
  </si>
  <si>
    <t>18+18</t>
  </si>
  <si>
    <t>-1972965053</t>
  </si>
  <si>
    <t>764001(R)</t>
  </si>
  <si>
    <t>K.1 - okap nad ochozem věže - viz výpis prvků</t>
  </si>
  <si>
    <t>622646120</t>
  </si>
  <si>
    <t>76402(R)</t>
  </si>
  <si>
    <t>K.2 - svod s kotlíkem, věž - viz výpis prvků</t>
  </si>
  <si>
    <t>2070547022</t>
  </si>
  <si>
    <t>76403(R)</t>
  </si>
  <si>
    <t>K.3 - svod s kotlíkem, věž - viz výpis prvků</t>
  </si>
  <si>
    <t>-141651890</t>
  </si>
  <si>
    <t>76404(R)</t>
  </si>
  <si>
    <t>K.4 - oplechování ochozu - viz výpis prvků</t>
  </si>
  <si>
    <t>-1413076738</t>
  </si>
  <si>
    <t>76405(R)</t>
  </si>
  <si>
    <t>K.5 - oplechování u podlahy ochozu - viz výpis prvků</t>
  </si>
  <si>
    <t>102815516</t>
  </si>
  <si>
    <t>76406(R)</t>
  </si>
  <si>
    <t>K.6 - oplechování oken s kružbou rš 600 - viz výpis prvků</t>
  </si>
  <si>
    <t>258642654</t>
  </si>
  <si>
    <t>76407(R)</t>
  </si>
  <si>
    <t>K.7 - oplechování parapetu okének na věži rš 300mm - viz výpis prvků</t>
  </si>
  <si>
    <t>-147213490</t>
  </si>
  <si>
    <t>7*0,5</t>
  </si>
  <si>
    <t>76408(R)</t>
  </si>
  <si>
    <t>K.8 - oplechování parapetu okének nad vstupem na věž rš 300mm - viz výpis prvků</t>
  </si>
  <si>
    <t>-555697052</t>
  </si>
  <si>
    <t>2*0,5</t>
  </si>
  <si>
    <t>76409(R)</t>
  </si>
  <si>
    <t>K.9 - oplechování parapetu okna nad vstupem na věž rš 300mm - viz výpis prvků</t>
  </si>
  <si>
    <t>1373004871</t>
  </si>
  <si>
    <t>1*0,5</t>
  </si>
  <si>
    <t>1724886175</t>
  </si>
  <si>
    <t>767</t>
  </si>
  <si>
    <t>Konstrukce zámečnické</t>
  </si>
  <si>
    <t>76701(R)</t>
  </si>
  <si>
    <t>oprava plechových dveří 850/1800mm (z věže na ochoz) vč. originálních závěsů, krbicový zámek, nátěr kovářskou barvou</t>
  </si>
  <si>
    <t>1083140272</t>
  </si>
  <si>
    <t>772</t>
  </si>
  <si>
    <t>Podlahy z kamene</t>
  </si>
  <si>
    <t>77201(R)</t>
  </si>
  <si>
    <t>montáž břidlicových desek - ochoz</t>
  </si>
  <si>
    <t>-982229017</t>
  </si>
  <si>
    <t>M</t>
  </si>
  <si>
    <t>77202(R)</t>
  </si>
  <si>
    <t>dodání břidlicové dlažby vč. dopravy</t>
  </si>
  <si>
    <t>1219468376</t>
  </si>
  <si>
    <t>77203(R)</t>
  </si>
  <si>
    <t xml:space="preserve">hydroizolační elastická silikátová stěrka </t>
  </si>
  <si>
    <t>-132537131</t>
  </si>
  <si>
    <t>772524811</t>
  </si>
  <si>
    <t>Demontáž dlažby z kamene k dalšímu použití z tvrdých kamenů kladených do malty</t>
  </si>
  <si>
    <t>1083098951</t>
  </si>
  <si>
    <t>772991441</t>
  </si>
  <si>
    <t>Očištění vybouraných kamenných dlažeb k dalšímu použití od malty</t>
  </si>
  <si>
    <t>723156156</t>
  </si>
  <si>
    <t>998772113</t>
  </si>
  <si>
    <t>Přesun hmot tonážní pro podlahy z kamene s omezením mechanizace v objektech v přes 12 do 60 m</t>
  </si>
  <si>
    <t>-1626550893</t>
  </si>
  <si>
    <t>" nová dlažba + stěrka "</t>
  </si>
  <si>
    <t>1,05+0,2</t>
  </si>
  <si>
    <t>" stáv. dlažba - snesení + vynesení "</t>
  </si>
  <si>
    <t>10*0,6*0,075*2</t>
  </si>
  <si>
    <t>78201(R)</t>
  </si>
  <si>
    <t>P.1 - oprava arkádového ochozu věže - viz výpis prvků</t>
  </si>
  <si>
    <t>-273674358</t>
  </si>
  <si>
    <t>78202(R)</t>
  </si>
  <si>
    <t>P.2 - oprava hlavního vstupního portálu - viz výpis prvků</t>
  </si>
  <si>
    <t>2115169532</t>
  </si>
  <si>
    <t>78203(R)</t>
  </si>
  <si>
    <t>P.3 - oprava portálu vstupu do věže - viz výpis prvků</t>
  </si>
  <si>
    <t>-945364321</t>
  </si>
  <si>
    <t>78206(R)</t>
  </si>
  <si>
    <t>P.6 - oprava římsy pod hodinami na věži, výška cca 20cm - viz výpis prvků</t>
  </si>
  <si>
    <t>mb</t>
  </si>
  <si>
    <t>204950918</t>
  </si>
  <si>
    <t>65</t>
  </si>
  <si>
    <t>78209(R)</t>
  </si>
  <si>
    <t>P.9 - oprava ostění oken s kružbou na severní, jižní a západní straně věže, okno 1000/17000m - viz výpis prvků</t>
  </si>
  <si>
    <t>1597351761</t>
  </si>
  <si>
    <t>66</t>
  </si>
  <si>
    <t>2043193737</t>
  </si>
  <si>
    <t>67</t>
  </si>
  <si>
    <t>-1846967865</t>
  </si>
  <si>
    <t>68</t>
  </si>
  <si>
    <t>673977772</t>
  </si>
  <si>
    <t>69</t>
  </si>
  <si>
    <t>-66100199</t>
  </si>
  <si>
    <t>PAB0352 - Elektroinstalace silnoproud</t>
  </si>
  <si>
    <t xml:space="preserve">    741 - Elektroinstalace - silnoproud</t>
  </si>
  <si>
    <t>741</t>
  </si>
  <si>
    <t>Elektroinstalace - silnoproud</t>
  </si>
  <si>
    <t>741001(R)</t>
  </si>
  <si>
    <t>D+M podpěry uzemňovacího vývodu</t>
  </si>
  <si>
    <t>1240265995</t>
  </si>
  <si>
    <t>741002(R)</t>
  </si>
  <si>
    <t>D+M drátu FeZn průměr 10mm s PVC izolací</t>
  </si>
  <si>
    <t>851619473</t>
  </si>
  <si>
    <t>741003(R)</t>
  </si>
  <si>
    <t>D+M pásku FeZn 30x4</t>
  </si>
  <si>
    <t>-1840539825</t>
  </si>
  <si>
    <t>741004(R)</t>
  </si>
  <si>
    <t>D+M svorky páska-páska FeZn</t>
  </si>
  <si>
    <t>1708365393</t>
  </si>
  <si>
    <t>741005(R)</t>
  </si>
  <si>
    <t>D+M svorky páska-drát FeZn</t>
  </si>
  <si>
    <t>1441453154</t>
  </si>
  <si>
    <t>741006(R)</t>
  </si>
  <si>
    <t>D+M zkušební svorky</t>
  </si>
  <si>
    <t>-2015672060</t>
  </si>
  <si>
    <t>741007(R)</t>
  </si>
  <si>
    <t>D+M štítku pro označení svodu</t>
  </si>
  <si>
    <t>1347070170</t>
  </si>
  <si>
    <t>741008(R)</t>
  </si>
  <si>
    <t>D+M protikorozní ochrany spoje</t>
  </si>
  <si>
    <t>1933988060</t>
  </si>
  <si>
    <t>741009(R)</t>
  </si>
  <si>
    <t>D+M drátu CU průměr 8mm</t>
  </si>
  <si>
    <t>-1022480487</t>
  </si>
  <si>
    <t>741010(R)</t>
  </si>
  <si>
    <t>D+M svorky MV Cu</t>
  </si>
  <si>
    <t>-2014495880</t>
  </si>
  <si>
    <t>741011(R)</t>
  </si>
  <si>
    <t>D+M svorka okapové Cu</t>
  </si>
  <si>
    <t>-1347055118</t>
  </si>
  <si>
    <t>741012(R)</t>
  </si>
  <si>
    <t>D+M svorky na falc Cu (zvolit dle typu falcu)</t>
  </si>
  <si>
    <t>-1753521723</t>
  </si>
  <si>
    <t>741013(R)</t>
  </si>
  <si>
    <t>D+M PV 1c 55 (FeZn + plast) podpěra vedení do zdiva vč. hmoždinky a šroubu</t>
  </si>
  <si>
    <t>-960910366</t>
  </si>
  <si>
    <t>741014(R)</t>
  </si>
  <si>
    <t>D+M podpěry vedení na okapové roury Cu</t>
  </si>
  <si>
    <t>333285154</t>
  </si>
  <si>
    <t>741015(R)</t>
  </si>
  <si>
    <t>ruční výkop rýhy 30/60cm, hor.4</t>
  </si>
  <si>
    <t>1513729057</t>
  </si>
  <si>
    <t>741016(R)</t>
  </si>
  <si>
    <t>ruční zához rýhy 35/60cm, hor.4</t>
  </si>
  <si>
    <t>1132697229</t>
  </si>
  <si>
    <t>741017(R)</t>
  </si>
  <si>
    <t>srovnání terénu, ruční uhrabání povrchu</t>
  </si>
  <si>
    <t>818020122</t>
  </si>
  <si>
    <t>741018(R)</t>
  </si>
  <si>
    <t>výsev travního osiva + materiál (semeno + ornice/substrát)</t>
  </si>
  <si>
    <t>-1358528868</t>
  </si>
  <si>
    <t>741019(R)</t>
  </si>
  <si>
    <t xml:space="preserve">první zavlažení </t>
  </si>
  <si>
    <t>-1506310112</t>
  </si>
  <si>
    <t>741020(R)</t>
  </si>
  <si>
    <t xml:space="preserve">rozebrání dlažby </t>
  </si>
  <si>
    <t>-513873244</t>
  </si>
  <si>
    <t>741021(R)</t>
  </si>
  <si>
    <t>zpětné uložení dlažby vč. udusání a přípravy podkladu</t>
  </si>
  <si>
    <t>-1260903587</t>
  </si>
  <si>
    <t>741022(R)</t>
  </si>
  <si>
    <t xml:space="preserve">demontáže stávajících bleskosvodů </t>
  </si>
  <si>
    <t>hod</t>
  </si>
  <si>
    <t>-606751297</t>
  </si>
  <si>
    <t>741023(R)</t>
  </si>
  <si>
    <t>provedení antikorozního ošetření stáv. zemního vývodu</t>
  </si>
  <si>
    <t>203578215</t>
  </si>
  <si>
    <t>741024(R)</t>
  </si>
  <si>
    <t>připojení špice věže,křížků apod., jako náhodného jímače vč. materiálu</t>
  </si>
  <si>
    <t>228732171</t>
  </si>
  <si>
    <t>741025(R)</t>
  </si>
  <si>
    <t>provedení elektrorevize, vyprac. revizní zprávy</t>
  </si>
  <si>
    <t>1902801697</t>
  </si>
  <si>
    <t>741026(R)</t>
  </si>
  <si>
    <t>mimostaveništní dopravy</t>
  </si>
  <si>
    <t>-1380662952</t>
  </si>
  <si>
    <t>741027(R)</t>
  </si>
  <si>
    <t>přesun dodávek</t>
  </si>
  <si>
    <t>52335860</t>
  </si>
  <si>
    <t>PAB0353 - Vedlejší náklady</t>
  </si>
  <si>
    <t>VRN - Vedlejší rozpočtové náklady</t>
  </si>
  <si>
    <t>VRN</t>
  </si>
  <si>
    <t>Vedlejší rozpočtové náklady</t>
  </si>
  <si>
    <t>zařízení staveniště</t>
  </si>
  <si>
    <t>-1352823476</t>
  </si>
  <si>
    <t>kompletační činnost hlavního dodavatele stavby</t>
  </si>
  <si>
    <t>260216821</t>
  </si>
  <si>
    <t>provozní vlivy</t>
  </si>
  <si>
    <t>-1757210812</t>
  </si>
  <si>
    <t>dokumentace skutečného provedení</t>
  </si>
  <si>
    <t>-1729631358</t>
  </si>
  <si>
    <t>zkouška barevnosti fasád</t>
  </si>
  <si>
    <t>-1939862211</t>
  </si>
  <si>
    <t>dílenská dokumentace klempířských výrobků</t>
  </si>
  <si>
    <t>-493961087</t>
  </si>
  <si>
    <t>kamenické práce - závěrečná restaurátorská dokumentace</t>
  </si>
  <si>
    <t>-1867242611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</si>
</sst>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5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31" t="s">
        <v>5</v>
      </c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15" t="s">
        <v>14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R5" s="20"/>
      <c r="BE5" s="212" t="s">
        <v>15</v>
      </c>
      <c r="BS5" s="17" t="s">
        <v>6</v>
      </c>
    </row>
    <row r="6" spans="1:74" ht="36.9" customHeight="1">
      <c r="B6" s="20"/>
      <c r="D6" s="26" t="s">
        <v>16</v>
      </c>
      <c r="K6" s="217" t="s">
        <v>17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R6" s="20"/>
      <c r="BE6" s="213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3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3"/>
      <c r="BS8" s="17" t="s">
        <v>6</v>
      </c>
    </row>
    <row r="9" spans="1:74" ht="14.4" customHeight="1">
      <c r="B9" s="20"/>
      <c r="AR9" s="20"/>
      <c r="BE9" s="213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13"/>
      <c r="BS10" s="17" t="s">
        <v>6</v>
      </c>
    </row>
    <row r="11" spans="1:74" ht="18.45" customHeight="1">
      <c r="B11" s="20"/>
      <c r="E11" s="25" t="s">
        <v>21</v>
      </c>
      <c r="AK11" s="27" t="s">
        <v>26</v>
      </c>
      <c r="AN11" s="25" t="s">
        <v>1</v>
      </c>
      <c r="AR11" s="20"/>
      <c r="BE11" s="213"/>
      <c r="BS11" s="17" t="s">
        <v>6</v>
      </c>
    </row>
    <row r="12" spans="1:74" ht="6.9" customHeight="1">
      <c r="B12" s="20"/>
      <c r="AR12" s="20"/>
      <c r="BE12" s="213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13"/>
      <c r="BS13" s="17" t="s">
        <v>6</v>
      </c>
    </row>
    <row r="14" spans="1:74" ht="13.2">
      <c r="B14" s="20"/>
      <c r="E14" s="218" t="s">
        <v>28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7" t="s">
        <v>26</v>
      </c>
      <c r="AN14" s="29" t="s">
        <v>28</v>
      </c>
      <c r="AR14" s="20"/>
      <c r="BE14" s="213"/>
      <c r="BS14" s="17" t="s">
        <v>6</v>
      </c>
    </row>
    <row r="15" spans="1:74" ht="6.9" customHeight="1">
      <c r="B15" s="20"/>
      <c r="AR15" s="20"/>
      <c r="BE15" s="213"/>
      <c r="BS15" s="17" t="s">
        <v>3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13"/>
      <c r="BS16" s="17" t="s">
        <v>3</v>
      </c>
    </row>
    <row r="17" spans="2:71" ht="18.45" customHeight="1">
      <c r="B17" s="20"/>
      <c r="E17" s="25" t="s">
        <v>21</v>
      </c>
      <c r="AK17" s="27" t="s">
        <v>26</v>
      </c>
      <c r="AN17" s="25" t="s">
        <v>1</v>
      </c>
      <c r="AR17" s="20"/>
      <c r="BE17" s="213"/>
      <c r="BS17" s="17" t="s">
        <v>30</v>
      </c>
    </row>
    <row r="18" spans="2:71" ht="6.9" customHeight="1">
      <c r="B18" s="20"/>
      <c r="AR18" s="20"/>
      <c r="BE18" s="213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13"/>
      <c r="BS19" s="17" t="s">
        <v>6</v>
      </c>
    </row>
    <row r="20" spans="2:71" ht="18.45" customHeight="1">
      <c r="B20" s="20"/>
      <c r="E20" s="25" t="s">
        <v>21</v>
      </c>
      <c r="AK20" s="27" t="s">
        <v>26</v>
      </c>
      <c r="AN20" s="25" t="s">
        <v>1</v>
      </c>
      <c r="AR20" s="20"/>
      <c r="BE20" s="213"/>
      <c r="BS20" s="17" t="s">
        <v>30</v>
      </c>
    </row>
    <row r="21" spans="2:71" ht="6.9" customHeight="1">
      <c r="B21" s="20"/>
      <c r="AR21" s="20"/>
      <c r="BE21" s="213"/>
    </row>
    <row r="22" spans="2:71" ht="12" customHeight="1">
      <c r="B22" s="20"/>
      <c r="D22" s="27" t="s">
        <v>32</v>
      </c>
      <c r="AR22" s="20"/>
      <c r="BE22" s="213"/>
    </row>
    <row r="23" spans="2:71" ht="16.5" customHeight="1">
      <c r="B23" s="20"/>
      <c r="E23" s="220" t="s">
        <v>1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R23" s="20"/>
      <c r="BE23" s="213"/>
    </row>
    <row r="24" spans="2:71" ht="6.9" customHeight="1">
      <c r="B24" s="20"/>
      <c r="AR24" s="20"/>
      <c r="BE24" s="21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3"/>
    </row>
    <row r="26" spans="2:71" s="1" customFormat="1" ht="25.95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1">
        <f>ROUND(AG94,2)</f>
        <v>0</v>
      </c>
      <c r="AL26" s="222"/>
      <c r="AM26" s="222"/>
      <c r="AN26" s="222"/>
      <c r="AO26" s="222"/>
      <c r="AR26" s="32"/>
      <c r="BE26" s="213"/>
    </row>
    <row r="27" spans="2:71" s="1" customFormat="1" ht="6.9" customHeight="1">
      <c r="B27" s="32"/>
      <c r="AR27" s="32"/>
      <c r="BE27" s="213"/>
    </row>
    <row r="28" spans="2:71" s="1" customFormat="1" ht="13.2">
      <c r="B28" s="32"/>
      <c r="L28" s="223" t="s">
        <v>34</v>
      </c>
      <c r="M28" s="223"/>
      <c r="N28" s="223"/>
      <c r="O28" s="223"/>
      <c r="P28" s="223"/>
      <c r="W28" s="223" t="s">
        <v>35</v>
      </c>
      <c r="X28" s="223"/>
      <c r="Y28" s="223"/>
      <c r="Z28" s="223"/>
      <c r="AA28" s="223"/>
      <c r="AB28" s="223"/>
      <c r="AC28" s="223"/>
      <c r="AD28" s="223"/>
      <c r="AE28" s="223"/>
      <c r="AK28" s="223" t="s">
        <v>36</v>
      </c>
      <c r="AL28" s="223"/>
      <c r="AM28" s="223"/>
      <c r="AN28" s="223"/>
      <c r="AO28" s="223"/>
      <c r="AR28" s="32"/>
      <c r="BE28" s="213"/>
    </row>
    <row r="29" spans="2:71" s="2" customFormat="1" ht="14.4" customHeight="1">
      <c r="B29" s="36"/>
      <c r="D29" s="27" t="s">
        <v>37</v>
      </c>
      <c r="F29" s="27" t="s">
        <v>38</v>
      </c>
      <c r="L29" s="226">
        <v>0.21</v>
      </c>
      <c r="M29" s="225"/>
      <c r="N29" s="225"/>
      <c r="O29" s="225"/>
      <c r="P29" s="225"/>
      <c r="W29" s="224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K29" s="224">
        <f>ROUND(AV94, 2)</f>
        <v>0</v>
      </c>
      <c r="AL29" s="225"/>
      <c r="AM29" s="225"/>
      <c r="AN29" s="225"/>
      <c r="AO29" s="225"/>
      <c r="AR29" s="36"/>
      <c r="BE29" s="214"/>
    </row>
    <row r="30" spans="2:71" s="2" customFormat="1" ht="14.4" customHeight="1">
      <c r="B30" s="36"/>
      <c r="F30" s="27" t="s">
        <v>39</v>
      </c>
      <c r="L30" s="226">
        <v>0.12</v>
      </c>
      <c r="M30" s="225"/>
      <c r="N30" s="225"/>
      <c r="O30" s="225"/>
      <c r="P30" s="225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K30" s="224">
        <f>ROUND(AW94, 2)</f>
        <v>0</v>
      </c>
      <c r="AL30" s="225"/>
      <c r="AM30" s="225"/>
      <c r="AN30" s="225"/>
      <c r="AO30" s="225"/>
      <c r="AR30" s="36"/>
      <c r="BE30" s="214"/>
    </row>
    <row r="31" spans="2:71" s="2" customFormat="1" ht="14.4" hidden="1" customHeight="1">
      <c r="B31" s="36"/>
      <c r="F31" s="27" t="s">
        <v>40</v>
      </c>
      <c r="L31" s="226">
        <v>0.21</v>
      </c>
      <c r="M31" s="225"/>
      <c r="N31" s="225"/>
      <c r="O31" s="225"/>
      <c r="P31" s="225"/>
      <c r="W31" s="224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4">
        <v>0</v>
      </c>
      <c r="AL31" s="225"/>
      <c r="AM31" s="225"/>
      <c r="AN31" s="225"/>
      <c r="AO31" s="225"/>
      <c r="AR31" s="36"/>
      <c r="BE31" s="214"/>
    </row>
    <row r="32" spans="2:71" s="2" customFormat="1" ht="14.4" hidden="1" customHeight="1">
      <c r="B32" s="36"/>
      <c r="F32" s="27" t="s">
        <v>41</v>
      </c>
      <c r="L32" s="226">
        <v>0.12</v>
      </c>
      <c r="M32" s="225"/>
      <c r="N32" s="225"/>
      <c r="O32" s="225"/>
      <c r="P32" s="225"/>
      <c r="W32" s="224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4">
        <v>0</v>
      </c>
      <c r="AL32" s="225"/>
      <c r="AM32" s="225"/>
      <c r="AN32" s="225"/>
      <c r="AO32" s="225"/>
      <c r="AR32" s="36"/>
      <c r="BE32" s="214"/>
    </row>
    <row r="33" spans="2:57" s="2" customFormat="1" ht="14.4" hidden="1" customHeight="1">
      <c r="B33" s="36"/>
      <c r="F33" s="27" t="s">
        <v>42</v>
      </c>
      <c r="L33" s="226">
        <v>0</v>
      </c>
      <c r="M33" s="225"/>
      <c r="N33" s="225"/>
      <c r="O33" s="225"/>
      <c r="P33" s="225"/>
      <c r="W33" s="224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K33" s="224">
        <v>0</v>
      </c>
      <c r="AL33" s="225"/>
      <c r="AM33" s="225"/>
      <c r="AN33" s="225"/>
      <c r="AO33" s="225"/>
      <c r="AR33" s="36"/>
      <c r="BE33" s="214"/>
    </row>
    <row r="34" spans="2:57" s="1" customFormat="1" ht="6.9" customHeight="1">
      <c r="B34" s="32"/>
      <c r="AR34" s="32"/>
      <c r="BE34" s="213"/>
    </row>
    <row r="35" spans="2:57" s="1" customFormat="1" ht="25.95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30" t="s">
        <v>45</v>
      </c>
      <c r="Y35" s="228"/>
      <c r="Z35" s="228"/>
      <c r="AA35" s="228"/>
      <c r="AB35" s="228"/>
      <c r="AC35" s="39"/>
      <c r="AD35" s="39"/>
      <c r="AE35" s="39"/>
      <c r="AF35" s="39"/>
      <c r="AG35" s="39"/>
      <c r="AH35" s="39"/>
      <c r="AI35" s="39"/>
      <c r="AJ35" s="39"/>
      <c r="AK35" s="227">
        <f>SUM(AK26:AK33)</f>
        <v>0</v>
      </c>
      <c r="AL35" s="228"/>
      <c r="AM35" s="228"/>
      <c r="AN35" s="228"/>
      <c r="AO35" s="229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52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PAB035</v>
      </c>
      <c r="AR84" s="48"/>
    </row>
    <row r="85" spans="1:91" s="4" customFormat="1" ht="36.9" customHeight="1">
      <c r="B85" s="49"/>
      <c r="C85" s="50" t="s">
        <v>16</v>
      </c>
      <c r="L85" s="193" t="str">
        <f>K6</f>
        <v>Oprava fasády kostela Sv. Jakuba v Lipníku n/Bečvou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195" t="str">
        <f>IF(AN8= "","",AN8)</f>
        <v>19. 11. 2025</v>
      </c>
      <c r="AN87" s="195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196" t="str">
        <f>IF(E17="","",E17)</f>
        <v xml:space="preserve"> </v>
      </c>
      <c r="AN89" s="197"/>
      <c r="AO89" s="197"/>
      <c r="AP89" s="197"/>
      <c r="AR89" s="32"/>
      <c r="AS89" s="198" t="s">
        <v>53</v>
      </c>
      <c r="AT89" s="199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196" t="str">
        <f>IF(E20="","",E20)</f>
        <v xml:space="preserve"> </v>
      </c>
      <c r="AN90" s="197"/>
      <c r="AO90" s="197"/>
      <c r="AP90" s="197"/>
      <c r="AR90" s="32"/>
      <c r="AS90" s="200"/>
      <c r="AT90" s="201"/>
      <c r="BD90" s="56"/>
    </row>
    <row r="91" spans="1:91" s="1" customFormat="1" ht="10.8" customHeight="1">
      <c r="B91" s="32"/>
      <c r="AR91" s="32"/>
      <c r="AS91" s="200"/>
      <c r="AT91" s="201"/>
      <c r="BD91" s="56"/>
    </row>
    <row r="92" spans="1:91" s="1" customFormat="1" ht="29.25" customHeight="1">
      <c r="B92" s="32"/>
      <c r="C92" s="202" t="s">
        <v>54</v>
      </c>
      <c r="D92" s="203"/>
      <c r="E92" s="203"/>
      <c r="F92" s="203"/>
      <c r="G92" s="203"/>
      <c r="H92" s="57"/>
      <c r="I92" s="205" t="s">
        <v>55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4" t="s">
        <v>56</v>
      </c>
      <c r="AH92" s="203"/>
      <c r="AI92" s="203"/>
      <c r="AJ92" s="203"/>
      <c r="AK92" s="203"/>
      <c r="AL92" s="203"/>
      <c r="AM92" s="203"/>
      <c r="AN92" s="205" t="s">
        <v>57</v>
      </c>
      <c r="AO92" s="203"/>
      <c r="AP92" s="206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0">
        <f>ROUND(SUM(AG95:AG99),2)</f>
        <v>0</v>
      </c>
      <c r="AH94" s="210"/>
      <c r="AI94" s="210"/>
      <c r="AJ94" s="210"/>
      <c r="AK94" s="210"/>
      <c r="AL94" s="210"/>
      <c r="AM94" s="210"/>
      <c r="AN94" s="211">
        <f t="shared" ref="AN94:AN99" si="0">SUM(AG94,AT94)</f>
        <v>0</v>
      </c>
      <c r="AO94" s="211"/>
      <c r="AP94" s="211"/>
      <c r="AQ94" s="67" t="s">
        <v>1</v>
      </c>
      <c r="AR94" s="63"/>
      <c r="AS94" s="68">
        <f>ROUND(SUM(AS95:AS99),2)</f>
        <v>0</v>
      </c>
      <c r="AT94" s="69">
        <f t="shared" ref="AT94:AT99" si="1">ROUND(SUM(AV94:AW94),2)</f>
        <v>0</v>
      </c>
      <c r="AU94" s="70">
        <f>ROUND(SUM(AU95:AU99),5)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ROUND(SUM(AZ95:AZ99),2)</f>
        <v>0</v>
      </c>
      <c r="BA94" s="69">
        <f>ROUND(SUM(BA95:BA99),2)</f>
        <v>0</v>
      </c>
      <c r="BB94" s="69">
        <f>ROUND(SUM(BB95:BB99),2)</f>
        <v>0</v>
      </c>
      <c r="BC94" s="69">
        <f>ROUND(SUM(BC95:BC99),2)</f>
        <v>0</v>
      </c>
      <c r="BD94" s="71">
        <f>ROUND(SUM(BD95:BD99),2)</f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4</v>
      </c>
      <c r="BX94" s="72" t="s">
        <v>76</v>
      </c>
      <c r="CL94" s="72" t="s">
        <v>1</v>
      </c>
    </row>
    <row r="95" spans="1:91" s="6" customFormat="1" ht="24.75" customHeight="1">
      <c r="A95" s="74" t="s">
        <v>77</v>
      </c>
      <c r="B95" s="75"/>
      <c r="C95" s="76"/>
      <c r="D95" s="207" t="s">
        <v>78</v>
      </c>
      <c r="E95" s="207"/>
      <c r="F95" s="207"/>
      <c r="G95" s="207"/>
      <c r="H95" s="207"/>
      <c r="I95" s="77"/>
      <c r="J95" s="207" t="s">
        <v>79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8">
        <f>'PAB0350a - Kostel - sever...'!J30</f>
        <v>0</v>
      </c>
      <c r="AH95" s="209"/>
      <c r="AI95" s="209"/>
      <c r="AJ95" s="209"/>
      <c r="AK95" s="209"/>
      <c r="AL95" s="209"/>
      <c r="AM95" s="209"/>
      <c r="AN95" s="208">
        <f t="shared" si="0"/>
        <v>0</v>
      </c>
      <c r="AO95" s="209"/>
      <c r="AP95" s="209"/>
      <c r="AQ95" s="78" t="s">
        <v>80</v>
      </c>
      <c r="AR95" s="75"/>
      <c r="AS95" s="79">
        <v>0</v>
      </c>
      <c r="AT95" s="80">
        <f t="shared" si="1"/>
        <v>0</v>
      </c>
      <c r="AU95" s="81">
        <f>'PAB0350a - Kostel - sever...'!P127</f>
        <v>0</v>
      </c>
      <c r="AV95" s="80">
        <f>'PAB0350a - Kostel - sever...'!J33</f>
        <v>0</v>
      </c>
      <c r="AW95" s="80">
        <f>'PAB0350a - Kostel - sever...'!J34</f>
        <v>0</v>
      </c>
      <c r="AX95" s="80">
        <f>'PAB0350a - Kostel - sever...'!J35</f>
        <v>0</v>
      </c>
      <c r="AY95" s="80">
        <f>'PAB0350a - Kostel - sever...'!J36</f>
        <v>0</v>
      </c>
      <c r="AZ95" s="80">
        <f>'PAB0350a - Kostel - sever...'!F33</f>
        <v>0</v>
      </c>
      <c r="BA95" s="80">
        <f>'PAB0350a - Kostel - sever...'!F34</f>
        <v>0</v>
      </c>
      <c r="BB95" s="80">
        <f>'PAB0350a - Kostel - sever...'!F35</f>
        <v>0</v>
      </c>
      <c r="BC95" s="80">
        <f>'PAB0350a - Kostel - sever...'!F36</f>
        <v>0</v>
      </c>
      <c r="BD95" s="82">
        <f>'PAB0350a - Kostel - sever...'!F37</f>
        <v>0</v>
      </c>
      <c r="BT95" s="83" t="s">
        <v>81</v>
      </c>
      <c r="BV95" s="83" t="s">
        <v>75</v>
      </c>
      <c r="BW95" s="83" t="s">
        <v>82</v>
      </c>
      <c r="BX95" s="83" t="s">
        <v>4</v>
      </c>
      <c r="CL95" s="83" t="s">
        <v>1</v>
      </c>
      <c r="CM95" s="83" t="s">
        <v>83</v>
      </c>
    </row>
    <row r="96" spans="1:91" s="6" customFormat="1" ht="24.75" customHeight="1">
      <c r="A96" s="74" t="s">
        <v>77</v>
      </c>
      <c r="B96" s="75"/>
      <c r="C96" s="76"/>
      <c r="D96" s="207" t="s">
        <v>84</v>
      </c>
      <c r="E96" s="207"/>
      <c r="F96" s="207"/>
      <c r="G96" s="207"/>
      <c r="H96" s="207"/>
      <c r="I96" s="77"/>
      <c r="J96" s="207" t="s">
        <v>85</v>
      </c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8">
        <f>'PAB0350b - Kostel - výcho...'!J30</f>
        <v>0</v>
      </c>
      <c r="AH96" s="209"/>
      <c r="AI96" s="209"/>
      <c r="AJ96" s="209"/>
      <c r="AK96" s="209"/>
      <c r="AL96" s="209"/>
      <c r="AM96" s="209"/>
      <c r="AN96" s="208">
        <f t="shared" si="0"/>
        <v>0</v>
      </c>
      <c r="AO96" s="209"/>
      <c r="AP96" s="209"/>
      <c r="AQ96" s="78" t="s">
        <v>80</v>
      </c>
      <c r="AR96" s="75"/>
      <c r="AS96" s="79">
        <v>0</v>
      </c>
      <c r="AT96" s="80">
        <f t="shared" si="1"/>
        <v>0</v>
      </c>
      <c r="AU96" s="81">
        <f>'PAB0350b - Kostel - výcho...'!P127</f>
        <v>0</v>
      </c>
      <c r="AV96" s="80">
        <f>'PAB0350b - Kostel - výcho...'!J33</f>
        <v>0</v>
      </c>
      <c r="AW96" s="80">
        <f>'PAB0350b - Kostel - výcho...'!J34</f>
        <v>0</v>
      </c>
      <c r="AX96" s="80">
        <f>'PAB0350b - Kostel - výcho...'!J35</f>
        <v>0</v>
      </c>
      <c r="AY96" s="80">
        <f>'PAB0350b - Kostel - výcho...'!J36</f>
        <v>0</v>
      </c>
      <c r="AZ96" s="80">
        <f>'PAB0350b - Kostel - výcho...'!F33</f>
        <v>0</v>
      </c>
      <c r="BA96" s="80">
        <f>'PAB0350b - Kostel - výcho...'!F34</f>
        <v>0</v>
      </c>
      <c r="BB96" s="80">
        <f>'PAB0350b - Kostel - výcho...'!F35</f>
        <v>0</v>
      </c>
      <c r="BC96" s="80">
        <f>'PAB0350b - Kostel - výcho...'!F36</f>
        <v>0</v>
      </c>
      <c r="BD96" s="82">
        <f>'PAB0350b - Kostel - výcho...'!F37</f>
        <v>0</v>
      </c>
      <c r="BT96" s="83" t="s">
        <v>81</v>
      </c>
      <c r="BV96" s="83" t="s">
        <v>75</v>
      </c>
      <c r="BW96" s="83" t="s">
        <v>86</v>
      </c>
      <c r="BX96" s="83" t="s">
        <v>4</v>
      </c>
      <c r="CL96" s="83" t="s">
        <v>1</v>
      </c>
      <c r="CM96" s="83" t="s">
        <v>83</v>
      </c>
    </row>
    <row r="97" spans="1:91" s="6" customFormat="1" ht="24.75" customHeight="1">
      <c r="A97" s="74" t="s">
        <v>77</v>
      </c>
      <c r="B97" s="75"/>
      <c r="C97" s="76"/>
      <c r="D97" s="207" t="s">
        <v>87</v>
      </c>
      <c r="E97" s="207"/>
      <c r="F97" s="207"/>
      <c r="G97" s="207"/>
      <c r="H97" s="207"/>
      <c r="I97" s="77"/>
      <c r="J97" s="207" t="s">
        <v>88</v>
      </c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8">
        <f>'PAB0351 - Věž'!J30</f>
        <v>0</v>
      </c>
      <c r="AH97" s="209"/>
      <c r="AI97" s="209"/>
      <c r="AJ97" s="209"/>
      <c r="AK97" s="209"/>
      <c r="AL97" s="209"/>
      <c r="AM97" s="209"/>
      <c r="AN97" s="208">
        <f t="shared" si="0"/>
        <v>0</v>
      </c>
      <c r="AO97" s="209"/>
      <c r="AP97" s="209"/>
      <c r="AQ97" s="78" t="s">
        <v>80</v>
      </c>
      <c r="AR97" s="75"/>
      <c r="AS97" s="79">
        <v>0</v>
      </c>
      <c r="AT97" s="80">
        <f t="shared" si="1"/>
        <v>0</v>
      </c>
      <c r="AU97" s="81">
        <f>'PAB0351 - Věž'!P127</f>
        <v>0</v>
      </c>
      <c r="AV97" s="80">
        <f>'PAB0351 - Věž'!J33</f>
        <v>0</v>
      </c>
      <c r="AW97" s="80">
        <f>'PAB0351 - Věž'!J34</f>
        <v>0</v>
      </c>
      <c r="AX97" s="80">
        <f>'PAB0351 - Věž'!J35</f>
        <v>0</v>
      </c>
      <c r="AY97" s="80">
        <f>'PAB0351 - Věž'!J36</f>
        <v>0</v>
      </c>
      <c r="AZ97" s="80">
        <f>'PAB0351 - Věž'!F33</f>
        <v>0</v>
      </c>
      <c r="BA97" s="80">
        <f>'PAB0351 - Věž'!F34</f>
        <v>0</v>
      </c>
      <c r="BB97" s="80">
        <f>'PAB0351 - Věž'!F35</f>
        <v>0</v>
      </c>
      <c r="BC97" s="80">
        <f>'PAB0351 - Věž'!F36</f>
        <v>0</v>
      </c>
      <c r="BD97" s="82">
        <f>'PAB0351 - Věž'!F37</f>
        <v>0</v>
      </c>
      <c r="BT97" s="83" t="s">
        <v>81</v>
      </c>
      <c r="BV97" s="83" t="s">
        <v>75</v>
      </c>
      <c r="BW97" s="83" t="s">
        <v>89</v>
      </c>
      <c r="BX97" s="83" t="s">
        <v>4</v>
      </c>
      <c r="CL97" s="83" t="s">
        <v>1</v>
      </c>
      <c r="CM97" s="83" t="s">
        <v>83</v>
      </c>
    </row>
    <row r="98" spans="1:91" s="6" customFormat="1" ht="24.75" customHeight="1">
      <c r="A98" s="74" t="s">
        <v>77</v>
      </c>
      <c r="B98" s="75"/>
      <c r="C98" s="76"/>
      <c r="D98" s="207" t="s">
        <v>90</v>
      </c>
      <c r="E98" s="207"/>
      <c r="F98" s="207"/>
      <c r="G98" s="207"/>
      <c r="H98" s="207"/>
      <c r="I98" s="77"/>
      <c r="J98" s="207" t="s">
        <v>91</v>
      </c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8">
        <f>'PAB0352 - Elektroinstalac...'!J30</f>
        <v>0</v>
      </c>
      <c r="AH98" s="209"/>
      <c r="AI98" s="209"/>
      <c r="AJ98" s="209"/>
      <c r="AK98" s="209"/>
      <c r="AL98" s="209"/>
      <c r="AM98" s="209"/>
      <c r="AN98" s="208">
        <f t="shared" si="0"/>
        <v>0</v>
      </c>
      <c r="AO98" s="209"/>
      <c r="AP98" s="209"/>
      <c r="AQ98" s="78" t="s">
        <v>80</v>
      </c>
      <c r="AR98" s="75"/>
      <c r="AS98" s="79">
        <v>0</v>
      </c>
      <c r="AT98" s="80">
        <f t="shared" si="1"/>
        <v>0</v>
      </c>
      <c r="AU98" s="81">
        <f>'PAB0352 - Elektroinstalac...'!P118</f>
        <v>0</v>
      </c>
      <c r="AV98" s="80">
        <f>'PAB0352 - Elektroinstalac...'!J33</f>
        <v>0</v>
      </c>
      <c r="AW98" s="80">
        <f>'PAB0352 - Elektroinstalac...'!J34</f>
        <v>0</v>
      </c>
      <c r="AX98" s="80">
        <f>'PAB0352 - Elektroinstalac...'!J35</f>
        <v>0</v>
      </c>
      <c r="AY98" s="80">
        <f>'PAB0352 - Elektroinstalac...'!J36</f>
        <v>0</v>
      </c>
      <c r="AZ98" s="80">
        <f>'PAB0352 - Elektroinstalac...'!F33</f>
        <v>0</v>
      </c>
      <c r="BA98" s="80">
        <f>'PAB0352 - Elektroinstalac...'!F34</f>
        <v>0</v>
      </c>
      <c r="BB98" s="80">
        <f>'PAB0352 - Elektroinstalac...'!F35</f>
        <v>0</v>
      </c>
      <c r="BC98" s="80">
        <f>'PAB0352 - Elektroinstalac...'!F36</f>
        <v>0</v>
      </c>
      <c r="BD98" s="82">
        <f>'PAB0352 - Elektroinstalac...'!F37</f>
        <v>0</v>
      </c>
      <c r="BT98" s="83" t="s">
        <v>81</v>
      </c>
      <c r="BV98" s="83" t="s">
        <v>75</v>
      </c>
      <c r="BW98" s="83" t="s">
        <v>92</v>
      </c>
      <c r="BX98" s="83" t="s">
        <v>4</v>
      </c>
      <c r="CL98" s="83" t="s">
        <v>1</v>
      </c>
      <c r="CM98" s="83" t="s">
        <v>83</v>
      </c>
    </row>
    <row r="99" spans="1:91" s="6" customFormat="1" ht="24.75" customHeight="1">
      <c r="A99" s="74" t="s">
        <v>77</v>
      </c>
      <c r="B99" s="75"/>
      <c r="C99" s="76"/>
      <c r="D99" s="207" t="s">
        <v>93</v>
      </c>
      <c r="E99" s="207"/>
      <c r="F99" s="207"/>
      <c r="G99" s="207"/>
      <c r="H99" s="207"/>
      <c r="I99" s="77"/>
      <c r="J99" s="207" t="s">
        <v>94</v>
      </c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8">
        <f>'PAB0353 - Vedlejší náklady'!J30</f>
        <v>0</v>
      </c>
      <c r="AH99" s="209"/>
      <c r="AI99" s="209"/>
      <c r="AJ99" s="209"/>
      <c r="AK99" s="209"/>
      <c r="AL99" s="209"/>
      <c r="AM99" s="209"/>
      <c r="AN99" s="208">
        <f t="shared" si="0"/>
        <v>0</v>
      </c>
      <c r="AO99" s="209"/>
      <c r="AP99" s="209"/>
      <c r="AQ99" s="78" t="s">
        <v>80</v>
      </c>
      <c r="AR99" s="75"/>
      <c r="AS99" s="84">
        <v>0</v>
      </c>
      <c r="AT99" s="85">
        <f t="shared" si="1"/>
        <v>0</v>
      </c>
      <c r="AU99" s="86">
        <f>'PAB0353 - Vedlejší náklady'!P117</f>
        <v>0</v>
      </c>
      <c r="AV99" s="85">
        <f>'PAB0353 - Vedlejší náklady'!J33</f>
        <v>0</v>
      </c>
      <c r="AW99" s="85">
        <f>'PAB0353 - Vedlejší náklady'!J34</f>
        <v>0</v>
      </c>
      <c r="AX99" s="85">
        <f>'PAB0353 - Vedlejší náklady'!J35</f>
        <v>0</v>
      </c>
      <c r="AY99" s="85">
        <f>'PAB0353 - Vedlejší náklady'!J36</f>
        <v>0</v>
      </c>
      <c r="AZ99" s="85">
        <f>'PAB0353 - Vedlejší náklady'!F33</f>
        <v>0</v>
      </c>
      <c r="BA99" s="85">
        <f>'PAB0353 - Vedlejší náklady'!F34</f>
        <v>0</v>
      </c>
      <c r="BB99" s="85">
        <f>'PAB0353 - Vedlejší náklady'!F35</f>
        <v>0</v>
      </c>
      <c r="BC99" s="85">
        <f>'PAB0353 - Vedlejší náklady'!F36</f>
        <v>0</v>
      </c>
      <c r="BD99" s="87">
        <f>'PAB0353 - Vedlejší náklady'!F37</f>
        <v>0</v>
      </c>
      <c r="BT99" s="83" t="s">
        <v>81</v>
      </c>
      <c r="BV99" s="83" t="s">
        <v>75</v>
      </c>
      <c r="BW99" s="83" t="s">
        <v>95</v>
      </c>
      <c r="BX99" s="83" t="s">
        <v>4</v>
      </c>
      <c r="CL99" s="83" t="s">
        <v>1</v>
      </c>
      <c r="CM99" s="83" t="s">
        <v>83</v>
      </c>
    </row>
    <row r="100" spans="1:91" s="1" customFormat="1" ht="30" customHeight="1">
      <c r="B100" s="32"/>
      <c r="AR100" s="32"/>
    </row>
    <row r="101" spans="1:91" s="1" customFormat="1" ht="6.9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32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PAB0350a - Kostel - sever...'!C2" display="/" xr:uid="{00000000-0004-0000-0000-000000000000}"/>
    <hyperlink ref="A96" location="'PAB0350b - Kostel - výcho...'!C2" display="/" xr:uid="{00000000-0004-0000-0000-000001000000}"/>
    <hyperlink ref="A97" location="'PAB0351 - Věž'!C2" display="/" xr:uid="{00000000-0004-0000-0000-000002000000}"/>
    <hyperlink ref="A98" location="'PAB0352 - Elektroinstalac...'!C2" display="/" xr:uid="{00000000-0004-0000-0000-000003000000}"/>
    <hyperlink ref="A99" location="'PAB0353 - Vedlejší náklady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1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82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" customHeight="1">
      <c r="B4" s="20"/>
      <c r="D4" s="21" t="s">
        <v>96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2" t="str">
        <f>'Rekapitulace stavby'!K6</f>
        <v>Oprava fasády kostela Sv. Jakuba v Lipníku n/Bečvou</v>
      </c>
      <c r="F7" s="233"/>
      <c r="G7" s="233"/>
      <c r="H7" s="233"/>
      <c r="L7" s="20"/>
    </row>
    <row r="8" spans="2:46" s="1" customFormat="1" ht="12" customHeight="1">
      <c r="B8" s="32"/>
      <c r="D8" s="27" t="s">
        <v>97</v>
      </c>
      <c r="L8" s="32"/>
    </row>
    <row r="9" spans="2:46" s="1" customFormat="1" ht="16.5" customHeight="1">
      <c r="B9" s="32"/>
      <c r="E9" s="193" t="s">
        <v>98</v>
      </c>
      <c r="F9" s="234"/>
      <c r="G9" s="234"/>
      <c r="H9" s="23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19. 11. 2025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5" t="str">
        <f>'Rekapitulace stavby'!E14</f>
        <v>Vyplň údaj</v>
      </c>
      <c r="F18" s="215"/>
      <c r="G18" s="215"/>
      <c r="H18" s="215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9"/>
      <c r="E27" s="220" t="s">
        <v>1</v>
      </c>
      <c r="F27" s="220"/>
      <c r="G27" s="220"/>
      <c r="H27" s="220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33</v>
      </c>
      <c r="J30" s="66">
        <f>ROUND(J127,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customHeight="1">
      <c r="B33" s="32"/>
      <c r="D33" s="55" t="s">
        <v>37</v>
      </c>
      <c r="E33" s="27" t="s">
        <v>38</v>
      </c>
      <c r="F33" s="91">
        <f>ROUND((SUM(BE127:BE278)),  2)</f>
        <v>0</v>
      </c>
      <c r="I33" s="92">
        <v>0.21</v>
      </c>
      <c r="J33" s="91">
        <f>ROUND(((SUM(BE127:BE278))*I33),  2)</f>
        <v>0</v>
      </c>
      <c r="L33" s="32"/>
    </row>
    <row r="34" spans="2:12" s="1" customFormat="1" ht="14.4" customHeight="1">
      <c r="B34" s="32"/>
      <c r="E34" s="27" t="s">
        <v>39</v>
      </c>
      <c r="F34" s="91">
        <f>ROUND((SUM(BF127:BF278)),  2)</f>
        <v>0</v>
      </c>
      <c r="I34" s="92">
        <v>0.12</v>
      </c>
      <c r="J34" s="91">
        <f>ROUND(((SUM(BF127:BF278))*I34),  2)</f>
        <v>0</v>
      </c>
      <c r="L34" s="32"/>
    </row>
    <row r="35" spans="2:12" s="1" customFormat="1" ht="14.4" hidden="1" customHeight="1">
      <c r="B35" s="32"/>
      <c r="E35" s="27" t="s">
        <v>40</v>
      </c>
      <c r="F35" s="91">
        <f>ROUND((SUM(BG127:BG278)),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91">
        <f>ROUND((SUM(BH127:BH278)),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91">
        <f>ROUND((SUM(BI127:BI278)),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43</v>
      </c>
      <c r="E39" s="57"/>
      <c r="F39" s="57"/>
      <c r="G39" s="95" t="s">
        <v>44</v>
      </c>
      <c r="H39" s="96" t="s">
        <v>45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2" t="str">
        <f>E7</f>
        <v>Oprava fasády kostela Sv. Jakuba v Lipníku n/Bečvou</v>
      </c>
      <c r="F85" s="233"/>
      <c r="G85" s="233"/>
      <c r="H85" s="233"/>
      <c r="L85" s="32"/>
    </row>
    <row r="86" spans="2:47" s="1" customFormat="1" ht="12" customHeight="1">
      <c r="B86" s="32"/>
      <c r="C86" s="27" t="s">
        <v>97</v>
      </c>
      <c r="L86" s="32"/>
    </row>
    <row r="87" spans="2:47" s="1" customFormat="1" ht="16.5" customHeight="1">
      <c r="B87" s="32"/>
      <c r="E87" s="193" t="str">
        <f>E9</f>
        <v>PAB0350a - Kostel - severní fasáda</v>
      </c>
      <c r="F87" s="234"/>
      <c r="G87" s="234"/>
      <c r="H87" s="234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19. 11. 2025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100</v>
      </c>
      <c r="D94" s="93"/>
      <c r="E94" s="93"/>
      <c r="F94" s="93"/>
      <c r="G94" s="93"/>
      <c r="H94" s="93"/>
      <c r="I94" s="93"/>
      <c r="J94" s="102" t="s">
        <v>101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102</v>
      </c>
      <c r="J96" s="66">
        <f>J127</f>
        <v>0</v>
      </c>
      <c r="L96" s="32"/>
      <c r="AU96" s="17" t="s">
        <v>103</v>
      </c>
    </row>
    <row r="97" spans="2:12" s="8" customFormat="1" ht="24.9" customHeight="1">
      <c r="B97" s="104"/>
      <c r="D97" s="105" t="s">
        <v>104</v>
      </c>
      <c r="E97" s="106"/>
      <c r="F97" s="106"/>
      <c r="G97" s="106"/>
      <c r="H97" s="106"/>
      <c r="I97" s="106"/>
      <c r="J97" s="107">
        <f>J128</f>
        <v>0</v>
      </c>
      <c r="L97" s="104"/>
    </row>
    <row r="98" spans="2:12" s="9" customFormat="1" ht="19.95" customHeight="1">
      <c r="B98" s="108"/>
      <c r="D98" s="109" t="s">
        <v>105</v>
      </c>
      <c r="E98" s="110"/>
      <c r="F98" s="110"/>
      <c r="G98" s="110"/>
      <c r="H98" s="110"/>
      <c r="I98" s="110"/>
      <c r="J98" s="111">
        <f>J129</f>
        <v>0</v>
      </c>
      <c r="L98" s="108"/>
    </row>
    <row r="99" spans="2:12" s="9" customFormat="1" ht="19.95" customHeight="1">
      <c r="B99" s="108"/>
      <c r="D99" s="109" t="s">
        <v>106</v>
      </c>
      <c r="E99" s="110"/>
      <c r="F99" s="110"/>
      <c r="G99" s="110"/>
      <c r="H99" s="110"/>
      <c r="I99" s="110"/>
      <c r="J99" s="111">
        <f>J173</f>
        <v>0</v>
      </c>
      <c r="L99" s="108"/>
    </row>
    <row r="100" spans="2:12" s="9" customFormat="1" ht="19.95" customHeight="1">
      <c r="B100" s="108"/>
      <c r="D100" s="109" t="s">
        <v>107</v>
      </c>
      <c r="E100" s="110"/>
      <c r="F100" s="110"/>
      <c r="G100" s="110"/>
      <c r="H100" s="110"/>
      <c r="I100" s="110"/>
      <c r="J100" s="111">
        <f>J175</f>
        <v>0</v>
      </c>
      <c r="L100" s="108"/>
    </row>
    <row r="101" spans="2:12" s="9" customFormat="1" ht="19.95" customHeight="1">
      <c r="B101" s="108"/>
      <c r="D101" s="109" t="s">
        <v>108</v>
      </c>
      <c r="E101" s="110"/>
      <c r="F101" s="110"/>
      <c r="G101" s="110"/>
      <c r="H101" s="110"/>
      <c r="I101" s="110"/>
      <c r="J101" s="111">
        <f>J228</f>
        <v>0</v>
      </c>
      <c r="L101" s="108"/>
    </row>
    <row r="102" spans="2:12" s="9" customFormat="1" ht="19.95" customHeight="1">
      <c r="B102" s="108"/>
      <c r="D102" s="109" t="s">
        <v>109</v>
      </c>
      <c r="E102" s="110"/>
      <c r="F102" s="110"/>
      <c r="G102" s="110"/>
      <c r="H102" s="110"/>
      <c r="I102" s="110"/>
      <c r="J102" s="111">
        <f>J234</f>
        <v>0</v>
      </c>
      <c r="L102" s="108"/>
    </row>
    <row r="103" spans="2:12" s="8" customFormat="1" ht="24.9" customHeight="1">
      <c r="B103" s="104"/>
      <c r="D103" s="105" t="s">
        <v>110</v>
      </c>
      <c r="E103" s="106"/>
      <c r="F103" s="106"/>
      <c r="G103" s="106"/>
      <c r="H103" s="106"/>
      <c r="I103" s="106"/>
      <c r="J103" s="107">
        <f>J236</f>
        <v>0</v>
      </c>
      <c r="L103" s="104"/>
    </row>
    <row r="104" spans="2:12" s="9" customFormat="1" ht="19.95" customHeight="1">
      <c r="B104" s="108"/>
      <c r="D104" s="109" t="s">
        <v>111</v>
      </c>
      <c r="E104" s="110"/>
      <c r="F104" s="110"/>
      <c r="G104" s="110"/>
      <c r="H104" s="110"/>
      <c r="I104" s="110"/>
      <c r="J104" s="111">
        <f>J237</f>
        <v>0</v>
      </c>
      <c r="L104" s="108"/>
    </row>
    <row r="105" spans="2:12" s="9" customFormat="1" ht="19.95" customHeight="1">
      <c r="B105" s="108"/>
      <c r="D105" s="109" t="s">
        <v>112</v>
      </c>
      <c r="E105" s="110"/>
      <c r="F105" s="110"/>
      <c r="G105" s="110"/>
      <c r="H105" s="110"/>
      <c r="I105" s="110"/>
      <c r="J105" s="111">
        <f>J258</f>
        <v>0</v>
      </c>
      <c r="L105" s="108"/>
    </row>
    <row r="106" spans="2:12" s="9" customFormat="1" ht="19.95" customHeight="1">
      <c r="B106" s="108"/>
      <c r="D106" s="109" t="s">
        <v>113</v>
      </c>
      <c r="E106" s="110"/>
      <c r="F106" s="110"/>
      <c r="G106" s="110"/>
      <c r="H106" s="110"/>
      <c r="I106" s="110"/>
      <c r="J106" s="111">
        <f>J265</f>
        <v>0</v>
      </c>
      <c r="L106" s="108"/>
    </row>
    <row r="107" spans="2:12" s="9" customFormat="1" ht="19.95" customHeight="1">
      <c r="B107" s="108"/>
      <c r="D107" s="109" t="s">
        <v>114</v>
      </c>
      <c r="E107" s="110"/>
      <c r="F107" s="110"/>
      <c r="G107" s="110"/>
      <c r="H107" s="110"/>
      <c r="I107" s="110"/>
      <c r="J107" s="111">
        <f>J268</f>
        <v>0</v>
      </c>
      <c r="L107" s="108"/>
    </row>
    <row r="108" spans="2:12" s="1" customFormat="1" ht="21.75" customHeight="1">
      <c r="B108" s="32"/>
      <c r="L108" s="32"/>
    </row>
    <row r="109" spans="2:12" s="1" customFormat="1" ht="6.9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2"/>
    </row>
    <row r="113" spans="2:63" s="1" customFormat="1" ht="6.9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2"/>
    </row>
    <row r="114" spans="2:63" s="1" customFormat="1" ht="24.9" customHeight="1">
      <c r="B114" s="32"/>
      <c r="C114" s="21" t="s">
        <v>115</v>
      </c>
      <c r="L114" s="32"/>
    </row>
    <row r="115" spans="2:63" s="1" customFormat="1" ht="6.9" customHeight="1">
      <c r="B115" s="32"/>
      <c r="L115" s="32"/>
    </row>
    <row r="116" spans="2:63" s="1" customFormat="1" ht="12" customHeight="1">
      <c r="B116" s="32"/>
      <c r="C116" s="27" t="s">
        <v>16</v>
      </c>
      <c r="L116" s="32"/>
    </row>
    <row r="117" spans="2:63" s="1" customFormat="1" ht="16.5" customHeight="1">
      <c r="B117" s="32"/>
      <c r="E117" s="232" t="str">
        <f>E7</f>
        <v>Oprava fasády kostela Sv. Jakuba v Lipníku n/Bečvou</v>
      </c>
      <c r="F117" s="233"/>
      <c r="G117" s="233"/>
      <c r="H117" s="233"/>
      <c r="L117" s="32"/>
    </row>
    <row r="118" spans="2:63" s="1" customFormat="1" ht="12" customHeight="1">
      <c r="B118" s="32"/>
      <c r="C118" s="27" t="s">
        <v>97</v>
      </c>
      <c r="L118" s="32"/>
    </row>
    <row r="119" spans="2:63" s="1" customFormat="1" ht="16.5" customHeight="1">
      <c r="B119" s="32"/>
      <c r="E119" s="193" t="str">
        <f>E9</f>
        <v>PAB0350a - Kostel - severní fasáda</v>
      </c>
      <c r="F119" s="234"/>
      <c r="G119" s="234"/>
      <c r="H119" s="234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F12</f>
        <v xml:space="preserve"> </v>
      </c>
      <c r="I121" s="27" t="s">
        <v>22</v>
      </c>
      <c r="J121" s="52" t="str">
        <f>IF(J12="","",J12)</f>
        <v>19. 11. 2025</v>
      </c>
      <c r="L121" s="32"/>
    </row>
    <row r="122" spans="2:63" s="1" customFormat="1" ht="6.9" customHeight="1">
      <c r="B122" s="32"/>
      <c r="L122" s="32"/>
    </row>
    <row r="123" spans="2:63" s="1" customFormat="1" ht="15.15" customHeight="1">
      <c r="B123" s="32"/>
      <c r="C123" s="27" t="s">
        <v>24</v>
      </c>
      <c r="F123" s="25" t="str">
        <f>E15</f>
        <v xml:space="preserve"> </v>
      </c>
      <c r="I123" s="27" t="s">
        <v>29</v>
      </c>
      <c r="J123" s="30" t="str">
        <f>E21</f>
        <v xml:space="preserve"> </v>
      </c>
      <c r="L123" s="32"/>
    </row>
    <row r="124" spans="2:63" s="1" customFormat="1" ht="15.15" customHeight="1">
      <c r="B124" s="32"/>
      <c r="C124" s="27" t="s">
        <v>27</v>
      </c>
      <c r="F124" s="25" t="str">
        <f>IF(E18="","",E18)</f>
        <v>Vyplň údaj</v>
      </c>
      <c r="I124" s="27" t="s">
        <v>31</v>
      </c>
      <c r="J124" s="30" t="str">
        <f>E24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2"/>
      <c r="C126" s="113" t="s">
        <v>116</v>
      </c>
      <c r="D126" s="114" t="s">
        <v>58</v>
      </c>
      <c r="E126" s="114" t="s">
        <v>54</v>
      </c>
      <c r="F126" s="114" t="s">
        <v>55</v>
      </c>
      <c r="G126" s="114" t="s">
        <v>117</v>
      </c>
      <c r="H126" s="114" t="s">
        <v>118</v>
      </c>
      <c r="I126" s="114" t="s">
        <v>119</v>
      </c>
      <c r="J126" s="115" t="s">
        <v>101</v>
      </c>
      <c r="K126" s="116" t="s">
        <v>120</v>
      </c>
      <c r="L126" s="112"/>
      <c r="M126" s="59" t="s">
        <v>1</v>
      </c>
      <c r="N126" s="60" t="s">
        <v>37</v>
      </c>
      <c r="O126" s="60" t="s">
        <v>121</v>
      </c>
      <c r="P126" s="60" t="s">
        <v>122</v>
      </c>
      <c r="Q126" s="60" t="s">
        <v>123</v>
      </c>
      <c r="R126" s="60" t="s">
        <v>124</v>
      </c>
      <c r="S126" s="60" t="s">
        <v>125</v>
      </c>
      <c r="T126" s="61" t="s">
        <v>126</v>
      </c>
    </row>
    <row r="127" spans="2:63" s="1" customFormat="1" ht="22.8" customHeight="1">
      <c r="B127" s="32"/>
      <c r="C127" s="64" t="s">
        <v>127</v>
      </c>
      <c r="J127" s="117">
        <f>BK127</f>
        <v>0</v>
      </c>
      <c r="L127" s="32"/>
      <c r="M127" s="62"/>
      <c r="N127" s="53"/>
      <c r="O127" s="53"/>
      <c r="P127" s="118">
        <f>P128+P236</f>
        <v>0</v>
      </c>
      <c r="Q127" s="53"/>
      <c r="R127" s="118">
        <f>R128+R236</f>
        <v>18.315459999999998</v>
      </c>
      <c r="S127" s="53"/>
      <c r="T127" s="119">
        <f>T128+T236</f>
        <v>17.147047999999998</v>
      </c>
      <c r="AT127" s="17" t="s">
        <v>72</v>
      </c>
      <c r="AU127" s="17" t="s">
        <v>103</v>
      </c>
      <c r="BK127" s="120">
        <f>BK128+BK236</f>
        <v>0</v>
      </c>
    </row>
    <row r="128" spans="2:63" s="11" customFormat="1" ht="25.95" customHeight="1">
      <c r="B128" s="121"/>
      <c r="D128" s="122" t="s">
        <v>72</v>
      </c>
      <c r="E128" s="123" t="s">
        <v>128</v>
      </c>
      <c r="F128" s="123" t="s">
        <v>129</v>
      </c>
      <c r="I128" s="124"/>
      <c r="J128" s="125">
        <f>BK128</f>
        <v>0</v>
      </c>
      <c r="L128" s="121"/>
      <c r="M128" s="126"/>
      <c r="P128" s="127">
        <f>P129+P173+P175+P228+P234</f>
        <v>0</v>
      </c>
      <c r="R128" s="127">
        <f>R129+R173+R175+R228+R234</f>
        <v>17.903079999999999</v>
      </c>
      <c r="T128" s="128">
        <f>T129+T173+T175+T228+T234</f>
        <v>16.452202999999997</v>
      </c>
      <c r="AR128" s="122" t="s">
        <v>81</v>
      </c>
      <c r="AT128" s="129" t="s">
        <v>72</v>
      </c>
      <c r="AU128" s="129" t="s">
        <v>73</v>
      </c>
      <c r="AY128" s="122" t="s">
        <v>130</v>
      </c>
      <c r="BK128" s="130">
        <f>BK129+BK173+BK175+BK228+BK234</f>
        <v>0</v>
      </c>
    </row>
    <row r="129" spans="2:65" s="11" customFormat="1" ht="22.8" customHeight="1">
      <c r="B129" s="121"/>
      <c r="D129" s="122" t="s">
        <v>72</v>
      </c>
      <c r="E129" s="131" t="s">
        <v>131</v>
      </c>
      <c r="F129" s="131" t="s">
        <v>132</v>
      </c>
      <c r="I129" s="124"/>
      <c r="J129" s="132">
        <f>BK129</f>
        <v>0</v>
      </c>
      <c r="L129" s="121"/>
      <c r="M129" s="126"/>
      <c r="P129" s="127">
        <f>SUM(P130:P172)</f>
        <v>0</v>
      </c>
      <c r="R129" s="127">
        <f>SUM(R130:R172)</f>
        <v>17.903079999999999</v>
      </c>
      <c r="T129" s="128">
        <f>SUM(T130:T172)</f>
        <v>0</v>
      </c>
      <c r="AR129" s="122" t="s">
        <v>81</v>
      </c>
      <c r="AT129" s="129" t="s">
        <v>72</v>
      </c>
      <c r="AU129" s="129" t="s">
        <v>81</v>
      </c>
      <c r="AY129" s="122" t="s">
        <v>130</v>
      </c>
      <c r="BK129" s="130">
        <f>SUM(BK130:BK172)</f>
        <v>0</v>
      </c>
    </row>
    <row r="130" spans="2:65" s="1" customFormat="1" ht="21.75" customHeight="1">
      <c r="B130" s="133"/>
      <c r="C130" s="134" t="s">
        <v>81</v>
      </c>
      <c r="D130" s="134" t="s">
        <v>133</v>
      </c>
      <c r="E130" s="135" t="s">
        <v>134</v>
      </c>
      <c r="F130" s="136" t="s">
        <v>135</v>
      </c>
      <c r="G130" s="137" t="s">
        <v>136</v>
      </c>
      <c r="H130" s="138">
        <v>659</v>
      </c>
      <c r="I130" s="139"/>
      <c r="J130" s="140">
        <f>ROUND(I130*H130,2)</f>
        <v>0</v>
      </c>
      <c r="K130" s="141"/>
      <c r="L130" s="32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137</v>
      </c>
      <c r="AT130" s="146" t="s">
        <v>133</v>
      </c>
      <c r="AU130" s="146" t="s">
        <v>83</v>
      </c>
      <c r="AY130" s="17" t="s">
        <v>130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7" t="s">
        <v>81</v>
      </c>
      <c r="BK130" s="147">
        <f>ROUND(I130*H130,2)</f>
        <v>0</v>
      </c>
      <c r="BL130" s="17" t="s">
        <v>137</v>
      </c>
      <c r="BM130" s="146" t="s">
        <v>138</v>
      </c>
    </row>
    <row r="131" spans="2:65" s="12" customFormat="1" ht="10.199999999999999">
      <c r="B131" s="148"/>
      <c r="D131" s="149" t="s">
        <v>139</v>
      </c>
      <c r="E131" s="150" t="s">
        <v>1</v>
      </c>
      <c r="F131" s="151" t="s">
        <v>140</v>
      </c>
      <c r="H131" s="150" t="s">
        <v>1</v>
      </c>
      <c r="I131" s="152"/>
      <c r="L131" s="148"/>
      <c r="M131" s="153"/>
      <c r="T131" s="154"/>
      <c r="AT131" s="150" t="s">
        <v>139</v>
      </c>
      <c r="AU131" s="150" t="s">
        <v>83</v>
      </c>
      <c r="AV131" s="12" t="s">
        <v>81</v>
      </c>
      <c r="AW131" s="12" t="s">
        <v>30</v>
      </c>
      <c r="AX131" s="12" t="s">
        <v>73</v>
      </c>
      <c r="AY131" s="150" t="s">
        <v>130</v>
      </c>
    </row>
    <row r="132" spans="2:65" s="13" customFormat="1" ht="10.199999999999999">
      <c r="B132" s="155"/>
      <c r="D132" s="149" t="s">
        <v>139</v>
      </c>
      <c r="E132" s="156" t="s">
        <v>1</v>
      </c>
      <c r="F132" s="157" t="s">
        <v>141</v>
      </c>
      <c r="H132" s="158">
        <v>602</v>
      </c>
      <c r="I132" s="159"/>
      <c r="L132" s="155"/>
      <c r="M132" s="160"/>
      <c r="T132" s="161"/>
      <c r="AT132" s="156" t="s">
        <v>139</v>
      </c>
      <c r="AU132" s="156" t="s">
        <v>83</v>
      </c>
      <c r="AV132" s="13" t="s">
        <v>83</v>
      </c>
      <c r="AW132" s="13" t="s">
        <v>30</v>
      </c>
      <c r="AX132" s="13" t="s">
        <v>73</v>
      </c>
      <c r="AY132" s="156" t="s">
        <v>130</v>
      </c>
    </row>
    <row r="133" spans="2:65" s="12" customFormat="1" ht="10.199999999999999">
      <c r="B133" s="148"/>
      <c r="D133" s="149" t="s">
        <v>139</v>
      </c>
      <c r="E133" s="150" t="s">
        <v>1</v>
      </c>
      <c r="F133" s="151" t="s">
        <v>142</v>
      </c>
      <c r="H133" s="150" t="s">
        <v>1</v>
      </c>
      <c r="I133" s="152"/>
      <c r="L133" s="148"/>
      <c r="M133" s="153"/>
      <c r="T133" s="154"/>
      <c r="AT133" s="150" t="s">
        <v>139</v>
      </c>
      <c r="AU133" s="150" t="s">
        <v>83</v>
      </c>
      <c r="AV133" s="12" t="s">
        <v>81</v>
      </c>
      <c r="AW133" s="12" t="s">
        <v>30</v>
      </c>
      <c r="AX133" s="12" t="s">
        <v>73</v>
      </c>
      <c r="AY133" s="150" t="s">
        <v>130</v>
      </c>
    </row>
    <row r="134" spans="2:65" s="13" customFormat="1" ht="10.199999999999999">
      <c r="B134" s="155"/>
      <c r="D134" s="149" t="s">
        <v>139</v>
      </c>
      <c r="E134" s="156" t="s">
        <v>1</v>
      </c>
      <c r="F134" s="157" t="s">
        <v>143</v>
      </c>
      <c r="H134" s="158">
        <v>57</v>
      </c>
      <c r="I134" s="159"/>
      <c r="L134" s="155"/>
      <c r="M134" s="160"/>
      <c r="T134" s="161"/>
      <c r="AT134" s="156" t="s">
        <v>139</v>
      </c>
      <c r="AU134" s="156" t="s">
        <v>83</v>
      </c>
      <c r="AV134" s="13" t="s">
        <v>83</v>
      </c>
      <c r="AW134" s="13" t="s">
        <v>30</v>
      </c>
      <c r="AX134" s="13" t="s">
        <v>73</v>
      </c>
      <c r="AY134" s="156" t="s">
        <v>130</v>
      </c>
    </row>
    <row r="135" spans="2:65" s="14" customFormat="1" ht="10.199999999999999">
      <c r="B135" s="162"/>
      <c r="D135" s="149" t="s">
        <v>139</v>
      </c>
      <c r="E135" s="163" t="s">
        <v>1</v>
      </c>
      <c r="F135" s="164" t="s">
        <v>144</v>
      </c>
      <c r="H135" s="165">
        <v>659</v>
      </c>
      <c r="I135" s="166"/>
      <c r="L135" s="162"/>
      <c r="M135" s="167"/>
      <c r="T135" s="168"/>
      <c r="AT135" s="163" t="s">
        <v>139</v>
      </c>
      <c r="AU135" s="163" t="s">
        <v>83</v>
      </c>
      <c r="AV135" s="14" t="s">
        <v>137</v>
      </c>
      <c r="AW135" s="14" t="s">
        <v>30</v>
      </c>
      <c r="AX135" s="14" t="s">
        <v>81</v>
      </c>
      <c r="AY135" s="163" t="s">
        <v>130</v>
      </c>
    </row>
    <row r="136" spans="2:65" s="1" customFormat="1" ht="16.5" customHeight="1">
      <c r="B136" s="133"/>
      <c r="C136" s="134" t="s">
        <v>83</v>
      </c>
      <c r="D136" s="134" t="s">
        <v>133</v>
      </c>
      <c r="E136" s="135" t="s">
        <v>145</v>
      </c>
      <c r="F136" s="136" t="s">
        <v>146</v>
      </c>
      <c r="G136" s="137" t="s">
        <v>136</v>
      </c>
      <c r="H136" s="138">
        <v>108</v>
      </c>
      <c r="I136" s="139"/>
      <c r="J136" s="140">
        <f>ROUND(I136*H136,2)</f>
        <v>0</v>
      </c>
      <c r="K136" s="141"/>
      <c r="L136" s="32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137</v>
      </c>
      <c r="AT136" s="146" t="s">
        <v>133</v>
      </c>
      <c r="AU136" s="146" t="s">
        <v>83</v>
      </c>
      <c r="AY136" s="17" t="s">
        <v>130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7" t="s">
        <v>81</v>
      </c>
      <c r="BK136" s="147">
        <f>ROUND(I136*H136,2)</f>
        <v>0</v>
      </c>
      <c r="BL136" s="17" t="s">
        <v>137</v>
      </c>
      <c r="BM136" s="146" t="s">
        <v>147</v>
      </c>
    </row>
    <row r="137" spans="2:65" s="12" customFormat="1" ht="10.199999999999999">
      <c r="B137" s="148"/>
      <c r="D137" s="149" t="s">
        <v>139</v>
      </c>
      <c r="E137" s="150" t="s">
        <v>1</v>
      </c>
      <c r="F137" s="151" t="s">
        <v>140</v>
      </c>
      <c r="H137" s="150" t="s">
        <v>1</v>
      </c>
      <c r="I137" s="152"/>
      <c r="L137" s="148"/>
      <c r="M137" s="153"/>
      <c r="T137" s="154"/>
      <c r="AT137" s="150" t="s">
        <v>139</v>
      </c>
      <c r="AU137" s="150" t="s">
        <v>83</v>
      </c>
      <c r="AV137" s="12" t="s">
        <v>81</v>
      </c>
      <c r="AW137" s="12" t="s">
        <v>30</v>
      </c>
      <c r="AX137" s="12" t="s">
        <v>73</v>
      </c>
      <c r="AY137" s="150" t="s">
        <v>130</v>
      </c>
    </row>
    <row r="138" spans="2:65" s="13" customFormat="1" ht="10.199999999999999">
      <c r="B138" s="155"/>
      <c r="D138" s="149" t="s">
        <v>139</v>
      </c>
      <c r="E138" s="156" t="s">
        <v>1</v>
      </c>
      <c r="F138" s="157" t="s">
        <v>148</v>
      </c>
      <c r="H138" s="158">
        <v>51</v>
      </c>
      <c r="I138" s="159"/>
      <c r="L138" s="155"/>
      <c r="M138" s="160"/>
      <c r="T138" s="161"/>
      <c r="AT138" s="156" t="s">
        <v>139</v>
      </c>
      <c r="AU138" s="156" t="s">
        <v>83</v>
      </c>
      <c r="AV138" s="13" t="s">
        <v>83</v>
      </c>
      <c r="AW138" s="13" t="s">
        <v>30</v>
      </c>
      <c r="AX138" s="13" t="s">
        <v>73</v>
      </c>
      <c r="AY138" s="156" t="s">
        <v>130</v>
      </c>
    </row>
    <row r="139" spans="2:65" s="12" customFormat="1" ht="10.199999999999999">
      <c r="B139" s="148"/>
      <c r="D139" s="149" t="s">
        <v>139</v>
      </c>
      <c r="E139" s="150" t="s">
        <v>1</v>
      </c>
      <c r="F139" s="151" t="s">
        <v>142</v>
      </c>
      <c r="H139" s="150" t="s">
        <v>1</v>
      </c>
      <c r="I139" s="152"/>
      <c r="L139" s="148"/>
      <c r="M139" s="153"/>
      <c r="T139" s="154"/>
      <c r="AT139" s="150" t="s">
        <v>139</v>
      </c>
      <c r="AU139" s="150" t="s">
        <v>83</v>
      </c>
      <c r="AV139" s="12" t="s">
        <v>81</v>
      </c>
      <c r="AW139" s="12" t="s">
        <v>30</v>
      </c>
      <c r="AX139" s="12" t="s">
        <v>73</v>
      </c>
      <c r="AY139" s="150" t="s">
        <v>130</v>
      </c>
    </row>
    <row r="140" spans="2:65" s="13" customFormat="1" ht="10.199999999999999">
      <c r="B140" s="155"/>
      <c r="D140" s="149" t="s">
        <v>139</v>
      </c>
      <c r="E140" s="156" t="s">
        <v>1</v>
      </c>
      <c r="F140" s="157" t="s">
        <v>143</v>
      </c>
      <c r="H140" s="158">
        <v>57</v>
      </c>
      <c r="I140" s="159"/>
      <c r="L140" s="155"/>
      <c r="M140" s="160"/>
      <c r="T140" s="161"/>
      <c r="AT140" s="156" t="s">
        <v>139</v>
      </c>
      <c r="AU140" s="156" t="s">
        <v>83</v>
      </c>
      <c r="AV140" s="13" t="s">
        <v>83</v>
      </c>
      <c r="AW140" s="13" t="s">
        <v>30</v>
      </c>
      <c r="AX140" s="13" t="s">
        <v>73</v>
      </c>
      <c r="AY140" s="156" t="s">
        <v>130</v>
      </c>
    </row>
    <row r="141" spans="2:65" s="14" customFormat="1" ht="10.199999999999999">
      <c r="B141" s="162"/>
      <c r="D141" s="149" t="s">
        <v>139</v>
      </c>
      <c r="E141" s="163" t="s">
        <v>1</v>
      </c>
      <c r="F141" s="164" t="s">
        <v>144</v>
      </c>
      <c r="H141" s="165">
        <v>108</v>
      </c>
      <c r="I141" s="166"/>
      <c r="L141" s="162"/>
      <c r="M141" s="167"/>
      <c r="T141" s="168"/>
      <c r="AT141" s="163" t="s">
        <v>139</v>
      </c>
      <c r="AU141" s="163" t="s">
        <v>83</v>
      </c>
      <c r="AV141" s="14" t="s">
        <v>137</v>
      </c>
      <c r="AW141" s="14" t="s">
        <v>30</v>
      </c>
      <c r="AX141" s="14" t="s">
        <v>81</v>
      </c>
      <c r="AY141" s="163" t="s">
        <v>130</v>
      </c>
    </row>
    <row r="142" spans="2:65" s="1" customFormat="1" ht="21.75" customHeight="1">
      <c r="B142" s="133"/>
      <c r="C142" s="134" t="s">
        <v>149</v>
      </c>
      <c r="D142" s="134" t="s">
        <v>133</v>
      </c>
      <c r="E142" s="135" t="s">
        <v>150</v>
      </c>
      <c r="F142" s="136" t="s">
        <v>151</v>
      </c>
      <c r="G142" s="137" t="s">
        <v>136</v>
      </c>
      <c r="H142" s="138">
        <v>52</v>
      </c>
      <c r="I142" s="139"/>
      <c r="J142" s="140">
        <f>ROUND(I142*H142,2)</f>
        <v>0</v>
      </c>
      <c r="K142" s="141"/>
      <c r="L142" s="32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137</v>
      </c>
      <c r="AT142" s="146" t="s">
        <v>133</v>
      </c>
      <c r="AU142" s="146" t="s">
        <v>83</v>
      </c>
      <c r="AY142" s="17" t="s">
        <v>130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7" t="s">
        <v>81</v>
      </c>
      <c r="BK142" s="147">
        <f>ROUND(I142*H142,2)</f>
        <v>0</v>
      </c>
      <c r="BL142" s="17" t="s">
        <v>137</v>
      </c>
      <c r="BM142" s="146" t="s">
        <v>152</v>
      </c>
    </row>
    <row r="143" spans="2:65" s="12" customFormat="1" ht="10.199999999999999">
      <c r="B143" s="148"/>
      <c r="D143" s="149" t="s">
        <v>139</v>
      </c>
      <c r="E143" s="150" t="s">
        <v>1</v>
      </c>
      <c r="F143" s="151" t="s">
        <v>140</v>
      </c>
      <c r="H143" s="150" t="s">
        <v>1</v>
      </c>
      <c r="I143" s="152"/>
      <c r="L143" s="148"/>
      <c r="M143" s="153"/>
      <c r="T143" s="154"/>
      <c r="AT143" s="150" t="s">
        <v>139</v>
      </c>
      <c r="AU143" s="150" t="s">
        <v>83</v>
      </c>
      <c r="AV143" s="12" t="s">
        <v>81</v>
      </c>
      <c r="AW143" s="12" t="s">
        <v>30</v>
      </c>
      <c r="AX143" s="12" t="s">
        <v>73</v>
      </c>
      <c r="AY143" s="150" t="s">
        <v>130</v>
      </c>
    </row>
    <row r="144" spans="2:65" s="13" customFormat="1" ht="10.199999999999999">
      <c r="B144" s="155"/>
      <c r="D144" s="149" t="s">
        <v>139</v>
      </c>
      <c r="E144" s="156" t="s">
        <v>1</v>
      </c>
      <c r="F144" s="157" t="s">
        <v>153</v>
      </c>
      <c r="H144" s="158">
        <v>52</v>
      </c>
      <c r="I144" s="159"/>
      <c r="L144" s="155"/>
      <c r="M144" s="160"/>
      <c r="T144" s="161"/>
      <c r="AT144" s="156" t="s">
        <v>139</v>
      </c>
      <c r="AU144" s="156" t="s">
        <v>83</v>
      </c>
      <c r="AV144" s="13" t="s">
        <v>83</v>
      </c>
      <c r="AW144" s="13" t="s">
        <v>30</v>
      </c>
      <c r="AX144" s="13" t="s">
        <v>81</v>
      </c>
      <c r="AY144" s="156" t="s">
        <v>130</v>
      </c>
    </row>
    <row r="145" spans="2:65" s="1" customFormat="1" ht="16.5" customHeight="1">
      <c r="B145" s="133"/>
      <c r="C145" s="134" t="s">
        <v>137</v>
      </c>
      <c r="D145" s="134" t="s">
        <v>133</v>
      </c>
      <c r="E145" s="135" t="s">
        <v>154</v>
      </c>
      <c r="F145" s="136" t="s">
        <v>155</v>
      </c>
      <c r="G145" s="137" t="s">
        <v>156</v>
      </c>
      <c r="H145" s="138">
        <v>40</v>
      </c>
      <c r="I145" s="139"/>
      <c r="J145" s="140">
        <f>ROUND(I145*H145,2)</f>
        <v>0</v>
      </c>
      <c r="K145" s="141"/>
      <c r="L145" s="32"/>
      <c r="M145" s="142" t="s">
        <v>1</v>
      </c>
      <c r="N145" s="143" t="s">
        <v>38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137</v>
      </c>
      <c r="AT145" s="146" t="s">
        <v>133</v>
      </c>
      <c r="AU145" s="146" t="s">
        <v>83</v>
      </c>
      <c r="AY145" s="17" t="s">
        <v>130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7" t="s">
        <v>81</v>
      </c>
      <c r="BK145" s="147">
        <f>ROUND(I145*H145,2)</f>
        <v>0</v>
      </c>
      <c r="BL145" s="17" t="s">
        <v>137</v>
      </c>
      <c r="BM145" s="146" t="s">
        <v>157</v>
      </c>
    </row>
    <row r="146" spans="2:65" s="12" customFormat="1" ht="10.199999999999999">
      <c r="B146" s="148"/>
      <c r="D146" s="149" t="s">
        <v>139</v>
      </c>
      <c r="E146" s="150" t="s">
        <v>1</v>
      </c>
      <c r="F146" s="151" t="s">
        <v>158</v>
      </c>
      <c r="H146" s="150" t="s">
        <v>1</v>
      </c>
      <c r="I146" s="152"/>
      <c r="L146" s="148"/>
      <c r="M146" s="153"/>
      <c r="T146" s="154"/>
      <c r="AT146" s="150" t="s">
        <v>139</v>
      </c>
      <c r="AU146" s="150" t="s">
        <v>83</v>
      </c>
      <c r="AV146" s="12" t="s">
        <v>81</v>
      </c>
      <c r="AW146" s="12" t="s">
        <v>30</v>
      </c>
      <c r="AX146" s="12" t="s">
        <v>73</v>
      </c>
      <c r="AY146" s="150" t="s">
        <v>130</v>
      </c>
    </row>
    <row r="147" spans="2:65" s="13" customFormat="1" ht="10.199999999999999">
      <c r="B147" s="155"/>
      <c r="D147" s="149" t="s">
        <v>139</v>
      </c>
      <c r="E147" s="156" t="s">
        <v>1</v>
      </c>
      <c r="F147" s="157" t="s">
        <v>159</v>
      </c>
      <c r="H147" s="158">
        <v>40</v>
      </c>
      <c r="I147" s="159"/>
      <c r="L147" s="155"/>
      <c r="M147" s="160"/>
      <c r="T147" s="161"/>
      <c r="AT147" s="156" t="s">
        <v>139</v>
      </c>
      <c r="AU147" s="156" t="s">
        <v>83</v>
      </c>
      <c r="AV147" s="13" t="s">
        <v>83</v>
      </c>
      <c r="AW147" s="13" t="s">
        <v>30</v>
      </c>
      <c r="AX147" s="13" t="s">
        <v>81</v>
      </c>
      <c r="AY147" s="156" t="s">
        <v>130</v>
      </c>
    </row>
    <row r="148" spans="2:65" s="1" customFormat="1" ht="33" customHeight="1">
      <c r="B148" s="133"/>
      <c r="C148" s="134" t="s">
        <v>160</v>
      </c>
      <c r="D148" s="134" t="s">
        <v>133</v>
      </c>
      <c r="E148" s="135" t="s">
        <v>161</v>
      </c>
      <c r="F148" s="136" t="s">
        <v>162</v>
      </c>
      <c r="G148" s="137" t="s">
        <v>136</v>
      </c>
      <c r="H148" s="138">
        <v>180.6</v>
      </c>
      <c r="I148" s="139"/>
      <c r="J148" s="140">
        <f>ROUND(I148*H148,2)</f>
        <v>0</v>
      </c>
      <c r="K148" s="141"/>
      <c r="L148" s="32"/>
      <c r="M148" s="142" t="s">
        <v>1</v>
      </c>
      <c r="N148" s="143" t="s">
        <v>38</v>
      </c>
      <c r="P148" s="144">
        <f>O148*H148</f>
        <v>0</v>
      </c>
      <c r="Q148" s="144">
        <v>1.67E-2</v>
      </c>
      <c r="R148" s="144">
        <f>Q148*H148</f>
        <v>3.0160199999999997</v>
      </c>
      <c r="S148" s="144">
        <v>0</v>
      </c>
      <c r="T148" s="145">
        <f>S148*H148</f>
        <v>0</v>
      </c>
      <c r="AR148" s="146" t="s">
        <v>137</v>
      </c>
      <c r="AT148" s="146" t="s">
        <v>133</v>
      </c>
      <c r="AU148" s="146" t="s">
        <v>83</v>
      </c>
      <c r="AY148" s="17" t="s">
        <v>130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7" t="s">
        <v>81</v>
      </c>
      <c r="BK148" s="147">
        <f>ROUND(I148*H148,2)</f>
        <v>0</v>
      </c>
      <c r="BL148" s="17" t="s">
        <v>137</v>
      </c>
      <c r="BM148" s="146" t="s">
        <v>163</v>
      </c>
    </row>
    <row r="149" spans="2:65" s="12" customFormat="1" ht="10.199999999999999">
      <c r="B149" s="148"/>
      <c r="D149" s="149" t="s">
        <v>139</v>
      </c>
      <c r="E149" s="150" t="s">
        <v>1</v>
      </c>
      <c r="F149" s="151" t="s">
        <v>164</v>
      </c>
      <c r="H149" s="150" t="s">
        <v>1</v>
      </c>
      <c r="I149" s="152"/>
      <c r="L149" s="148"/>
      <c r="M149" s="153"/>
      <c r="T149" s="154"/>
      <c r="AT149" s="150" t="s">
        <v>139</v>
      </c>
      <c r="AU149" s="150" t="s">
        <v>83</v>
      </c>
      <c r="AV149" s="12" t="s">
        <v>81</v>
      </c>
      <c r="AW149" s="12" t="s">
        <v>30</v>
      </c>
      <c r="AX149" s="12" t="s">
        <v>73</v>
      </c>
      <c r="AY149" s="150" t="s">
        <v>130</v>
      </c>
    </row>
    <row r="150" spans="2:65" s="13" customFormat="1" ht="10.199999999999999">
      <c r="B150" s="155"/>
      <c r="D150" s="149" t="s">
        <v>139</v>
      </c>
      <c r="E150" s="156" t="s">
        <v>1</v>
      </c>
      <c r="F150" s="157" t="s">
        <v>165</v>
      </c>
      <c r="H150" s="158">
        <v>180.6</v>
      </c>
      <c r="I150" s="159"/>
      <c r="L150" s="155"/>
      <c r="M150" s="160"/>
      <c r="T150" s="161"/>
      <c r="AT150" s="156" t="s">
        <v>139</v>
      </c>
      <c r="AU150" s="156" t="s">
        <v>83</v>
      </c>
      <c r="AV150" s="13" t="s">
        <v>83</v>
      </c>
      <c r="AW150" s="13" t="s">
        <v>30</v>
      </c>
      <c r="AX150" s="13" t="s">
        <v>81</v>
      </c>
      <c r="AY150" s="156" t="s">
        <v>130</v>
      </c>
    </row>
    <row r="151" spans="2:65" s="1" customFormat="1" ht="24.15" customHeight="1">
      <c r="B151" s="133"/>
      <c r="C151" s="134" t="s">
        <v>131</v>
      </c>
      <c r="D151" s="134" t="s">
        <v>133</v>
      </c>
      <c r="E151" s="135" t="s">
        <v>166</v>
      </c>
      <c r="F151" s="136" t="s">
        <v>167</v>
      </c>
      <c r="G151" s="137" t="s">
        <v>136</v>
      </c>
      <c r="H151" s="138">
        <v>109</v>
      </c>
      <c r="I151" s="139"/>
      <c r="J151" s="140">
        <f>ROUND(I151*H151,2)</f>
        <v>0</v>
      </c>
      <c r="K151" s="141"/>
      <c r="L151" s="32"/>
      <c r="M151" s="142" t="s">
        <v>1</v>
      </c>
      <c r="N151" s="143" t="s">
        <v>38</v>
      </c>
      <c r="P151" s="144">
        <f>O151*H151</f>
        <v>0</v>
      </c>
      <c r="Q151" s="144">
        <v>4.0000000000000001E-3</v>
      </c>
      <c r="R151" s="144">
        <f>Q151*H151</f>
        <v>0.436</v>
      </c>
      <c r="S151" s="144">
        <v>0</v>
      </c>
      <c r="T151" s="145">
        <f>S151*H151</f>
        <v>0</v>
      </c>
      <c r="AR151" s="146" t="s">
        <v>137</v>
      </c>
      <c r="AT151" s="146" t="s">
        <v>133</v>
      </c>
      <c r="AU151" s="146" t="s">
        <v>83</v>
      </c>
      <c r="AY151" s="17" t="s">
        <v>130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7" t="s">
        <v>81</v>
      </c>
      <c r="BK151" s="147">
        <f>ROUND(I151*H151,2)</f>
        <v>0</v>
      </c>
      <c r="BL151" s="17" t="s">
        <v>137</v>
      </c>
      <c r="BM151" s="146" t="s">
        <v>168</v>
      </c>
    </row>
    <row r="152" spans="2:65" s="12" customFormat="1" ht="10.199999999999999">
      <c r="B152" s="148"/>
      <c r="D152" s="149" t="s">
        <v>139</v>
      </c>
      <c r="E152" s="150" t="s">
        <v>1</v>
      </c>
      <c r="F152" s="151" t="s">
        <v>140</v>
      </c>
      <c r="H152" s="150" t="s">
        <v>1</v>
      </c>
      <c r="I152" s="152"/>
      <c r="L152" s="148"/>
      <c r="M152" s="153"/>
      <c r="T152" s="154"/>
      <c r="AT152" s="150" t="s">
        <v>139</v>
      </c>
      <c r="AU152" s="150" t="s">
        <v>83</v>
      </c>
      <c r="AV152" s="12" t="s">
        <v>81</v>
      </c>
      <c r="AW152" s="12" t="s">
        <v>30</v>
      </c>
      <c r="AX152" s="12" t="s">
        <v>73</v>
      </c>
      <c r="AY152" s="150" t="s">
        <v>130</v>
      </c>
    </row>
    <row r="153" spans="2:65" s="13" customFormat="1" ht="10.199999999999999">
      <c r="B153" s="155"/>
      <c r="D153" s="149" t="s">
        <v>139</v>
      </c>
      <c r="E153" s="156" t="s">
        <v>1</v>
      </c>
      <c r="F153" s="157" t="s">
        <v>153</v>
      </c>
      <c r="H153" s="158">
        <v>52</v>
      </c>
      <c r="I153" s="159"/>
      <c r="L153" s="155"/>
      <c r="M153" s="160"/>
      <c r="T153" s="161"/>
      <c r="AT153" s="156" t="s">
        <v>139</v>
      </c>
      <c r="AU153" s="156" t="s">
        <v>83</v>
      </c>
      <c r="AV153" s="13" t="s">
        <v>83</v>
      </c>
      <c r="AW153" s="13" t="s">
        <v>30</v>
      </c>
      <c r="AX153" s="13" t="s">
        <v>73</v>
      </c>
      <c r="AY153" s="156" t="s">
        <v>130</v>
      </c>
    </row>
    <row r="154" spans="2:65" s="12" customFormat="1" ht="10.199999999999999">
      <c r="B154" s="148"/>
      <c r="D154" s="149" t="s">
        <v>139</v>
      </c>
      <c r="E154" s="150" t="s">
        <v>1</v>
      </c>
      <c r="F154" s="151" t="s">
        <v>142</v>
      </c>
      <c r="H154" s="150" t="s">
        <v>1</v>
      </c>
      <c r="I154" s="152"/>
      <c r="L154" s="148"/>
      <c r="M154" s="153"/>
      <c r="T154" s="154"/>
      <c r="AT154" s="150" t="s">
        <v>139</v>
      </c>
      <c r="AU154" s="150" t="s">
        <v>83</v>
      </c>
      <c r="AV154" s="12" t="s">
        <v>81</v>
      </c>
      <c r="AW154" s="12" t="s">
        <v>30</v>
      </c>
      <c r="AX154" s="12" t="s">
        <v>73</v>
      </c>
      <c r="AY154" s="150" t="s">
        <v>130</v>
      </c>
    </row>
    <row r="155" spans="2:65" s="13" customFormat="1" ht="10.199999999999999">
      <c r="B155" s="155"/>
      <c r="D155" s="149" t="s">
        <v>139</v>
      </c>
      <c r="E155" s="156" t="s">
        <v>1</v>
      </c>
      <c r="F155" s="157" t="s">
        <v>143</v>
      </c>
      <c r="H155" s="158">
        <v>57</v>
      </c>
      <c r="I155" s="159"/>
      <c r="L155" s="155"/>
      <c r="M155" s="160"/>
      <c r="T155" s="161"/>
      <c r="AT155" s="156" t="s">
        <v>139</v>
      </c>
      <c r="AU155" s="156" t="s">
        <v>83</v>
      </c>
      <c r="AV155" s="13" t="s">
        <v>83</v>
      </c>
      <c r="AW155" s="13" t="s">
        <v>30</v>
      </c>
      <c r="AX155" s="13" t="s">
        <v>73</v>
      </c>
      <c r="AY155" s="156" t="s">
        <v>130</v>
      </c>
    </row>
    <row r="156" spans="2:65" s="14" customFormat="1" ht="10.199999999999999">
      <c r="B156" s="162"/>
      <c r="D156" s="149" t="s">
        <v>139</v>
      </c>
      <c r="E156" s="163" t="s">
        <v>1</v>
      </c>
      <c r="F156" s="164" t="s">
        <v>144</v>
      </c>
      <c r="H156" s="165">
        <v>109</v>
      </c>
      <c r="I156" s="166"/>
      <c r="L156" s="162"/>
      <c r="M156" s="167"/>
      <c r="T156" s="168"/>
      <c r="AT156" s="163" t="s">
        <v>139</v>
      </c>
      <c r="AU156" s="163" t="s">
        <v>83</v>
      </c>
      <c r="AV156" s="14" t="s">
        <v>137</v>
      </c>
      <c r="AW156" s="14" t="s">
        <v>30</v>
      </c>
      <c r="AX156" s="14" t="s">
        <v>81</v>
      </c>
      <c r="AY156" s="163" t="s">
        <v>130</v>
      </c>
    </row>
    <row r="157" spans="2:65" s="1" customFormat="1" ht="66.75" customHeight="1">
      <c r="B157" s="133"/>
      <c r="C157" s="134" t="s">
        <v>169</v>
      </c>
      <c r="D157" s="134" t="s">
        <v>133</v>
      </c>
      <c r="E157" s="135" t="s">
        <v>170</v>
      </c>
      <c r="F157" s="136" t="s">
        <v>171</v>
      </c>
      <c r="G157" s="137" t="s">
        <v>136</v>
      </c>
      <c r="H157" s="138">
        <v>52</v>
      </c>
      <c r="I157" s="139"/>
      <c r="J157" s="140">
        <f>ROUND(I157*H157,2)</f>
        <v>0</v>
      </c>
      <c r="K157" s="141"/>
      <c r="L157" s="32"/>
      <c r="M157" s="142" t="s">
        <v>1</v>
      </c>
      <c r="N157" s="143" t="s">
        <v>38</v>
      </c>
      <c r="P157" s="144">
        <f>O157*H157</f>
        <v>0</v>
      </c>
      <c r="Q157" s="144">
        <v>1.208E-2</v>
      </c>
      <c r="R157" s="144">
        <f>Q157*H157</f>
        <v>0.62816000000000005</v>
      </c>
      <c r="S157" s="144">
        <v>0</v>
      </c>
      <c r="T157" s="145">
        <f>S157*H157</f>
        <v>0</v>
      </c>
      <c r="AR157" s="146" t="s">
        <v>137</v>
      </c>
      <c r="AT157" s="146" t="s">
        <v>133</v>
      </c>
      <c r="AU157" s="146" t="s">
        <v>83</v>
      </c>
      <c r="AY157" s="17" t="s">
        <v>130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7" t="s">
        <v>81</v>
      </c>
      <c r="BK157" s="147">
        <f>ROUND(I157*H157,2)</f>
        <v>0</v>
      </c>
      <c r="BL157" s="17" t="s">
        <v>137</v>
      </c>
      <c r="BM157" s="146" t="s">
        <v>172</v>
      </c>
    </row>
    <row r="158" spans="2:65" s="12" customFormat="1" ht="10.199999999999999">
      <c r="B158" s="148"/>
      <c r="D158" s="149" t="s">
        <v>139</v>
      </c>
      <c r="E158" s="150" t="s">
        <v>1</v>
      </c>
      <c r="F158" s="151" t="s">
        <v>173</v>
      </c>
      <c r="H158" s="150" t="s">
        <v>1</v>
      </c>
      <c r="I158" s="152"/>
      <c r="L158" s="148"/>
      <c r="M158" s="153"/>
      <c r="T158" s="154"/>
      <c r="AT158" s="150" t="s">
        <v>139</v>
      </c>
      <c r="AU158" s="150" t="s">
        <v>83</v>
      </c>
      <c r="AV158" s="12" t="s">
        <v>81</v>
      </c>
      <c r="AW158" s="12" t="s">
        <v>30</v>
      </c>
      <c r="AX158" s="12" t="s">
        <v>73</v>
      </c>
      <c r="AY158" s="150" t="s">
        <v>130</v>
      </c>
    </row>
    <row r="159" spans="2:65" s="13" customFormat="1" ht="10.199999999999999">
      <c r="B159" s="155"/>
      <c r="D159" s="149" t="s">
        <v>139</v>
      </c>
      <c r="E159" s="156" t="s">
        <v>1</v>
      </c>
      <c r="F159" s="157" t="s">
        <v>153</v>
      </c>
      <c r="H159" s="158">
        <v>52</v>
      </c>
      <c r="I159" s="159"/>
      <c r="L159" s="155"/>
      <c r="M159" s="160"/>
      <c r="T159" s="161"/>
      <c r="AT159" s="156" t="s">
        <v>139</v>
      </c>
      <c r="AU159" s="156" t="s">
        <v>83</v>
      </c>
      <c r="AV159" s="13" t="s">
        <v>83</v>
      </c>
      <c r="AW159" s="13" t="s">
        <v>30</v>
      </c>
      <c r="AX159" s="13" t="s">
        <v>81</v>
      </c>
      <c r="AY159" s="156" t="s">
        <v>130</v>
      </c>
    </row>
    <row r="160" spans="2:65" s="1" customFormat="1" ht="76.349999999999994" customHeight="1">
      <c r="B160" s="133"/>
      <c r="C160" s="134" t="s">
        <v>174</v>
      </c>
      <c r="D160" s="134" t="s">
        <v>133</v>
      </c>
      <c r="E160" s="135" t="s">
        <v>175</v>
      </c>
      <c r="F160" s="136" t="s">
        <v>176</v>
      </c>
      <c r="G160" s="137" t="s">
        <v>136</v>
      </c>
      <c r="H160" s="138">
        <v>156</v>
      </c>
      <c r="I160" s="139"/>
      <c r="J160" s="140">
        <f>ROUND(I160*H160,2)</f>
        <v>0</v>
      </c>
      <c r="K160" s="141"/>
      <c r="L160" s="32"/>
      <c r="M160" s="142" t="s">
        <v>1</v>
      </c>
      <c r="N160" s="143" t="s">
        <v>38</v>
      </c>
      <c r="P160" s="144">
        <f>O160*H160</f>
        <v>0</v>
      </c>
      <c r="Q160" s="144">
        <v>6.0400000000000002E-3</v>
      </c>
      <c r="R160" s="144">
        <f>Q160*H160</f>
        <v>0.94224000000000008</v>
      </c>
      <c r="S160" s="144">
        <v>0</v>
      </c>
      <c r="T160" s="145">
        <f>S160*H160</f>
        <v>0</v>
      </c>
      <c r="AR160" s="146" t="s">
        <v>137</v>
      </c>
      <c r="AT160" s="146" t="s">
        <v>133</v>
      </c>
      <c r="AU160" s="146" t="s">
        <v>83</v>
      </c>
      <c r="AY160" s="17" t="s">
        <v>130</v>
      </c>
      <c r="BE160" s="147">
        <f>IF(N160="základní",J160,0)</f>
        <v>0</v>
      </c>
      <c r="BF160" s="147">
        <f>IF(N160="snížená",J160,0)</f>
        <v>0</v>
      </c>
      <c r="BG160" s="147">
        <f>IF(N160="zákl. přenesená",J160,0)</f>
        <v>0</v>
      </c>
      <c r="BH160" s="147">
        <f>IF(N160="sníž. přenesená",J160,0)</f>
        <v>0</v>
      </c>
      <c r="BI160" s="147">
        <f>IF(N160="nulová",J160,0)</f>
        <v>0</v>
      </c>
      <c r="BJ160" s="17" t="s">
        <v>81</v>
      </c>
      <c r="BK160" s="147">
        <f>ROUND(I160*H160,2)</f>
        <v>0</v>
      </c>
      <c r="BL160" s="17" t="s">
        <v>137</v>
      </c>
      <c r="BM160" s="146" t="s">
        <v>177</v>
      </c>
    </row>
    <row r="161" spans="2:65" s="13" customFormat="1" ht="10.199999999999999">
      <c r="B161" s="155"/>
      <c r="D161" s="149" t="s">
        <v>139</v>
      </c>
      <c r="E161" s="156" t="s">
        <v>1</v>
      </c>
      <c r="F161" s="157" t="s">
        <v>178</v>
      </c>
      <c r="H161" s="158">
        <v>156</v>
      </c>
      <c r="I161" s="159"/>
      <c r="L161" s="155"/>
      <c r="M161" s="160"/>
      <c r="T161" s="161"/>
      <c r="AT161" s="156" t="s">
        <v>139</v>
      </c>
      <c r="AU161" s="156" t="s">
        <v>83</v>
      </c>
      <c r="AV161" s="13" t="s">
        <v>83</v>
      </c>
      <c r="AW161" s="13" t="s">
        <v>30</v>
      </c>
      <c r="AX161" s="13" t="s">
        <v>81</v>
      </c>
      <c r="AY161" s="156" t="s">
        <v>130</v>
      </c>
    </row>
    <row r="162" spans="2:65" s="1" customFormat="1" ht="66.75" customHeight="1">
      <c r="B162" s="133"/>
      <c r="C162" s="134" t="s">
        <v>179</v>
      </c>
      <c r="D162" s="134" t="s">
        <v>133</v>
      </c>
      <c r="E162" s="135" t="s">
        <v>180</v>
      </c>
      <c r="F162" s="136" t="s">
        <v>181</v>
      </c>
      <c r="G162" s="137" t="s">
        <v>136</v>
      </c>
      <c r="H162" s="138">
        <v>109</v>
      </c>
      <c r="I162" s="139"/>
      <c r="J162" s="140">
        <f>ROUND(I162*H162,2)</f>
        <v>0</v>
      </c>
      <c r="K162" s="141"/>
      <c r="L162" s="32"/>
      <c r="M162" s="142" t="s">
        <v>1</v>
      </c>
      <c r="N162" s="143" t="s">
        <v>38</v>
      </c>
      <c r="P162" s="144">
        <f>O162*H162</f>
        <v>0</v>
      </c>
      <c r="Q162" s="144">
        <v>1.6199999999999999E-2</v>
      </c>
      <c r="R162" s="144">
        <f>Q162*H162</f>
        <v>1.7657999999999998</v>
      </c>
      <c r="S162" s="144">
        <v>0</v>
      </c>
      <c r="T162" s="145">
        <f>S162*H162</f>
        <v>0</v>
      </c>
      <c r="AR162" s="146" t="s">
        <v>137</v>
      </c>
      <c r="AT162" s="146" t="s">
        <v>133</v>
      </c>
      <c r="AU162" s="146" t="s">
        <v>83</v>
      </c>
      <c r="AY162" s="17" t="s">
        <v>130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7" t="s">
        <v>81</v>
      </c>
      <c r="BK162" s="147">
        <f>ROUND(I162*H162,2)</f>
        <v>0</v>
      </c>
      <c r="BL162" s="17" t="s">
        <v>137</v>
      </c>
      <c r="BM162" s="146" t="s">
        <v>182</v>
      </c>
    </row>
    <row r="163" spans="2:65" s="12" customFormat="1" ht="10.199999999999999">
      <c r="B163" s="148"/>
      <c r="D163" s="149" t="s">
        <v>139</v>
      </c>
      <c r="E163" s="150" t="s">
        <v>1</v>
      </c>
      <c r="F163" s="151" t="s">
        <v>140</v>
      </c>
      <c r="H163" s="150" t="s">
        <v>1</v>
      </c>
      <c r="I163" s="152"/>
      <c r="L163" s="148"/>
      <c r="M163" s="153"/>
      <c r="T163" s="154"/>
      <c r="AT163" s="150" t="s">
        <v>139</v>
      </c>
      <c r="AU163" s="150" t="s">
        <v>83</v>
      </c>
      <c r="AV163" s="12" t="s">
        <v>81</v>
      </c>
      <c r="AW163" s="12" t="s">
        <v>30</v>
      </c>
      <c r="AX163" s="12" t="s">
        <v>73</v>
      </c>
      <c r="AY163" s="150" t="s">
        <v>130</v>
      </c>
    </row>
    <row r="164" spans="2:65" s="13" customFormat="1" ht="10.199999999999999">
      <c r="B164" s="155"/>
      <c r="D164" s="149" t="s">
        <v>139</v>
      </c>
      <c r="E164" s="156" t="s">
        <v>1</v>
      </c>
      <c r="F164" s="157" t="s">
        <v>153</v>
      </c>
      <c r="H164" s="158">
        <v>52</v>
      </c>
      <c r="I164" s="159"/>
      <c r="L164" s="155"/>
      <c r="M164" s="160"/>
      <c r="T164" s="161"/>
      <c r="AT164" s="156" t="s">
        <v>139</v>
      </c>
      <c r="AU164" s="156" t="s">
        <v>83</v>
      </c>
      <c r="AV164" s="13" t="s">
        <v>83</v>
      </c>
      <c r="AW164" s="13" t="s">
        <v>30</v>
      </c>
      <c r="AX164" s="13" t="s">
        <v>73</v>
      </c>
      <c r="AY164" s="156" t="s">
        <v>130</v>
      </c>
    </row>
    <row r="165" spans="2:65" s="12" customFormat="1" ht="10.199999999999999">
      <c r="B165" s="148"/>
      <c r="D165" s="149" t="s">
        <v>139</v>
      </c>
      <c r="E165" s="150" t="s">
        <v>1</v>
      </c>
      <c r="F165" s="151" t="s">
        <v>142</v>
      </c>
      <c r="H165" s="150" t="s">
        <v>1</v>
      </c>
      <c r="I165" s="152"/>
      <c r="L165" s="148"/>
      <c r="M165" s="153"/>
      <c r="T165" s="154"/>
      <c r="AT165" s="150" t="s">
        <v>139</v>
      </c>
      <c r="AU165" s="150" t="s">
        <v>83</v>
      </c>
      <c r="AV165" s="12" t="s">
        <v>81</v>
      </c>
      <c r="AW165" s="12" t="s">
        <v>30</v>
      </c>
      <c r="AX165" s="12" t="s">
        <v>73</v>
      </c>
      <c r="AY165" s="150" t="s">
        <v>130</v>
      </c>
    </row>
    <row r="166" spans="2:65" s="13" customFormat="1" ht="10.199999999999999">
      <c r="B166" s="155"/>
      <c r="D166" s="149" t="s">
        <v>139</v>
      </c>
      <c r="E166" s="156" t="s">
        <v>1</v>
      </c>
      <c r="F166" s="157" t="s">
        <v>143</v>
      </c>
      <c r="H166" s="158">
        <v>57</v>
      </c>
      <c r="I166" s="159"/>
      <c r="L166" s="155"/>
      <c r="M166" s="160"/>
      <c r="T166" s="161"/>
      <c r="AT166" s="156" t="s">
        <v>139</v>
      </c>
      <c r="AU166" s="156" t="s">
        <v>83</v>
      </c>
      <c r="AV166" s="13" t="s">
        <v>83</v>
      </c>
      <c r="AW166" s="13" t="s">
        <v>30</v>
      </c>
      <c r="AX166" s="13" t="s">
        <v>73</v>
      </c>
      <c r="AY166" s="156" t="s">
        <v>130</v>
      </c>
    </row>
    <row r="167" spans="2:65" s="14" customFormat="1" ht="10.199999999999999">
      <c r="B167" s="162"/>
      <c r="D167" s="149" t="s">
        <v>139</v>
      </c>
      <c r="E167" s="163" t="s">
        <v>1</v>
      </c>
      <c r="F167" s="164" t="s">
        <v>144</v>
      </c>
      <c r="H167" s="165">
        <v>109</v>
      </c>
      <c r="I167" s="166"/>
      <c r="L167" s="162"/>
      <c r="M167" s="167"/>
      <c r="T167" s="168"/>
      <c r="AT167" s="163" t="s">
        <v>139</v>
      </c>
      <c r="AU167" s="163" t="s">
        <v>83</v>
      </c>
      <c r="AV167" s="14" t="s">
        <v>137</v>
      </c>
      <c r="AW167" s="14" t="s">
        <v>30</v>
      </c>
      <c r="AX167" s="14" t="s">
        <v>81</v>
      </c>
      <c r="AY167" s="163" t="s">
        <v>130</v>
      </c>
    </row>
    <row r="168" spans="2:65" s="1" customFormat="1" ht="37.799999999999997" customHeight="1">
      <c r="B168" s="133"/>
      <c r="C168" s="134" t="s">
        <v>183</v>
      </c>
      <c r="D168" s="134" t="s">
        <v>133</v>
      </c>
      <c r="E168" s="135" t="s">
        <v>184</v>
      </c>
      <c r="F168" s="136" t="s">
        <v>185</v>
      </c>
      <c r="G168" s="137" t="s">
        <v>136</v>
      </c>
      <c r="H168" s="138">
        <v>327</v>
      </c>
      <c r="I168" s="139"/>
      <c r="J168" s="140">
        <f>ROUND(I168*H168,2)</f>
        <v>0</v>
      </c>
      <c r="K168" s="141"/>
      <c r="L168" s="32"/>
      <c r="M168" s="142" t="s">
        <v>1</v>
      </c>
      <c r="N168" s="143" t="s">
        <v>38</v>
      </c>
      <c r="P168" s="144">
        <f>O168*H168</f>
        <v>0</v>
      </c>
      <c r="Q168" s="144">
        <v>5.4000000000000003E-3</v>
      </c>
      <c r="R168" s="144">
        <f>Q168*H168</f>
        <v>1.7658</v>
      </c>
      <c r="S168" s="144">
        <v>0</v>
      </c>
      <c r="T168" s="145">
        <f>S168*H168</f>
        <v>0</v>
      </c>
      <c r="AR168" s="146" t="s">
        <v>137</v>
      </c>
      <c r="AT168" s="146" t="s">
        <v>133</v>
      </c>
      <c r="AU168" s="146" t="s">
        <v>83</v>
      </c>
      <c r="AY168" s="17" t="s">
        <v>130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7" t="s">
        <v>81</v>
      </c>
      <c r="BK168" s="147">
        <f>ROUND(I168*H168,2)</f>
        <v>0</v>
      </c>
      <c r="BL168" s="17" t="s">
        <v>137</v>
      </c>
      <c r="BM168" s="146" t="s">
        <v>186</v>
      </c>
    </row>
    <row r="169" spans="2:65" s="13" customFormat="1" ht="10.199999999999999">
      <c r="B169" s="155"/>
      <c r="D169" s="149" t="s">
        <v>139</v>
      </c>
      <c r="E169" s="156" t="s">
        <v>1</v>
      </c>
      <c r="F169" s="157" t="s">
        <v>187</v>
      </c>
      <c r="H169" s="158">
        <v>327</v>
      </c>
      <c r="I169" s="159"/>
      <c r="L169" s="155"/>
      <c r="M169" s="160"/>
      <c r="T169" s="161"/>
      <c r="AT169" s="156" t="s">
        <v>139</v>
      </c>
      <c r="AU169" s="156" t="s">
        <v>83</v>
      </c>
      <c r="AV169" s="13" t="s">
        <v>83</v>
      </c>
      <c r="AW169" s="13" t="s">
        <v>30</v>
      </c>
      <c r="AX169" s="13" t="s">
        <v>81</v>
      </c>
      <c r="AY169" s="156" t="s">
        <v>130</v>
      </c>
    </row>
    <row r="170" spans="2:65" s="1" customFormat="1" ht="33" customHeight="1">
      <c r="B170" s="133"/>
      <c r="C170" s="134" t="s">
        <v>188</v>
      </c>
      <c r="D170" s="134" t="s">
        <v>133</v>
      </c>
      <c r="E170" s="135" t="s">
        <v>189</v>
      </c>
      <c r="F170" s="136" t="s">
        <v>190</v>
      </c>
      <c r="G170" s="137" t="s">
        <v>136</v>
      </c>
      <c r="H170" s="138">
        <v>602</v>
      </c>
      <c r="I170" s="139"/>
      <c r="J170" s="140">
        <f>ROUND(I170*H170,2)</f>
        <v>0</v>
      </c>
      <c r="K170" s="141"/>
      <c r="L170" s="32"/>
      <c r="M170" s="142" t="s">
        <v>1</v>
      </c>
      <c r="N170" s="143" t="s">
        <v>38</v>
      </c>
      <c r="P170" s="144">
        <f>O170*H170</f>
        <v>0</v>
      </c>
      <c r="Q170" s="144">
        <v>1.553E-2</v>
      </c>
      <c r="R170" s="144">
        <f>Q170*H170</f>
        <v>9.3490599999999997</v>
      </c>
      <c r="S170" s="144">
        <v>0</v>
      </c>
      <c r="T170" s="145">
        <f>S170*H170</f>
        <v>0</v>
      </c>
      <c r="AR170" s="146" t="s">
        <v>137</v>
      </c>
      <c r="AT170" s="146" t="s">
        <v>133</v>
      </c>
      <c r="AU170" s="146" t="s">
        <v>83</v>
      </c>
      <c r="AY170" s="17" t="s">
        <v>130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7" t="s">
        <v>81</v>
      </c>
      <c r="BK170" s="147">
        <f>ROUND(I170*H170,2)</f>
        <v>0</v>
      </c>
      <c r="BL170" s="17" t="s">
        <v>137</v>
      </c>
      <c r="BM170" s="146" t="s">
        <v>191</v>
      </c>
    </row>
    <row r="171" spans="2:65" s="12" customFormat="1" ht="10.199999999999999">
      <c r="B171" s="148"/>
      <c r="D171" s="149" t="s">
        <v>139</v>
      </c>
      <c r="E171" s="150" t="s">
        <v>1</v>
      </c>
      <c r="F171" s="151" t="s">
        <v>192</v>
      </c>
      <c r="H171" s="150" t="s">
        <v>1</v>
      </c>
      <c r="I171" s="152"/>
      <c r="L171" s="148"/>
      <c r="M171" s="153"/>
      <c r="T171" s="154"/>
      <c r="AT171" s="150" t="s">
        <v>139</v>
      </c>
      <c r="AU171" s="150" t="s">
        <v>83</v>
      </c>
      <c r="AV171" s="12" t="s">
        <v>81</v>
      </c>
      <c r="AW171" s="12" t="s">
        <v>30</v>
      </c>
      <c r="AX171" s="12" t="s">
        <v>73</v>
      </c>
      <c r="AY171" s="150" t="s">
        <v>130</v>
      </c>
    </row>
    <row r="172" spans="2:65" s="13" customFormat="1" ht="10.199999999999999">
      <c r="B172" s="155"/>
      <c r="D172" s="149" t="s">
        <v>139</v>
      </c>
      <c r="E172" s="156" t="s">
        <v>1</v>
      </c>
      <c r="F172" s="157" t="s">
        <v>141</v>
      </c>
      <c r="H172" s="158">
        <v>602</v>
      </c>
      <c r="I172" s="159"/>
      <c r="L172" s="155"/>
      <c r="M172" s="160"/>
      <c r="T172" s="161"/>
      <c r="AT172" s="156" t="s">
        <v>139</v>
      </c>
      <c r="AU172" s="156" t="s">
        <v>83</v>
      </c>
      <c r="AV172" s="13" t="s">
        <v>83</v>
      </c>
      <c r="AW172" s="13" t="s">
        <v>30</v>
      </c>
      <c r="AX172" s="13" t="s">
        <v>81</v>
      </c>
      <c r="AY172" s="156" t="s">
        <v>130</v>
      </c>
    </row>
    <row r="173" spans="2:65" s="11" customFormat="1" ht="22.8" customHeight="1">
      <c r="B173" s="121"/>
      <c r="D173" s="122" t="s">
        <v>72</v>
      </c>
      <c r="E173" s="131" t="s">
        <v>174</v>
      </c>
      <c r="F173" s="131" t="s">
        <v>193</v>
      </c>
      <c r="I173" s="124"/>
      <c r="J173" s="132">
        <f>BK173</f>
        <v>0</v>
      </c>
      <c r="L173" s="121"/>
      <c r="M173" s="126"/>
      <c r="P173" s="127">
        <f>P174</f>
        <v>0</v>
      </c>
      <c r="R173" s="127">
        <f>R174</f>
        <v>0</v>
      </c>
      <c r="T173" s="128">
        <f>T174</f>
        <v>0</v>
      </c>
      <c r="AR173" s="122" t="s">
        <v>81</v>
      </c>
      <c r="AT173" s="129" t="s">
        <v>72</v>
      </c>
      <c r="AU173" s="129" t="s">
        <v>81</v>
      </c>
      <c r="AY173" s="122" t="s">
        <v>130</v>
      </c>
      <c r="BK173" s="130">
        <f>BK174</f>
        <v>0</v>
      </c>
    </row>
    <row r="174" spans="2:65" s="1" customFormat="1" ht="37.799999999999997" customHeight="1">
      <c r="B174" s="133"/>
      <c r="C174" s="134" t="s">
        <v>8</v>
      </c>
      <c r="D174" s="134" t="s">
        <v>133</v>
      </c>
      <c r="E174" s="135" t="s">
        <v>194</v>
      </c>
      <c r="F174" s="136" t="s">
        <v>195</v>
      </c>
      <c r="G174" s="137" t="s">
        <v>196</v>
      </c>
      <c r="H174" s="138">
        <v>4</v>
      </c>
      <c r="I174" s="139"/>
      <c r="J174" s="140">
        <f>ROUND(I174*H174,2)</f>
        <v>0</v>
      </c>
      <c r="K174" s="141"/>
      <c r="L174" s="32"/>
      <c r="M174" s="142" t="s">
        <v>1</v>
      </c>
      <c r="N174" s="143" t="s">
        <v>38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137</v>
      </c>
      <c r="AT174" s="146" t="s">
        <v>133</v>
      </c>
      <c r="AU174" s="146" t="s">
        <v>83</v>
      </c>
      <c r="AY174" s="17" t="s">
        <v>130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7" t="s">
        <v>81</v>
      </c>
      <c r="BK174" s="147">
        <f>ROUND(I174*H174,2)</f>
        <v>0</v>
      </c>
      <c r="BL174" s="17" t="s">
        <v>137</v>
      </c>
      <c r="BM174" s="146" t="s">
        <v>197</v>
      </c>
    </row>
    <row r="175" spans="2:65" s="11" customFormat="1" ht="22.8" customHeight="1">
      <c r="B175" s="121"/>
      <c r="D175" s="122" t="s">
        <v>72</v>
      </c>
      <c r="E175" s="131" t="s">
        <v>179</v>
      </c>
      <c r="F175" s="131" t="s">
        <v>198</v>
      </c>
      <c r="I175" s="124"/>
      <c r="J175" s="132">
        <f>BK175</f>
        <v>0</v>
      </c>
      <c r="L175" s="121"/>
      <c r="M175" s="126"/>
      <c r="P175" s="127">
        <f>SUM(P176:P227)</f>
        <v>0</v>
      </c>
      <c r="R175" s="127">
        <f>SUM(R176:R227)</f>
        <v>0</v>
      </c>
      <c r="T175" s="128">
        <f>SUM(T176:T227)</f>
        <v>16.452202999999997</v>
      </c>
      <c r="AR175" s="122" t="s">
        <v>81</v>
      </c>
      <c r="AT175" s="129" t="s">
        <v>72</v>
      </c>
      <c r="AU175" s="129" t="s">
        <v>81</v>
      </c>
      <c r="AY175" s="122" t="s">
        <v>130</v>
      </c>
      <c r="BK175" s="130">
        <f>SUM(BK176:BK227)</f>
        <v>0</v>
      </c>
    </row>
    <row r="176" spans="2:65" s="1" customFormat="1" ht="37.799999999999997" customHeight="1">
      <c r="B176" s="133"/>
      <c r="C176" s="134" t="s">
        <v>199</v>
      </c>
      <c r="D176" s="134" t="s">
        <v>133</v>
      </c>
      <c r="E176" s="135" t="s">
        <v>200</v>
      </c>
      <c r="F176" s="136" t="s">
        <v>201</v>
      </c>
      <c r="G176" s="137" t="s">
        <v>136</v>
      </c>
      <c r="H176" s="138">
        <v>1008</v>
      </c>
      <c r="I176" s="139"/>
      <c r="J176" s="140">
        <f>ROUND(I176*H176,2)</f>
        <v>0</v>
      </c>
      <c r="K176" s="141"/>
      <c r="L176" s="32"/>
      <c r="M176" s="142" t="s">
        <v>1</v>
      </c>
      <c r="N176" s="143" t="s">
        <v>38</v>
      </c>
      <c r="P176" s="144">
        <f>O176*H176</f>
        <v>0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137</v>
      </c>
      <c r="AT176" s="146" t="s">
        <v>133</v>
      </c>
      <c r="AU176" s="146" t="s">
        <v>83</v>
      </c>
      <c r="AY176" s="17" t="s">
        <v>130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7" t="s">
        <v>81</v>
      </c>
      <c r="BK176" s="147">
        <f>ROUND(I176*H176,2)</f>
        <v>0</v>
      </c>
      <c r="BL176" s="17" t="s">
        <v>137</v>
      </c>
      <c r="BM176" s="146" t="s">
        <v>202</v>
      </c>
    </row>
    <row r="177" spans="2:65" s="13" customFormat="1" ht="10.199999999999999">
      <c r="B177" s="155"/>
      <c r="D177" s="149" t="s">
        <v>139</v>
      </c>
      <c r="E177" s="156" t="s">
        <v>1</v>
      </c>
      <c r="F177" s="157" t="s">
        <v>203</v>
      </c>
      <c r="H177" s="158">
        <v>1008</v>
      </c>
      <c r="I177" s="159"/>
      <c r="L177" s="155"/>
      <c r="M177" s="160"/>
      <c r="T177" s="161"/>
      <c r="AT177" s="156" t="s">
        <v>139</v>
      </c>
      <c r="AU177" s="156" t="s">
        <v>83</v>
      </c>
      <c r="AV177" s="13" t="s">
        <v>83</v>
      </c>
      <c r="AW177" s="13" t="s">
        <v>30</v>
      </c>
      <c r="AX177" s="13" t="s">
        <v>81</v>
      </c>
      <c r="AY177" s="156" t="s">
        <v>130</v>
      </c>
    </row>
    <row r="178" spans="2:65" s="1" customFormat="1" ht="37.799999999999997" customHeight="1">
      <c r="B178" s="133"/>
      <c r="C178" s="134" t="s">
        <v>204</v>
      </c>
      <c r="D178" s="134" t="s">
        <v>133</v>
      </c>
      <c r="E178" s="135" t="s">
        <v>205</v>
      </c>
      <c r="F178" s="136" t="s">
        <v>206</v>
      </c>
      <c r="G178" s="137" t="s">
        <v>136</v>
      </c>
      <c r="H178" s="138">
        <v>181440</v>
      </c>
      <c r="I178" s="139"/>
      <c r="J178" s="140">
        <f>ROUND(I178*H178,2)</f>
        <v>0</v>
      </c>
      <c r="K178" s="141"/>
      <c r="L178" s="32"/>
      <c r="M178" s="142" t="s">
        <v>1</v>
      </c>
      <c r="N178" s="143" t="s">
        <v>38</v>
      </c>
      <c r="P178" s="144">
        <f>O178*H178</f>
        <v>0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AR178" s="146" t="s">
        <v>137</v>
      </c>
      <c r="AT178" s="146" t="s">
        <v>133</v>
      </c>
      <c r="AU178" s="146" t="s">
        <v>83</v>
      </c>
      <c r="AY178" s="17" t="s">
        <v>130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7" t="s">
        <v>81</v>
      </c>
      <c r="BK178" s="147">
        <f>ROUND(I178*H178,2)</f>
        <v>0</v>
      </c>
      <c r="BL178" s="17" t="s">
        <v>137</v>
      </c>
      <c r="BM178" s="146" t="s">
        <v>207</v>
      </c>
    </row>
    <row r="179" spans="2:65" s="13" customFormat="1" ht="10.199999999999999">
      <c r="B179" s="155"/>
      <c r="D179" s="149" t="s">
        <v>139</v>
      </c>
      <c r="E179" s="156" t="s">
        <v>1</v>
      </c>
      <c r="F179" s="157" t="s">
        <v>208</v>
      </c>
      <c r="H179" s="158">
        <v>181440</v>
      </c>
      <c r="I179" s="159"/>
      <c r="L179" s="155"/>
      <c r="M179" s="160"/>
      <c r="T179" s="161"/>
      <c r="AT179" s="156" t="s">
        <v>139</v>
      </c>
      <c r="AU179" s="156" t="s">
        <v>83</v>
      </c>
      <c r="AV179" s="13" t="s">
        <v>83</v>
      </c>
      <c r="AW179" s="13" t="s">
        <v>30</v>
      </c>
      <c r="AX179" s="13" t="s">
        <v>81</v>
      </c>
      <c r="AY179" s="156" t="s">
        <v>130</v>
      </c>
    </row>
    <row r="180" spans="2:65" s="1" customFormat="1" ht="37.799999999999997" customHeight="1">
      <c r="B180" s="133"/>
      <c r="C180" s="134" t="s">
        <v>209</v>
      </c>
      <c r="D180" s="134" t="s">
        <v>133</v>
      </c>
      <c r="E180" s="135" t="s">
        <v>210</v>
      </c>
      <c r="F180" s="136" t="s">
        <v>211</v>
      </c>
      <c r="G180" s="137" t="s">
        <v>136</v>
      </c>
      <c r="H180" s="138">
        <v>1008</v>
      </c>
      <c r="I180" s="139"/>
      <c r="J180" s="140">
        <f>ROUND(I180*H180,2)</f>
        <v>0</v>
      </c>
      <c r="K180" s="141"/>
      <c r="L180" s="32"/>
      <c r="M180" s="142" t="s">
        <v>1</v>
      </c>
      <c r="N180" s="143" t="s">
        <v>38</v>
      </c>
      <c r="P180" s="144">
        <f>O180*H180</f>
        <v>0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137</v>
      </c>
      <c r="AT180" s="146" t="s">
        <v>133</v>
      </c>
      <c r="AU180" s="146" t="s">
        <v>83</v>
      </c>
      <c r="AY180" s="17" t="s">
        <v>130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7" t="s">
        <v>81</v>
      </c>
      <c r="BK180" s="147">
        <f>ROUND(I180*H180,2)</f>
        <v>0</v>
      </c>
      <c r="BL180" s="17" t="s">
        <v>137</v>
      </c>
      <c r="BM180" s="146" t="s">
        <v>212</v>
      </c>
    </row>
    <row r="181" spans="2:65" s="1" customFormat="1" ht="21.75" customHeight="1">
      <c r="B181" s="133"/>
      <c r="C181" s="134" t="s">
        <v>213</v>
      </c>
      <c r="D181" s="134" t="s">
        <v>133</v>
      </c>
      <c r="E181" s="135" t="s">
        <v>214</v>
      </c>
      <c r="F181" s="136" t="s">
        <v>215</v>
      </c>
      <c r="G181" s="137" t="s">
        <v>136</v>
      </c>
      <c r="H181" s="138">
        <v>350</v>
      </c>
      <c r="I181" s="139"/>
      <c r="J181" s="140">
        <f>ROUND(I181*H181,2)</f>
        <v>0</v>
      </c>
      <c r="K181" s="141"/>
      <c r="L181" s="32"/>
      <c r="M181" s="142" t="s">
        <v>1</v>
      </c>
      <c r="N181" s="143" t="s">
        <v>38</v>
      </c>
      <c r="P181" s="144">
        <f>O181*H181</f>
        <v>0</v>
      </c>
      <c r="Q181" s="144">
        <v>0</v>
      </c>
      <c r="R181" s="144">
        <f>Q181*H181</f>
        <v>0</v>
      </c>
      <c r="S181" s="144">
        <v>0</v>
      </c>
      <c r="T181" s="145">
        <f>S181*H181</f>
        <v>0</v>
      </c>
      <c r="AR181" s="146" t="s">
        <v>137</v>
      </c>
      <c r="AT181" s="146" t="s">
        <v>133</v>
      </c>
      <c r="AU181" s="146" t="s">
        <v>83</v>
      </c>
      <c r="AY181" s="17" t="s">
        <v>130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7" t="s">
        <v>81</v>
      </c>
      <c r="BK181" s="147">
        <f>ROUND(I181*H181,2)</f>
        <v>0</v>
      </c>
      <c r="BL181" s="17" t="s">
        <v>137</v>
      </c>
      <c r="BM181" s="146" t="s">
        <v>216</v>
      </c>
    </row>
    <row r="182" spans="2:65" s="12" customFormat="1" ht="10.199999999999999">
      <c r="B182" s="148"/>
      <c r="D182" s="149" t="s">
        <v>139</v>
      </c>
      <c r="E182" s="150" t="s">
        <v>1</v>
      </c>
      <c r="F182" s="151" t="s">
        <v>217</v>
      </c>
      <c r="H182" s="150" t="s">
        <v>1</v>
      </c>
      <c r="I182" s="152"/>
      <c r="L182" s="148"/>
      <c r="M182" s="153"/>
      <c r="T182" s="154"/>
      <c r="AT182" s="150" t="s">
        <v>139</v>
      </c>
      <c r="AU182" s="150" t="s">
        <v>83</v>
      </c>
      <c r="AV182" s="12" t="s">
        <v>81</v>
      </c>
      <c r="AW182" s="12" t="s">
        <v>30</v>
      </c>
      <c r="AX182" s="12" t="s">
        <v>73</v>
      </c>
      <c r="AY182" s="150" t="s">
        <v>130</v>
      </c>
    </row>
    <row r="183" spans="2:65" s="13" customFormat="1" ht="10.199999999999999">
      <c r="B183" s="155"/>
      <c r="D183" s="149" t="s">
        <v>139</v>
      </c>
      <c r="E183" s="156" t="s">
        <v>1</v>
      </c>
      <c r="F183" s="157" t="s">
        <v>218</v>
      </c>
      <c r="H183" s="158">
        <v>350</v>
      </c>
      <c r="I183" s="159"/>
      <c r="L183" s="155"/>
      <c r="M183" s="160"/>
      <c r="T183" s="161"/>
      <c r="AT183" s="156" t="s">
        <v>139</v>
      </c>
      <c r="AU183" s="156" t="s">
        <v>83</v>
      </c>
      <c r="AV183" s="13" t="s">
        <v>83</v>
      </c>
      <c r="AW183" s="13" t="s">
        <v>30</v>
      </c>
      <c r="AX183" s="13" t="s">
        <v>81</v>
      </c>
      <c r="AY183" s="156" t="s">
        <v>130</v>
      </c>
    </row>
    <row r="184" spans="2:65" s="1" customFormat="1" ht="21.75" customHeight="1">
      <c r="B184" s="133"/>
      <c r="C184" s="134" t="s">
        <v>219</v>
      </c>
      <c r="D184" s="134" t="s">
        <v>133</v>
      </c>
      <c r="E184" s="135" t="s">
        <v>220</v>
      </c>
      <c r="F184" s="136" t="s">
        <v>221</v>
      </c>
      <c r="G184" s="137" t="s">
        <v>136</v>
      </c>
      <c r="H184" s="138">
        <v>63000</v>
      </c>
      <c r="I184" s="139"/>
      <c r="J184" s="140">
        <f>ROUND(I184*H184,2)</f>
        <v>0</v>
      </c>
      <c r="K184" s="141"/>
      <c r="L184" s="32"/>
      <c r="M184" s="142" t="s">
        <v>1</v>
      </c>
      <c r="N184" s="143" t="s">
        <v>38</v>
      </c>
      <c r="P184" s="144">
        <f>O184*H184</f>
        <v>0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AR184" s="146" t="s">
        <v>137</v>
      </c>
      <c r="AT184" s="146" t="s">
        <v>133</v>
      </c>
      <c r="AU184" s="146" t="s">
        <v>83</v>
      </c>
      <c r="AY184" s="17" t="s">
        <v>130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7" t="s">
        <v>81</v>
      </c>
      <c r="BK184" s="147">
        <f>ROUND(I184*H184,2)</f>
        <v>0</v>
      </c>
      <c r="BL184" s="17" t="s">
        <v>137</v>
      </c>
      <c r="BM184" s="146" t="s">
        <v>222</v>
      </c>
    </row>
    <row r="185" spans="2:65" s="13" customFormat="1" ht="10.199999999999999">
      <c r="B185" s="155"/>
      <c r="D185" s="149" t="s">
        <v>139</v>
      </c>
      <c r="E185" s="156" t="s">
        <v>1</v>
      </c>
      <c r="F185" s="157" t="s">
        <v>223</v>
      </c>
      <c r="H185" s="158">
        <v>63000</v>
      </c>
      <c r="I185" s="159"/>
      <c r="L185" s="155"/>
      <c r="M185" s="160"/>
      <c r="T185" s="161"/>
      <c r="AT185" s="156" t="s">
        <v>139</v>
      </c>
      <c r="AU185" s="156" t="s">
        <v>83</v>
      </c>
      <c r="AV185" s="13" t="s">
        <v>83</v>
      </c>
      <c r="AW185" s="13" t="s">
        <v>30</v>
      </c>
      <c r="AX185" s="13" t="s">
        <v>81</v>
      </c>
      <c r="AY185" s="156" t="s">
        <v>130</v>
      </c>
    </row>
    <row r="186" spans="2:65" s="1" customFormat="1" ht="21.75" customHeight="1">
      <c r="B186" s="133"/>
      <c r="C186" s="134" t="s">
        <v>224</v>
      </c>
      <c r="D186" s="134" t="s">
        <v>133</v>
      </c>
      <c r="E186" s="135" t="s">
        <v>225</v>
      </c>
      <c r="F186" s="136" t="s">
        <v>226</v>
      </c>
      <c r="G186" s="137" t="s">
        <v>136</v>
      </c>
      <c r="H186" s="138">
        <v>350</v>
      </c>
      <c r="I186" s="139"/>
      <c r="J186" s="140">
        <f>ROUND(I186*H186,2)</f>
        <v>0</v>
      </c>
      <c r="K186" s="141"/>
      <c r="L186" s="32"/>
      <c r="M186" s="142" t="s">
        <v>1</v>
      </c>
      <c r="N186" s="143" t="s">
        <v>38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137</v>
      </c>
      <c r="AT186" s="146" t="s">
        <v>133</v>
      </c>
      <c r="AU186" s="146" t="s">
        <v>83</v>
      </c>
      <c r="AY186" s="17" t="s">
        <v>130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7" t="s">
        <v>81</v>
      </c>
      <c r="BK186" s="147">
        <f>ROUND(I186*H186,2)</f>
        <v>0</v>
      </c>
      <c r="BL186" s="17" t="s">
        <v>137</v>
      </c>
      <c r="BM186" s="146" t="s">
        <v>227</v>
      </c>
    </row>
    <row r="187" spans="2:65" s="1" customFormat="1" ht="49.05" customHeight="1">
      <c r="B187" s="133"/>
      <c r="C187" s="134" t="s">
        <v>228</v>
      </c>
      <c r="D187" s="134" t="s">
        <v>133</v>
      </c>
      <c r="E187" s="135" t="s">
        <v>229</v>
      </c>
      <c r="F187" s="136" t="s">
        <v>230</v>
      </c>
      <c r="G187" s="137" t="s">
        <v>231</v>
      </c>
      <c r="H187" s="138">
        <v>1</v>
      </c>
      <c r="I187" s="139"/>
      <c r="J187" s="140">
        <f>ROUND(I187*H187,2)</f>
        <v>0</v>
      </c>
      <c r="K187" s="141"/>
      <c r="L187" s="32"/>
      <c r="M187" s="142" t="s">
        <v>1</v>
      </c>
      <c r="N187" s="143" t="s">
        <v>38</v>
      </c>
      <c r="P187" s="144">
        <f>O187*H187</f>
        <v>0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AR187" s="146" t="s">
        <v>137</v>
      </c>
      <c r="AT187" s="146" t="s">
        <v>133</v>
      </c>
      <c r="AU187" s="146" t="s">
        <v>83</v>
      </c>
      <c r="AY187" s="17" t="s">
        <v>130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7" t="s">
        <v>81</v>
      </c>
      <c r="BK187" s="147">
        <f>ROUND(I187*H187,2)</f>
        <v>0</v>
      </c>
      <c r="BL187" s="17" t="s">
        <v>137</v>
      </c>
      <c r="BM187" s="146" t="s">
        <v>232</v>
      </c>
    </row>
    <row r="188" spans="2:65" s="1" customFormat="1" ht="37.799999999999997" customHeight="1">
      <c r="B188" s="133"/>
      <c r="C188" s="134" t="s">
        <v>233</v>
      </c>
      <c r="D188" s="134" t="s">
        <v>133</v>
      </c>
      <c r="E188" s="135" t="s">
        <v>234</v>
      </c>
      <c r="F188" s="136" t="s">
        <v>235</v>
      </c>
      <c r="G188" s="137" t="s">
        <v>136</v>
      </c>
      <c r="H188" s="138">
        <v>602</v>
      </c>
      <c r="I188" s="139"/>
      <c r="J188" s="140">
        <f>ROUND(I188*H188,2)</f>
        <v>0</v>
      </c>
      <c r="K188" s="141"/>
      <c r="L188" s="32"/>
      <c r="M188" s="142" t="s">
        <v>1</v>
      </c>
      <c r="N188" s="143" t="s">
        <v>38</v>
      </c>
      <c r="P188" s="144">
        <f>O188*H188</f>
        <v>0</v>
      </c>
      <c r="Q188" s="144">
        <v>0</v>
      </c>
      <c r="R188" s="144">
        <f>Q188*H188</f>
        <v>0</v>
      </c>
      <c r="S188" s="144">
        <v>1.6E-2</v>
      </c>
      <c r="T188" s="145">
        <f>S188*H188</f>
        <v>9.6319999999999997</v>
      </c>
      <c r="AR188" s="146" t="s">
        <v>137</v>
      </c>
      <c r="AT188" s="146" t="s">
        <v>133</v>
      </c>
      <c r="AU188" s="146" t="s">
        <v>83</v>
      </c>
      <c r="AY188" s="17" t="s">
        <v>130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7" t="s">
        <v>81</v>
      </c>
      <c r="BK188" s="147">
        <f>ROUND(I188*H188,2)</f>
        <v>0</v>
      </c>
      <c r="BL188" s="17" t="s">
        <v>137</v>
      </c>
      <c r="BM188" s="146" t="s">
        <v>236</v>
      </c>
    </row>
    <row r="189" spans="2:65" s="12" customFormat="1" ht="10.199999999999999">
      <c r="B189" s="148"/>
      <c r="D189" s="149" t="s">
        <v>139</v>
      </c>
      <c r="E189" s="150" t="s">
        <v>1</v>
      </c>
      <c r="F189" s="151" t="s">
        <v>237</v>
      </c>
      <c r="H189" s="150" t="s">
        <v>1</v>
      </c>
      <c r="I189" s="152"/>
      <c r="L189" s="148"/>
      <c r="M189" s="153"/>
      <c r="T189" s="154"/>
      <c r="AT189" s="150" t="s">
        <v>139</v>
      </c>
      <c r="AU189" s="150" t="s">
        <v>83</v>
      </c>
      <c r="AV189" s="12" t="s">
        <v>81</v>
      </c>
      <c r="AW189" s="12" t="s">
        <v>30</v>
      </c>
      <c r="AX189" s="12" t="s">
        <v>73</v>
      </c>
      <c r="AY189" s="150" t="s">
        <v>130</v>
      </c>
    </row>
    <row r="190" spans="2:65" s="13" customFormat="1" ht="10.199999999999999">
      <c r="B190" s="155"/>
      <c r="D190" s="149" t="s">
        <v>139</v>
      </c>
      <c r="E190" s="156" t="s">
        <v>1</v>
      </c>
      <c r="F190" s="157" t="s">
        <v>141</v>
      </c>
      <c r="H190" s="158">
        <v>602</v>
      </c>
      <c r="I190" s="159"/>
      <c r="L190" s="155"/>
      <c r="M190" s="160"/>
      <c r="T190" s="161"/>
      <c r="AT190" s="156" t="s">
        <v>139</v>
      </c>
      <c r="AU190" s="156" t="s">
        <v>83</v>
      </c>
      <c r="AV190" s="13" t="s">
        <v>83</v>
      </c>
      <c r="AW190" s="13" t="s">
        <v>30</v>
      </c>
      <c r="AX190" s="13" t="s">
        <v>81</v>
      </c>
      <c r="AY190" s="156" t="s">
        <v>130</v>
      </c>
    </row>
    <row r="191" spans="2:65" s="1" customFormat="1" ht="37.799999999999997" customHeight="1">
      <c r="B191" s="133"/>
      <c r="C191" s="134" t="s">
        <v>7</v>
      </c>
      <c r="D191" s="134" t="s">
        <v>133</v>
      </c>
      <c r="E191" s="135" t="s">
        <v>238</v>
      </c>
      <c r="F191" s="136" t="s">
        <v>239</v>
      </c>
      <c r="G191" s="137" t="s">
        <v>136</v>
      </c>
      <c r="H191" s="138">
        <v>57.3</v>
      </c>
      <c r="I191" s="139"/>
      <c r="J191" s="140">
        <f>ROUND(I191*H191,2)</f>
        <v>0</v>
      </c>
      <c r="K191" s="141"/>
      <c r="L191" s="32"/>
      <c r="M191" s="142" t="s">
        <v>1</v>
      </c>
      <c r="N191" s="143" t="s">
        <v>38</v>
      </c>
      <c r="P191" s="144">
        <f>O191*H191</f>
        <v>0</v>
      </c>
      <c r="Q191" s="144">
        <v>0</v>
      </c>
      <c r="R191" s="144">
        <f>Q191*H191</f>
        <v>0</v>
      </c>
      <c r="S191" s="144">
        <v>5.8999999999999997E-2</v>
      </c>
      <c r="T191" s="145">
        <f>S191*H191</f>
        <v>3.3806999999999996</v>
      </c>
      <c r="AR191" s="146" t="s">
        <v>137</v>
      </c>
      <c r="AT191" s="146" t="s">
        <v>133</v>
      </c>
      <c r="AU191" s="146" t="s">
        <v>83</v>
      </c>
      <c r="AY191" s="17" t="s">
        <v>130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7" t="s">
        <v>81</v>
      </c>
      <c r="BK191" s="147">
        <f>ROUND(I191*H191,2)</f>
        <v>0</v>
      </c>
      <c r="BL191" s="17" t="s">
        <v>137</v>
      </c>
      <c r="BM191" s="146" t="s">
        <v>240</v>
      </c>
    </row>
    <row r="192" spans="2:65" s="12" customFormat="1" ht="20.399999999999999">
      <c r="B192" s="148"/>
      <c r="D192" s="149" t="s">
        <v>139</v>
      </c>
      <c r="E192" s="150" t="s">
        <v>1</v>
      </c>
      <c r="F192" s="151" t="s">
        <v>241</v>
      </c>
      <c r="H192" s="150" t="s">
        <v>1</v>
      </c>
      <c r="I192" s="152"/>
      <c r="L192" s="148"/>
      <c r="M192" s="153"/>
      <c r="T192" s="154"/>
      <c r="AT192" s="150" t="s">
        <v>139</v>
      </c>
      <c r="AU192" s="150" t="s">
        <v>83</v>
      </c>
      <c r="AV192" s="12" t="s">
        <v>81</v>
      </c>
      <c r="AW192" s="12" t="s">
        <v>30</v>
      </c>
      <c r="AX192" s="12" t="s">
        <v>73</v>
      </c>
      <c r="AY192" s="150" t="s">
        <v>130</v>
      </c>
    </row>
    <row r="193" spans="2:65" s="13" customFormat="1" ht="10.199999999999999">
      <c r="B193" s="155"/>
      <c r="D193" s="149" t="s">
        <v>139</v>
      </c>
      <c r="E193" s="156" t="s">
        <v>1</v>
      </c>
      <c r="F193" s="157" t="s">
        <v>242</v>
      </c>
      <c r="H193" s="158">
        <v>57.3</v>
      </c>
      <c r="I193" s="159"/>
      <c r="L193" s="155"/>
      <c r="M193" s="160"/>
      <c r="T193" s="161"/>
      <c r="AT193" s="156" t="s">
        <v>139</v>
      </c>
      <c r="AU193" s="156" t="s">
        <v>83</v>
      </c>
      <c r="AV193" s="13" t="s">
        <v>83</v>
      </c>
      <c r="AW193" s="13" t="s">
        <v>30</v>
      </c>
      <c r="AX193" s="13" t="s">
        <v>81</v>
      </c>
      <c r="AY193" s="156" t="s">
        <v>130</v>
      </c>
    </row>
    <row r="194" spans="2:65" s="1" customFormat="1" ht="24.15" customHeight="1">
      <c r="B194" s="133"/>
      <c r="C194" s="134" t="s">
        <v>243</v>
      </c>
      <c r="D194" s="134" t="s">
        <v>133</v>
      </c>
      <c r="E194" s="135" t="s">
        <v>244</v>
      </c>
      <c r="F194" s="136" t="s">
        <v>245</v>
      </c>
      <c r="G194" s="137" t="s">
        <v>136</v>
      </c>
      <c r="H194" s="138">
        <v>602.1</v>
      </c>
      <c r="I194" s="139"/>
      <c r="J194" s="140">
        <f>ROUND(I194*H194,2)</f>
        <v>0</v>
      </c>
      <c r="K194" s="141"/>
      <c r="L194" s="32"/>
      <c r="M194" s="142" t="s">
        <v>1</v>
      </c>
      <c r="N194" s="143" t="s">
        <v>38</v>
      </c>
      <c r="P194" s="144">
        <f>O194*H194</f>
        <v>0</v>
      </c>
      <c r="Q194" s="144">
        <v>0</v>
      </c>
      <c r="R194" s="144">
        <f>Q194*H194</f>
        <v>0</v>
      </c>
      <c r="S194" s="144">
        <v>1.4300000000000001E-3</v>
      </c>
      <c r="T194" s="145">
        <f>S194*H194</f>
        <v>0.86100300000000007</v>
      </c>
      <c r="AR194" s="146" t="s">
        <v>137</v>
      </c>
      <c r="AT194" s="146" t="s">
        <v>133</v>
      </c>
      <c r="AU194" s="146" t="s">
        <v>83</v>
      </c>
      <c r="AY194" s="17" t="s">
        <v>130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7" t="s">
        <v>81</v>
      </c>
      <c r="BK194" s="147">
        <f>ROUND(I194*H194,2)</f>
        <v>0</v>
      </c>
      <c r="BL194" s="17" t="s">
        <v>137</v>
      </c>
      <c r="BM194" s="146" t="s">
        <v>246</v>
      </c>
    </row>
    <row r="195" spans="2:65" s="12" customFormat="1" ht="10.199999999999999">
      <c r="B195" s="148"/>
      <c r="D195" s="149" t="s">
        <v>139</v>
      </c>
      <c r="E195" s="150" t="s">
        <v>1</v>
      </c>
      <c r="F195" s="151" t="s">
        <v>247</v>
      </c>
      <c r="H195" s="150" t="s">
        <v>1</v>
      </c>
      <c r="I195" s="152"/>
      <c r="L195" s="148"/>
      <c r="M195" s="153"/>
      <c r="T195" s="154"/>
      <c r="AT195" s="150" t="s">
        <v>139</v>
      </c>
      <c r="AU195" s="150" t="s">
        <v>83</v>
      </c>
      <c r="AV195" s="12" t="s">
        <v>81</v>
      </c>
      <c r="AW195" s="12" t="s">
        <v>30</v>
      </c>
      <c r="AX195" s="12" t="s">
        <v>73</v>
      </c>
      <c r="AY195" s="150" t="s">
        <v>130</v>
      </c>
    </row>
    <row r="196" spans="2:65" s="12" customFormat="1" ht="10.199999999999999">
      <c r="B196" s="148"/>
      <c r="D196" s="149" t="s">
        <v>139</v>
      </c>
      <c r="E196" s="150" t="s">
        <v>1</v>
      </c>
      <c r="F196" s="151" t="s">
        <v>248</v>
      </c>
      <c r="H196" s="150" t="s">
        <v>1</v>
      </c>
      <c r="I196" s="152"/>
      <c r="L196" s="148"/>
      <c r="M196" s="153"/>
      <c r="T196" s="154"/>
      <c r="AT196" s="150" t="s">
        <v>139</v>
      </c>
      <c r="AU196" s="150" t="s">
        <v>83</v>
      </c>
      <c r="AV196" s="12" t="s">
        <v>81</v>
      </c>
      <c r="AW196" s="12" t="s">
        <v>30</v>
      </c>
      <c r="AX196" s="12" t="s">
        <v>73</v>
      </c>
      <c r="AY196" s="150" t="s">
        <v>130</v>
      </c>
    </row>
    <row r="197" spans="2:65" s="13" customFormat="1" ht="10.199999999999999">
      <c r="B197" s="155"/>
      <c r="D197" s="149" t="s">
        <v>139</v>
      </c>
      <c r="E197" s="156" t="s">
        <v>1</v>
      </c>
      <c r="F197" s="157" t="s">
        <v>249</v>
      </c>
      <c r="H197" s="158">
        <v>43.8</v>
      </c>
      <c r="I197" s="159"/>
      <c r="L197" s="155"/>
      <c r="M197" s="160"/>
      <c r="T197" s="161"/>
      <c r="AT197" s="156" t="s">
        <v>139</v>
      </c>
      <c r="AU197" s="156" t="s">
        <v>83</v>
      </c>
      <c r="AV197" s="13" t="s">
        <v>83</v>
      </c>
      <c r="AW197" s="13" t="s">
        <v>30</v>
      </c>
      <c r="AX197" s="13" t="s">
        <v>73</v>
      </c>
      <c r="AY197" s="156" t="s">
        <v>130</v>
      </c>
    </row>
    <row r="198" spans="2:65" s="12" customFormat="1" ht="10.199999999999999">
      <c r="B198" s="148"/>
      <c r="D198" s="149" t="s">
        <v>139</v>
      </c>
      <c r="E198" s="150" t="s">
        <v>1</v>
      </c>
      <c r="F198" s="151" t="s">
        <v>250</v>
      </c>
      <c r="H198" s="150" t="s">
        <v>1</v>
      </c>
      <c r="I198" s="152"/>
      <c r="L198" s="148"/>
      <c r="M198" s="153"/>
      <c r="T198" s="154"/>
      <c r="AT198" s="150" t="s">
        <v>139</v>
      </c>
      <c r="AU198" s="150" t="s">
        <v>83</v>
      </c>
      <c r="AV198" s="12" t="s">
        <v>81</v>
      </c>
      <c r="AW198" s="12" t="s">
        <v>30</v>
      </c>
      <c r="AX198" s="12" t="s">
        <v>73</v>
      </c>
      <c r="AY198" s="150" t="s">
        <v>130</v>
      </c>
    </row>
    <row r="199" spans="2:65" s="13" customFormat="1" ht="10.199999999999999">
      <c r="B199" s="155"/>
      <c r="D199" s="149" t="s">
        <v>139</v>
      </c>
      <c r="E199" s="156" t="s">
        <v>1</v>
      </c>
      <c r="F199" s="157" t="s">
        <v>251</v>
      </c>
      <c r="H199" s="158">
        <v>60.9</v>
      </c>
      <c r="I199" s="159"/>
      <c r="L199" s="155"/>
      <c r="M199" s="160"/>
      <c r="T199" s="161"/>
      <c r="AT199" s="156" t="s">
        <v>139</v>
      </c>
      <c r="AU199" s="156" t="s">
        <v>83</v>
      </c>
      <c r="AV199" s="13" t="s">
        <v>83</v>
      </c>
      <c r="AW199" s="13" t="s">
        <v>30</v>
      </c>
      <c r="AX199" s="13" t="s">
        <v>73</v>
      </c>
      <c r="AY199" s="156" t="s">
        <v>130</v>
      </c>
    </row>
    <row r="200" spans="2:65" s="12" customFormat="1" ht="10.199999999999999">
      <c r="B200" s="148"/>
      <c r="D200" s="149" t="s">
        <v>139</v>
      </c>
      <c r="E200" s="150" t="s">
        <v>1</v>
      </c>
      <c r="F200" s="151" t="s">
        <v>252</v>
      </c>
      <c r="H200" s="150" t="s">
        <v>1</v>
      </c>
      <c r="I200" s="152"/>
      <c r="L200" s="148"/>
      <c r="M200" s="153"/>
      <c r="T200" s="154"/>
      <c r="AT200" s="150" t="s">
        <v>139</v>
      </c>
      <c r="AU200" s="150" t="s">
        <v>83</v>
      </c>
      <c r="AV200" s="12" t="s">
        <v>81</v>
      </c>
      <c r="AW200" s="12" t="s">
        <v>30</v>
      </c>
      <c r="AX200" s="12" t="s">
        <v>73</v>
      </c>
      <c r="AY200" s="150" t="s">
        <v>130</v>
      </c>
    </row>
    <row r="201" spans="2:65" s="13" customFormat="1" ht="10.199999999999999">
      <c r="B201" s="155"/>
      <c r="D201" s="149" t="s">
        <v>139</v>
      </c>
      <c r="E201" s="156" t="s">
        <v>1</v>
      </c>
      <c r="F201" s="157" t="s">
        <v>253</v>
      </c>
      <c r="H201" s="158">
        <v>27.395</v>
      </c>
      <c r="I201" s="159"/>
      <c r="L201" s="155"/>
      <c r="M201" s="160"/>
      <c r="T201" s="161"/>
      <c r="AT201" s="156" t="s">
        <v>139</v>
      </c>
      <c r="AU201" s="156" t="s">
        <v>83</v>
      </c>
      <c r="AV201" s="13" t="s">
        <v>83</v>
      </c>
      <c r="AW201" s="13" t="s">
        <v>30</v>
      </c>
      <c r="AX201" s="13" t="s">
        <v>73</v>
      </c>
      <c r="AY201" s="156" t="s">
        <v>130</v>
      </c>
    </row>
    <row r="202" spans="2:65" s="12" customFormat="1" ht="10.199999999999999">
      <c r="B202" s="148"/>
      <c r="D202" s="149" t="s">
        <v>139</v>
      </c>
      <c r="E202" s="150" t="s">
        <v>1</v>
      </c>
      <c r="F202" s="151" t="s">
        <v>254</v>
      </c>
      <c r="H202" s="150" t="s">
        <v>1</v>
      </c>
      <c r="I202" s="152"/>
      <c r="L202" s="148"/>
      <c r="M202" s="153"/>
      <c r="T202" s="154"/>
      <c r="AT202" s="150" t="s">
        <v>139</v>
      </c>
      <c r="AU202" s="150" t="s">
        <v>83</v>
      </c>
      <c r="AV202" s="12" t="s">
        <v>81</v>
      </c>
      <c r="AW202" s="12" t="s">
        <v>30</v>
      </c>
      <c r="AX202" s="12" t="s">
        <v>73</v>
      </c>
      <c r="AY202" s="150" t="s">
        <v>130</v>
      </c>
    </row>
    <row r="203" spans="2:65" s="13" customFormat="1" ht="10.199999999999999">
      <c r="B203" s="155"/>
      <c r="D203" s="149" t="s">
        <v>139</v>
      </c>
      <c r="E203" s="156" t="s">
        <v>1</v>
      </c>
      <c r="F203" s="157" t="s">
        <v>255</v>
      </c>
      <c r="H203" s="158">
        <v>436.8</v>
      </c>
      <c r="I203" s="159"/>
      <c r="L203" s="155"/>
      <c r="M203" s="160"/>
      <c r="T203" s="161"/>
      <c r="AT203" s="156" t="s">
        <v>139</v>
      </c>
      <c r="AU203" s="156" t="s">
        <v>83</v>
      </c>
      <c r="AV203" s="13" t="s">
        <v>83</v>
      </c>
      <c r="AW203" s="13" t="s">
        <v>30</v>
      </c>
      <c r="AX203" s="13" t="s">
        <v>73</v>
      </c>
      <c r="AY203" s="156" t="s">
        <v>130</v>
      </c>
    </row>
    <row r="204" spans="2:65" s="12" customFormat="1" ht="10.199999999999999">
      <c r="B204" s="148"/>
      <c r="D204" s="149" t="s">
        <v>139</v>
      </c>
      <c r="E204" s="150" t="s">
        <v>1</v>
      </c>
      <c r="F204" s="151" t="s">
        <v>256</v>
      </c>
      <c r="H204" s="150" t="s">
        <v>1</v>
      </c>
      <c r="I204" s="152"/>
      <c r="L204" s="148"/>
      <c r="M204" s="153"/>
      <c r="T204" s="154"/>
      <c r="AT204" s="150" t="s">
        <v>139</v>
      </c>
      <c r="AU204" s="150" t="s">
        <v>83</v>
      </c>
      <c r="AV204" s="12" t="s">
        <v>81</v>
      </c>
      <c r="AW204" s="12" t="s">
        <v>30</v>
      </c>
      <c r="AX204" s="12" t="s">
        <v>73</v>
      </c>
      <c r="AY204" s="150" t="s">
        <v>130</v>
      </c>
    </row>
    <row r="205" spans="2:65" s="13" customFormat="1" ht="10.199999999999999">
      <c r="B205" s="155"/>
      <c r="D205" s="149" t="s">
        <v>139</v>
      </c>
      <c r="E205" s="156" t="s">
        <v>1</v>
      </c>
      <c r="F205" s="157" t="s">
        <v>257</v>
      </c>
      <c r="H205" s="158">
        <v>-9.4499999999999993</v>
      </c>
      <c r="I205" s="159"/>
      <c r="L205" s="155"/>
      <c r="M205" s="160"/>
      <c r="T205" s="161"/>
      <c r="AT205" s="156" t="s">
        <v>139</v>
      </c>
      <c r="AU205" s="156" t="s">
        <v>83</v>
      </c>
      <c r="AV205" s="13" t="s">
        <v>83</v>
      </c>
      <c r="AW205" s="13" t="s">
        <v>30</v>
      </c>
      <c r="AX205" s="13" t="s">
        <v>73</v>
      </c>
      <c r="AY205" s="156" t="s">
        <v>130</v>
      </c>
    </row>
    <row r="206" spans="2:65" s="13" customFormat="1" ht="10.199999999999999">
      <c r="B206" s="155"/>
      <c r="D206" s="149" t="s">
        <v>139</v>
      </c>
      <c r="E206" s="156" t="s">
        <v>1</v>
      </c>
      <c r="F206" s="157" t="s">
        <v>258</v>
      </c>
      <c r="H206" s="158">
        <v>-16.8</v>
      </c>
      <c r="I206" s="159"/>
      <c r="L206" s="155"/>
      <c r="M206" s="160"/>
      <c r="T206" s="161"/>
      <c r="AT206" s="156" t="s">
        <v>139</v>
      </c>
      <c r="AU206" s="156" t="s">
        <v>83</v>
      </c>
      <c r="AV206" s="13" t="s">
        <v>83</v>
      </c>
      <c r="AW206" s="13" t="s">
        <v>30</v>
      </c>
      <c r="AX206" s="13" t="s">
        <v>73</v>
      </c>
      <c r="AY206" s="156" t="s">
        <v>130</v>
      </c>
    </row>
    <row r="207" spans="2:65" s="13" customFormat="1" ht="10.199999999999999">
      <c r="B207" s="155"/>
      <c r="D207" s="149" t="s">
        <v>139</v>
      </c>
      <c r="E207" s="156" t="s">
        <v>1</v>
      </c>
      <c r="F207" s="157" t="s">
        <v>259</v>
      </c>
      <c r="H207" s="158">
        <v>-46.2</v>
      </c>
      <c r="I207" s="159"/>
      <c r="L207" s="155"/>
      <c r="M207" s="160"/>
      <c r="T207" s="161"/>
      <c r="AT207" s="156" t="s">
        <v>139</v>
      </c>
      <c r="AU207" s="156" t="s">
        <v>83</v>
      </c>
      <c r="AV207" s="13" t="s">
        <v>83</v>
      </c>
      <c r="AW207" s="13" t="s">
        <v>30</v>
      </c>
      <c r="AX207" s="13" t="s">
        <v>73</v>
      </c>
      <c r="AY207" s="156" t="s">
        <v>130</v>
      </c>
    </row>
    <row r="208" spans="2:65" s="12" customFormat="1" ht="10.199999999999999">
      <c r="B208" s="148"/>
      <c r="D208" s="149" t="s">
        <v>139</v>
      </c>
      <c r="E208" s="150" t="s">
        <v>1</v>
      </c>
      <c r="F208" s="151" t="s">
        <v>260</v>
      </c>
      <c r="H208" s="150" t="s">
        <v>1</v>
      </c>
      <c r="I208" s="152"/>
      <c r="L208" s="148"/>
      <c r="M208" s="153"/>
      <c r="T208" s="154"/>
      <c r="AT208" s="150" t="s">
        <v>139</v>
      </c>
      <c r="AU208" s="150" t="s">
        <v>83</v>
      </c>
      <c r="AV208" s="12" t="s">
        <v>81</v>
      </c>
      <c r="AW208" s="12" t="s">
        <v>30</v>
      </c>
      <c r="AX208" s="12" t="s">
        <v>73</v>
      </c>
      <c r="AY208" s="150" t="s">
        <v>130</v>
      </c>
    </row>
    <row r="209" spans="2:65" s="13" customFormat="1" ht="10.199999999999999">
      <c r="B209" s="155"/>
      <c r="D209" s="149" t="s">
        <v>139</v>
      </c>
      <c r="E209" s="156" t="s">
        <v>1</v>
      </c>
      <c r="F209" s="157" t="s">
        <v>261</v>
      </c>
      <c r="H209" s="158">
        <v>50.954999999999998</v>
      </c>
      <c r="I209" s="159"/>
      <c r="L209" s="155"/>
      <c r="M209" s="160"/>
      <c r="T209" s="161"/>
      <c r="AT209" s="156" t="s">
        <v>139</v>
      </c>
      <c r="AU209" s="156" t="s">
        <v>83</v>
      </c>
      <c r="AV209" s="13" t="s">
        <v>83</v>
      </c>
      <c r="AW209" s="13" t="s">
        <v>30</v>
      </c>
      <c r="AX209" s="13" t="s">
        <v>73</v>
      </c>
      <c r="AY209" s="156" t="s">
        <v>130</v>
      </c>
    </row>
    <row r="210" spans="2:65" s="15" customFormat="1" ht="10.199999999999999">
      <c r="B210" s="169"/>
      <c r="D210" s="149" t="s">
        <v>139</v>
      </c>
      <c r="E210" s="170" t="s">
        <v>1</v>
      </c>
      <c r="F210" s="171" t="s">
        <v>262</v>
      </c>
      <c r="H210" s="172">
        <v>547.4</v>
      </c>
      <c r="I210" s="173"/>
      <c r="L210" s="169"/>
      <c r="M210" s="174"/>
      <c r="T210" s="175"/>
      <c r="AT210" s="170" t="s">
        <v>139</v>
      </c>
      <c r="AU210" s="170" t="s">
        <v>83</v>
      </c>
      <c r="AV210" s="15" t="s">
        <v>149</v>
      </c>
      <c r="AW210" s="15" t="s">
        <v>30</v>
      </c>
      <c r="AX210" s="15" t="s">
        <v>73</v>
      </c>
      <c r="AY210" s="170" t="s">
        <v>130</v>
      </c>
    </row>
    <row r="211" spans="2:65" s="12" customFormat="1" ht="10.199999999999999">
      <c r="B211" s="148"/>
      <c r="D211" s="149" t="s">
        <v>139</v>
      </c>
      <c r="E211" s="150" t="s">
        <v>1</v>
      </c>
      <c r="F211" s="151" t="s">
        <v>263</v>
      </c>
      <c r="H211" s="150" t="s">
        <v>1</v>
      </c>
      <c r="I211" s="152"/>
      <c r="L211" s="148"/>
      <c r="M211" s="153"/>
      <c r="T211" s="154"/>
      <c r="AT211" s="150" t="s">
        <v>139</v>
      </c>
      <c r="AU211" s="150" t="s">
        <v>83</v>
      </c>
      <c r="AV211" s="12" t="s">
        <v>81</v>
      </c>
      <c r="AW211" s="12" t="s">
        <v>30</v>
      </c>
      <c r="AX211" s="12" t="s">
        <v>73</v>
      </c>
      <c r="AY211" s="150" t="s">
        <v>130</v>
      </c>
    </row>
    <row r="212" spans="2:65" s="13" customFormat="1" ht="10.199999999999999">
      <c r="B212" s="155"/>
      <c r="D212" s="149" t="s">
        <v>139</v>
      </c>
      <c r="E212" s="156" t="s">
        <v>1</v>
      </c>
      <c r="F212" s="157" t="s">
        <v>264</v>
      </c>
      <c r="H212" s="158">
        <v>54.7</v>
      </c>
      <c r="I212" s="159"/>
      <c r="L212" s="155"/>
      <c r="M212" s="160"/>
      <c r="T212" s="161"/>
      <c r="AT212" s="156" t="s">
        <v>139</v>
      </c>
      <c r="AU212" s="156" t="s">
        <v>83</v>
      </c>
      <c r="AV212" s="13" t="s">
        <v>83</v>
      </c>
      <c r="AW212" s="13" t="s">
        <v>30</v>
      </c>
      <c r="AX212" s="13" t="s">
        <v>73</v>
      </c>
      <c r="AY212" s="156" t="s">
        <v>130</v>
      </c>
    </row>
    <row r="213" spans="2:65" s="14" customFormat="1" ht="10.199999999999999">
      <c r="B213" s="162"/>
      <c r="D213" s="149" t="s">
        <v>139</v>
      </c>
      <c r="E213" s="163" t="s">
        <v>1</v>
      </c>
      <c r="F213" s="164" t="s">
        <v>144</v>
      </c>
      <c r="H213" s="165">
        <v>602.1</v>
      </c>
      <c r="I213" s="166"/>
      <c r="L213" s="162"/>
      <c r="M213" s="167"/>
      <c r="T213" s="168"/>
      <c r="AT213" s="163" t="s">
        <v>139</v>
      </c>
      <c r="AU213" s="163" t="s">
        <v>83</v>
      </c>
      <c r="AV213" s="14" t="s">
        <v>137</v>
      </c>
      <c r="AW213" s="14" t="s">
        <v>30</v>
      </c>
      <c r="AX213" s="14" t="s">
        <v>81</v>
      </c>
      <c r="AY213" s="163" t="s">
        <v>130</v>
      </c>
    </row>
    <row r="214" spans="2:65" s="1" customFormat="1" ht="24.15" customHeight="1">
      <c r="B214" s="133"/>
      <c r="C214" s="134" t="s">
        <v>265</v>
      </c>
      <c r="D214" s="134" t="s">
        <v>133</v>
      </c>
      <c r="E214" s="135" t="s">
        <v>266</v>
      </c>
      <c r="F214" s="136" t="s">
        <v>267</v>
      </c>
      <c r="G214" s="137" t="s">
        <v>136</v>
      </c>
      <c r="H214" s="138">
        <v>51.57</v>
      </c>
      <c r="I214" s="139"/>
      <c r="J214" s="140">
        <f>ROUND(I214*H214,2)</f>
        <v>0</v>
      </c>
      <c r="K214" s="141"/>
      <c r="L214" s="32"/>
      <c r="M214" s="142" t="s">
        <v>1</v>
      </c>
      <c r="N214" s="143" t="s">
        <v>38</v>
      </c>
      <c r="P214" s="144">
        <f>O214*H214</f>
        <v>0</v>
      </c>
      <c r="Q214" s="144">
        <v>0</v>
      </c>
      <c r="R214" s="144">
        <f>Q214*H214</f>
        <v>0</v>
      </c>
      <c r="S214" s="144">
        <v>0.05</v>
      </c>
      <c r="T214" s="145">
        <f>S214*H214</f>
        <v>2.5785</v>
      </c>
      <c r="AR214" s="146" t="s">
        <v>137</v>
      </c>
      <c r="AT214" s="146" t="s">
        <v>133</v>
      </c>
      <c r="AU214" s="146" t="s">
        <v>83</v>
      </c>
      <c r="AY214" s="17" t="s">
        <v>130</v>
      </c>
      <c r="BE214" s="147">
        <f>IF(N214="základní",J214,0)</f>
        <v>0</v>
      </c>
      <c r="BF214" s="147">
        <f>IF(N214="snížená",J214,0)</f>
        <v>0</v>
      </c>
      <c r="BG214" s="147">
        <f>IF(N214="zákl. přenesená",J214,0)</f>
        <v>0</v>
      </c>
      <c r="BH214" s="147">
        <f>IF(N214="sníž. přenesená",J214,0)</f>
        <v>0</v>
      </c>
      <c r="BI214" s="147">
        <f>IF(N214="nulová",J214,0)</f>
        <v>0</v>
      </c>
      <c r="BJ214" s="17" t="s">
        <v>81</v>
      </c>
      <c r="BK214" s="147">
        <f>ROUND(I214*H214,2)</f>
        <v>0</v>
      </c>
      <c r="BL214" s="17" t="s">
        <v>137</v>
      </c>
      <c r="BM214" s="146" t="s">
        <v>268</v>
      </c>
    </row>
    <row r="215" spans="2:65" s="12" customFormat="1" ht="20.399999999999999">
      <c r="B215" s="148"/>
      <c r="D215" s="149" t="s">
        <v>139</v>
      </c>
      <c r="E215" s="150" t="s">
        <v>1</v>
      </c>
      <c r="F215" s="151" t="s">
        <v>269</v>
      </c>
      <c r="H215" s="150" t="s">
        <v>1</v>
      </c>
      <c r="I215" s="152"/>
      <c r="L215" s="148"/>
      <c r="M215" s="153"/>
      <c r="T215" s="154"/>
      <c r="AT215" s="150" t="s">
        <v>139</v>
      </c>
      <c r="AU215" s="150" t="s">
        <v>83</v>
      </c>
      <c r="AV215" s="12" t="s">
        <v>81</v>
      </c>
      <c r="AW215" s="12" t="s">
        <v>30</v>
      </c>
      <c r="AX215" s="12" t="s">
        <v>73</v>
      </c>
      <c r="AY215" s="150" t="s">
        <v>130</v>
      </c>
    </row>
    <row r="216" spans="2:65" s="13" customFormat="1" ht="10.199999999999999">
      <c r="B216" s="155"/>
      <c r="D216" s="149" t="s">
        <v>139</v>
      </c>
      <c r="E216" s="156" t="s">
        <v>1</v>
      </c>
      <c r="F216" s="157" t="s">
        <v>270</v>
      </c>
      <c r="H216" s="158">
        <v>51.57</v>
      </c>
      <c r="I216" s="159"/>
      <c r="L216" s="155"/>
      <c r="M216" s="160"/>
      <c r="T216" s="161"/>
      <c r="AT216" s="156" t="s">
        <v>139</v>
      </c>
      <c r="AU216" s="156" t="s">
        <v>83</v>
      </c>
      <c r="AV216" s="13" t="s">
        <v>83</v>
      </c>
      <c r="AW216" s="13" t="s">
        <v>30</v>
      </c>
      <c r="AX216" s="13" t="s">
        <v>81</v>
      </c>
      <c r="AY216" s="156" t="s">
        <v>130</v>
      </c>
    </row>
    <row r="217" spans="2:65" s="1" customFormat="1" ht="24.15" customHeight="1">
      <c r="B217" s="133"/>
      <c r="C217" s="134" t="s">
        <v>271</v>
      </c>
      <c r="D217" s="134" t="s">
        <v>133</v>
      </c>
      <c r="E217" s="135" t="s">
        <v>272</v>
      </c>
      <c r="F217" s="136" t="s">
        <v>273</v>
      </c>
      <c r="G217" s="137" t="s">
        <v>136</v>
      </c>
      <c r="H217" s="138">
        <v>711</v>
      </c>
      <c r="I217" s="139"/>
      <c r="J217" s="140">
        <f>ROUND(I217*H217,2)</f>
        <v>0</v>
      </c>
      <c r="K217" s="141"/>
      <c r="L217" s="32"/>
      <c r="M217" s="142" t="s">
        <v>1</v>
      </c>
      <c r="N217" s="143" t="s">
        <v>38</v>
      </c>
      <c r="P217" s="144">
        <f>O217*H217</f>
        <v>0</v>
      </c>
      <c r="Q217" s="144">
        <v>0</v>
      </c>
      <c r="R217" s="144">
        <f>Q217*H217</f>
        <v>0</v>
      </c>
      <c r="S217" s="144">
        <v>0</v>
      </c>
      <c r="T217" s="145">
        <f>S217*H217</f>
        <v>0</v>
      </c>
      <c r="AR217" s="146" t="s">
        <v>137</v>
      </c>
      <c r="AT217" s="146" t="s">
        <v>133</v>
      </c>
      <c r="AU217" s="146" t="s">
        <v>83</v>
      </c>
      <c r="AY217" s="17" t="s">
        <v>130</v>
      </c>
      <c r="BE217" s="147">
        <f>IF(N217="základní",J217,0)</f>
        <v>0</v>
      </c>
      <c r="BF217" s="147">
        <f>IF(N217="snížená",J217,0)</f>
        <v>0</v>
      </c>
      <c r="BG217" s="147">
        <f>IF(N217="zákl. přenesená",J217,0)</f>
        <v>0</v>
      </c>
      <c r="BH217" s="147">
        <f>IF(N217="sníž. přenesená",J217,0)</f>
        <v>0</v>
      </c>
      <c r="BI217" s="147">
        <f>IF(N217="nulová",J217,0)</f>
        <v>0</v>
      </c>
      <c r="BJ217" s="17" t="s">
        <v>81</v>
      </c>
      <c r="BK217" s="147">
        <f>ROUND(I217*H217,2)</f>
        <v>0</v>
      </c>
      <c r="BL217" s="17" t="s">
        <v>137</v>
      </c>
      <c r="BM217" s="146" t="s">
        <v>274</v>
      </c>
    </row>
    <row r="218" spans="2:65" s="12" customFormat="1" ht="10.199999999999999">
      <c r="B218" s="148"/>
      <c r="D218" s="149" t="s">
        <v>139</v>
      </c>
      <c r="E218" s="150" t="s">
        <v>1</v>
      </c>
      <c r="F218" s="151" t="s">
        <v>140</v>
      </c>
      <c r="H218" s="150" t="s">
        <v>1</v>
      </c>
      <c r="I218" s="152"/>
      <c r="L218" s="148"/>
      <c r="M218" s="153"/>
      <c r="T218" s="154"/>
      <c r="AT218" s="150" t="s">
        <v>139</v>
      </c>
      <c r="AU218" s="150" t="s">
        <v>83</v>
      </c>
      <c r="AV218" s="12" t="s">
        <v>81</v>
      </c>
      <c r="AW218" s="12" t="s">
        <v>30</v>
      </c>
      <c r="AX218" s="12" t="s">
        <v>73</v>
      </c>
      <c r="AY218" s="150" t="s">
        <v>130</v>
      </c>
    </row>
    <row r="219" spans="2:65" s="13" customFormat="1" ht="10.199999999999999">
      <c r="B219" s="155"/>
      <c r="D219" s="149" t="s">
        <v>139</v>
      </c>
      <c r="E219" s="156" t="s">
        <v>1</v>
      </c>
      <c r="F219" s="157" t="s">
        <v>153</v>
      </c>
      <c r="H219" s="158">
        <v>52</v>
      </c>
      <c r="I219" s="159"/>
      <c r="L219" s="155"/>
      <c r="M219" s="160"/>
      <c r="T219" s="161"/>
      <c r="AT219" s="156" t="s">
        <v>139</v>
      </c>
      <c r="AU219" s="156" t="s">
        <v>83</v>
      </c>
      <c r="AV219" s="13" t="s">
        <v>83</v>
      </c>
      <c r="AW219" s="13" t="s">
        <v>30</v>
      </c>
      <c r="AX219" s="13" t="s">
        <v>73</v>
      </c>
      <c r="AY219" s="156" t="s">
        <v>130</v>
      </c>
    </row>
    <row r="220" spans="2:65" s="12" customFormat="1" ht="10.199999999999999">
      <c r="B220" s="148"/>
      <c r="D220" s="149" t="s">
        <v>139</v>
      </c>
      <c r="E220" s="150" t="s">
        <v>1</v>
      </c>
      <c r="F220" s="151" t="s">
        <v>142</v>
      </c>
      <c r="H220" s="150" t="s">
        <v>1</v>
      </c>
      <c r="I220" s="152"/>
      <c r="L220" s="148"/>
      <c r="M220" s="153"/>
      <c r="T220" s="154"/>
      <c r="AT220" s="150" t="s">
        <v>139</v>
      </c>
      <c r="AU220" s="150" t="s">
        <v>83</v>
      </c>
      <c r="AV220" s="12" t="s">
        <v>81</v>
      </c>
      <c r="AW220" s="12" t="s">
        <v>30</v>
      </c>
      <c r="AX220" s="12" t="s">
        <v>73</v>
      </c>
      <c r="AY220" s="150" t="s">
        <v>130</v>
      </c>
    </row>
    <row r="221" spans="2:65" s="13" customFormat="1" ht="10.199999999999999">
      <c r="B221" s="155"/>
      <c r="D221" s="149" t="s">
        <v>139</v>
      </c>
      <c r="E221" s="156" t="s">
        <v>1</v>
      </c>
      <c r="F221" s="157" t="s">
        <v>143</v>
      </c>
      <c r="H221" s="158">
        <v>57</v>
      </c>
      <c r="I221" s="159"/>
      <c r="L221" s="155"/>
      <c r="M221" s="160"/>
      <c r="T221" s="161"/>
      <c r="AT221" s="156" t="s">
        <v>139</v>
      </c>
      <c r="AU221" s="156" t="s">
        <v>83</v>
      </c>
      <c r="AV221" s="13" t="s">
        <v>83</v>
      </c>
      <c r="AW221" s="13" t="s">
        <v>30</v>
      </c>
      <c r="AX221" s="13" t="s">
        <v>73</v>
      </c>
      <c r="AY221" s="156" t="s">
        <v>130</v>
      </c>
    </row>
    <row r="222" spans="2:65" s="12" customFormat="1" ht="10.199999999999999">
      <c r="B222" s="148"/>
      <c r="D222" s="149" t="s">
        <v>139</v>
      </c>
      <c r="E222" s="150" t="s">
        <v>1</v>
      </c>
      <c r="F222" s="151" t="s">
        <v>275</v>
      </c>
      <c r="H222" s="150" t="s">
        <v>1</v>
      </c>
      <c r="I222" s="152"/>
      <c r="L222" s="148"/>
      <c r="M222" s="153"/>
      <c r="T222" s="154"/>
      <c r="AT222" s="150" t="s">
        <v>139</v>
      </c>
      <c r="AU222" s="150" t="s">
        <v>83</v>
      </c>
      <c r="AV222" s="12" t="s">
        <v>81</v>
      </c>
      <c r="AW222" s="12" t="s">
        <v>30</v>
      </c>
      <c r="AX222" s="12" t="s">
        <v>73</v>
      </c>
      <c r="AY222" s="150" t="s">
        <v>130</v>
      </c>
    </row>
    <row r="223" spans="2:65" s="13" customFormat="1" ht="10.199999999999999">
      <c r="B223" s="155"/>
      <c r="D223" s="149" t="s">
        <v>139</v>
      </c>
      <c r="E223" s="156" t="s">
        <v>1</v>
      </c>
      <c r="F223" s="157" t="s">
        <v>141</v>
      </c>
      <c r="H223" s="158">
        <v>602</v>
      </c>
      <c r="I223" s="159"/>
      <c r="L223" s="155"/>
      <c r="M223" s="160"/>
      <c r="T223" s="161"/>
      <c r="AT223" s="156" t="s">
        <v>139</v>
      </c>
      <c r="AU223" s="156" t="s">
        <v>83</v>
      </c>
      <c r="AV223" s="13" t="s">
        <v>83</v>
      </c>
      <c r="AW223" s="13" t="s">
        <v>30</v>
      </c>
      <c r="AX223" s="13" t="s">
        <v>73</v>
      </c>
      <c r="AY223" s="156" t="s">
        <v>130</v>
      </c>
    </row>
    <row r="224" spans="2:65" s="14" customFormat="1" ht="10.199999999999999">
      <c r="B224" s="162"/>
      <c r="D224" s="149" t="s">
        <v>139</v>
      </c>
      <c r="E224" s="163" t="s">
        <v>1</v>
      </c>
      <c r="F224" s="164" t="s">
        <v>144</v>
      </c>
      <c r="H224" s="165">
        <v>711</v>
      </c>
      <c r="I224" s="166"/>
      <c r="L224" s="162"/>
      <c r="M224" s="167"/>
      <c r="T224" s="168"/>
      <c r="AT224" s="163" t="s">
        <v>139</v>
      </c>
      <c r="AU224" s="163" t="s">
        <v>83</v>
      </c>
      <c r="AV224" s="14" t="s">
        <v>137</v>
      </c>
      <c r="AW224" s="14" t="s">
        <v>30</v>
      </c>
      <c r="AX224" s="14" t="s">
        <v>81</v>
      </c>
      <c r="AY224" s="163" t="s">
        <v>130</v>
      </c>
    </row>
    <row r="225" spans="2:65" s="1" customFormat="1" ht="24.15" customHeight="1">
      <c r="B225" s="133"/>
      <c r="C225" s="134" t="s">
        <v>276</v>
      </c>
      <c r="D225" s="134" t="s">
        <v>133</v>
      </c>
      <c r="E225" s="135" t="s">
        <v>277</v>
      </c>
      <c r="F225" s="136" t="s">
        <v>278</v>
      </c>
      <c r="G225" s="137" t="s">
        <v>136</v>
      </c>
      <c r="H225" s="138">
        <v>1008</v>
      </c>
      <c r="I225" s="139"/>
      <c r="J225" s="140">
        <f>ROUND(I225*H225,2)</f>
        <v>0</v>
      </c>
      <c r="K225" s="141"/>
      <c r="L225" s="32"/>
      <c r="M225" s="142" t="s">
        <v>1</v>
      </c>
      <c r="N225" s="143" t="s">
        <v>38</v>
      </c>
      <c r="P225" s="144">
        <f>O225*H225</f>
        <v>0</v>
      </c>
      <c r="Q225" s="144">
        <v>0</v>
      </c>
      <c r="R225" s="144">
        <f>Q225*H225</f>
        <v>0</v>
      </c>
      <c r="S225" s="144">
        <v>0</v>
      </c>
      <c r="T225" s="145">
        <f>S225*H225</f>
        <v>0</v>
      </c>
      <c r="AR225" s="146" t="s">
        <v>137</v>
      </c>
      <c r="AT225" s="146" t="s">
        <v>133</v>
      </c>
      <c r="AU225" s="146" t="s">
        <v>83</v>
      </c>
      <c r="AY225" s="17" t="s">
        <v>130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7" t="s">
        <v>81</v>
      </c>
      <c r="BK225" s="147">
        <f>ROUND(I225*H225,2)</f>
        <v>0</v>
      </c>
      <c r="BL225" s="17" t="s">
        <v>137</v>
      </c>
      <c r="BM225" s="146" t="s">
        <v>279</v>
      </c>
    </row>
    <row r="226" spans="2:65" s="1" customFormat="1" ht="24.15" customHeight="1">
      <c r="B226" s="133"/>
      <c r="C226" s="134" t="s">
        <v>280</v>
      </c>
      <c r="D226" s="134" t="s">
        <v>133</v>
      </c>
      <c r="E226" s="135" t="s">
        <v>281</v>
      </c>
      <c r="F226" s="136" t="s">
        <v>282</v>
      </c>
      <c r="G226" s="137" t="s">
        <v>136</v>
      </c>
      <c r="H226" s="138">
        <v>1008</v>
      </c>
      <c r="I226" s="139"/>
      <c r="J226" s="140">
        <f>ROUND(I226*H226,2)</f>
        <v>0</v>
      </c>
      <c r="K226" s="141"/>
      <c r="L226" s="32"/>
      <c r="M226" s="142" t="s">
        <v>1</v>
      </c>
      <c r="N226" s="143" t="s">
        <v>38</v>
      </c>
      <c r="P226" s="144">
        <f>O226*H226</f>
        <v>0</v>
      </c>
      <c r="Q226" s="144">
        <v>0</v>
      </c>
      <c r="R226" s="144">
        <f>Q226*H226</f>
        <v>0</v>
      </c>
      <c r="S226" s="144">
        <v>0</v>
      </c>
      <c r="T226" s="145">
        <f>S226*H226</f>
        <v>0</v>
      </c>
      <c r="AR226" s="146" t="s">
        <v>137</v>
      </c>
      <c r="AT226" s="146" t="s">
        <v>133</v>
      </c>
      <c r="AU226" s="146" t="s">
        <v>83</v>
      </c>
      <c r="AY226" s="17" t="s">
        <v>130</v>
      </c>
      <c r="BE226" s="147">
        <f>IF(N226="základní",J226,0)</f>
        <v>0</v>
      </c>
      <c r="BF226" s="147">
        <f>IF(N226="snížená",J226,0)</f>
        <v>0</v>
      </c>
      <c r="BG226" s="147">
        <f>IF(N226="zákl. přenesená",J226,0)</f>
        <v>0</v>
      </c>
      <c r="BH226" s="147">
        <f>IF(N226="sníž. přenesená",J226,0)</f>
        <v>0</v>
      </c>
      <c r="BI226" s="147">
        <f>IF(N226="nulová",J226,0)</f>
        <v>0</v>
      </c>
      <c r="BJ226" s="17" t="s">
        <v>81</v>
      </c>
      <c r="BK226" s="147">
        <f>ROUND(I226*H226,2)</f>
        <v>0</v>
      </c>
      <c r="BL226" s="17" t="s">
        <v>137</v>
      </c>
      <c r="BM226" s="146" t="s">
        <v>283</v>
      </c>
    </row>
    <row r="227" spans="2:65" s="1" customFormat="1" ht="16.5" customHeight="1">
      <c r="B227" s="133"/>
      <c r="C227" s="134" t="s">
        <v>284</v>
      </c>
      <c r="D227" s="134" t="s">
        <v>133</v>
      </c>
      <c r="E227" s="135" t="s">
        <v>285</v>
      </c>
      <c r="F227" s="136" t="s">
        <v>286</v>
      </c>
      <c r="G227" s="137" t="s">
        <v>231</v>
      </c>
      <c r="H227" s="138">
        <v>1</v>
      </c>
      <c r="I227" s="139"/>
      <c r="J227" s="140">
        <f>ROUND(I227*H227,2)</f>
        <v>0</v>
      </c>
      <c r="K227" s="141"/>
      <c r="L227" s="32"/>
      <c r="M227" s="142" t="s">
        <v>1</v>
      </c>
      <c r="N227" s="143" t="s">
        <v>38</v>
      </c>
      <c r="P227" s="144">
        <f>O227*H227</f>
        <v>0</v>
      </c>
      <c r="Q227" s="144">
        <v>0</v>
      </c>
      <c r="R227" s="144">
        <f>Q227*H227</f>
        <v>0</v>
      </c>
      <c r="S227" s="144">
        <v>0</v>
      </c>
      <c r="T227" s="145">
        <f>S227*H227</f>
        <v>0</v>
      </c>
      <c r="AR227" s="146" t="s">
        <v>137</v>
      </c>
      <c r="AT227" s="146" t="s">
        <v>133</v>
      </c>
      <c r="AU227" s="146" t="s">
        <v>83</v>
      </c>
      <c r="AY227" s="17" t="s">
        <v>130</v>
      </c>
      <c r="BE227" s="147">
        <f>IF(N227="základní",J227,0)</f>
        <v>0</v>
      </c>
      <c r="BF227" s="147">
        <f>IF(N227="snížená",J227,0)</f>
        <v>0</v>
      </c>
      <c r="BG227" s="147">
        <f>IF(N227="zákl. přenesená",J227,0)</f>
        <v>0</v>
      </c>
      <c r="BH227" s="147">
        <f>IF(N227="sníž. přenesená",J227,0)</f>
        <v>0</v>
      </c>
      <c r="BI227" s="147">
        <f>IF(N227="nulová",J227,0)</f>
        <v>0</v>
      </c>
      <c r="BJ227" s="17" t="s">
        <v>81</v>
      </c>
      <c r="BK227" s="147">
        <f>ROUND(I227*H227,2)</f>
        <v>0</v>
      </c>
      <c r="BL227" s="17" t="s">
        <v>137</v>
      </c>
      <c r="BM227" s="146" t="s">
        <v>287</v>
      </c>
    </row>
    <row r="228" spans="2:65" s="11" customFormat="1" ht="22.8" customHeight="1">
      <c r="B228" s="121"/>
      <c r="D228" s="122" t="s">
        <v>72</v>
      </c>
      <c r="E228" s="131" t="s">
        <v>288</v>
      </c>
      <c r="F228" s="131" t="s">
        <v>289</v>
      </c>
      <c r="I228" s="124"/>
      <c r="J228" s="132">
        <f>BK228</f>
        <v>0</v>
      </c>
      <c r="L228" s="121"/>
      <c r="M228" s="126"/>
      <c r="P228" s="127">
        <f>SUM(P229:P233)</f>
        <v>0</v>
      </c>
      <c r="R228" s="127">
        <f>SUM(R229:R233)</f>
        <v>0</v>
      </c>
      <c r="T228" s="128">
        <f>SUM(T229:T233)</f>
        <v>0</v>
      </c>
      <c r="AR228" s="122" t="s">
        <v>81</v>
      </c>
      <c r="AT228" s="129" t="s">
        <v>72</v>
      </c>
      <c r="AU228" s="129" t="s">
        <v>81</v>
      </c>
      <c r="AY228" s="122" t="s">
        <v>130</v>
      </c>
      <c r="BK228" s="130">
        <f>SUM(BK229:BK233)</f>
        <v>0</v>
      </c>
    </row>
    <row r="229" spans="2:65" s="1" customFormat="1" ht="33" customHeight="1">
      <c r="B229" s="133"/>
      <c r="C229" s="134" t="s">
        <v>290</v>
      </c>
      <c r="D229" s="134" t="s">
        <v>133</v>
      </c>
      <c r="E229" s="135" t="s">
        <v>291</v>
      </c>
      <c r="F229" s="136" t="s">
        <v>292</v>
      </c>
      <c r="G229" s="137" t="s">
        <v>293</v>
      </c>
      <c r="H229" s="138">
        <v>17.146999999999998</v>
      </c>
      <c r="I229" s="139"/>
      <c r="J229" s="140">
        <f>ROUND(I229*H229,2)</f>
        <v>0</v>
      </c>
      <c r="K229" s="141"/>
      <c r="L229" s="32"/>
      <c r="M229" s="142" t="s">
        <v>1</v>
      </c>
      <c r="N229" s="143" t="s">
        <v>38</v>
      </c>
      <c r="P229" s="144">
        <f>O229*H229</f>
        <v>0</v>
      </c>
      <c r="Q229" s="144">
        <v>0</v>
      </c>
      <c r="R229" s="144">
        <f>Q229*H229</f>
        <v>0</v>
      </c>
      <c r="S229" s="144">
        <v>0</v>
      </c>
      <c r="T229" s="145">
        <f>S229*H229</f>
        <v>0</v>
      </c>
      <c r="AR229" s="146" t="s">
        <v>137</v>
      </c>
      <c r="AT229" s="146" t="s">
        <v>133</v>
      </c>
      <c r="AU229" s="146" t="s">
        <v>83</v>
      </c>
      <c r="AY229" s="17" t="s">
        <v>130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7" t="s">
        <v>81</v>
      </c>
      <c r="BK229" s="147">
        <f>ROUND(I229*H229,2)</f>
        <v>0</v>
      </c>
      <c r="BL229" s="17" t="s">
        <v>137</v>
      </c>
      <c r="BM229" s="146" t="s">
        <v>294</v>
      </c>
    </row>
    <row r="230" spans="2:65" s="1" customFormat="1" ht="24.15" customHeight="1">
      <c r="B230" s="133"/>
      <c r="C230" s="134" t="s">
        <v>295</v>
      </c>
      <c r="D230" s="134" t="s">
        <v>133</v>
      </c>
      <c r="E230" s="135" t="s">
        <v>296</v>
      </c>
      <c r="F230" s="136" t="s">
        <v>297</v>
      </c>
      <c r="G230" s="137" t="s">
        <v>293</v>
      </c>
      <c r="H230" s="138">
        <v>17.146999999999998</v>
      </c>
      <c r="I230" s="139"/>
      <c r="J230" s="140">
        <f>ROUND(I230*H230,2)</f>
        <v>0</v>
      </c>
      <c r="K230" s="141"/>
      <c r="L230" s="32"/>
      <c r="M230" s="142" t="s">
        <v>1</v>
      </c>
      <c r="N230" s="143" t="s">
        <v>38</v>
      </c>
      <c r="P230" s="144">
        <f>O230*H230</f>
        <v>0</v>
      </c>
      <c r="Q230" s="144">
        <v>0</v>
      </c>
      <c r="R230" s="144">
        <f>Q230*H230</f>
        <v>0</v>
      </c>
      <c r="S230" s="144">
        <v>0</v>
      </c>
      <c r="T230" s="145">
        <f>S230*H230</f>
        <v>0</v>
      </c>
      <c r="AR230" s="146" t="s">
        <v>137</v>
      </c>
      <c r="AT230" s="146" t="s">
        <v>133</v>
      </c>
      <c r="AU230" s="146" t="s">
        <v>83</v>
      </c>
      <c r="AY230" s="17" t="s">
        <v>130</v>
      </c>
      <c r="BE230" s="147">
        <f>IF(N230="základní",J230,0)</f>
        <v>0</v>
      </c>
      <c r="BF230" s="147">
        <f>IF(N230="snížená",J230,0)</f>
        <v>0</v>
      </c>
      <c r="BG230" s="147">
        <f>IF(N230="zákl. přenesená",J230,0)</f>
        <v>0</v>
      </c>
      <c r="BH230" s="147">
        <f>IF(N230="sníž. přenesená",J230,0)</f>
        <v>0</v>
      </c>
      <c r="BI230" s="147">
        <f>IF(N230="nulová",J230,0)</f>
        <v>0</v>
      </c>
      <c r="BJ230" s="17" t="s">
        <v>81</v>
      </c>
      <c r="BK230" s="147">
        <f>ROUND(I230*H230,2)</f>
        <v>0</v>
      </c>
      <c r="BL230" s="17" t="s">
        <v>137</v>
      </c>
      <c r="BM230" s="146" t="s">
        <v>298</v>
      </c>
    </row>
    <row r="231" spans="2:65" s="1" customFormat="1" ht="24.15" customHeight="1">
      <c r="B231" s="133"/>
      <c r="C231" s="134" t="s">
        <v>299</v>
      </c>
      <c r="D231" s="134" t="s">
        <v>133</v>
      </c>
      <c r="E231" s="135" t="s">
        <v>300</v>
      </c>
      <c r="F231" s="136" t="s">
        <v>301</v>
      </c>
      <c r="G231" s="137" t="s">
        <v>293</v>
      </c>
      <c r="H231" s="138">
        <v>411.52800000000002</v>
      </c>
      <c r="I231" s="139"/>
      <c r="J231" s="140">
        <f>ROUND(I231*H231,2)</f>
        <v>0</v>
      </c>
      <c r="K231" s="141"/>
      <c r="L231" s="32"/>
      <c r="M231" s="142" t="s">
        <v>1</v>
      </c>
      <c r="N231" s="143" t="s">
        <v>38</v>
      </c>
      <c r="P231" s="144">
        <f>O231*H231</f>
        <v>0</v>
      </c>
      <c r="Q231" s="144">
        <v>0</v>
      </c>
      <c r="R231" s="144">
        <f>Q231*H231</f>
        <v>0</v>
      </c>
      <c r="S231" s="144">
        <v>0</v>
      </c>
      <c r="T231" s="145">
        <f>S231*H231</f>
        <v>0</v>
      </c>
      <c r="AR231" s="146" t="s">
        <v>137</v>
      </c>
      <c r="AT231" s="146" t="s">
        <v>133</v>
      </c>
      <c r="AU231" s="146" t="s">
        <v>83</v>
      </c>
      <c r="AY231" s="17" t="s">
        <v>130</v>
      </c>
      <c r="BE231" s="147">
        <f>IF(N231="základní",J231,0)</f>
        <v>0</v>
      </c>
      <c r="BF231" s="147">
        <f>IF(N231="snížená",J231,0)</f>
        <v>0</v>
      </c>
      <c r="BG231" s="147">
        <f>IF(N231="zákl. přenesená",J231,0)</f>
        <v>0</v>
      </c>
      <c r="BH231" s="147">
        <f>IF(N231="sníž. přenesená",J231,0)</f>
        <v>0</v>
      </c>
      <c r="BI231" s="147">
        <f>IF(N231="nulová",J231,0)</f>
        <v>0</v>
      </c>
      <c r="BJ231" s="17" t="s">
        <v>81</v>
      </c>
      <c r="BK231" s="147">
        <f>ROUND(I231*H231,2)</f>
        <v>0</v>
      </c>
      <c r="BL231" s="17" t="s">
        <v>137</v>
      </c>
      <c r="BM231" s="146" t="s">
        <v>302</v>
      </c>
    </row>
    <row r="232" spans="2:65" s="13" customFormat="1" ht="10.199999999999999">
      <c r="B232" s="155"/>
      <c r="D232" s="149" t="s">
        <v>139</v>
      </c>
      <c r="E232" s="156" t="s">
        <v>1</v>
      </c>
      <c r="F232" s="157" t="s">
        <v>303</v>
      </c>
      <c r="H232" s="158">
        <v>411.52800000000002</v>
      </c>
      <c r="I232" s="159"/>
      <c r="L232" s="155"/>
      <c r="M232" s="160"/>
      <c r="T232" s="161"/>
      <c r="AT232" s="156" t="s">
        <v>139</v>
      </c>
      <c r="AU232" s="156" t="s">
        <v>83</v>
      </c>
      <c r="AV232" s="13" t="s">
        <v>83</v>
      </c>
      <c r="AW232" s="13" t="s">
        <v>30</v>
      </c>
      <c r="AX232" s="13" t="s">
        <v>81</v>
      </c>
      <c r="AY232" s="156" t="s">
        <v>130</v>
      </c>
    </row>
    <row r="233" spans="2:65" s="1" customFormat="1" ht="33" customHeight="1">
      <c r="B233" s="133"/>
      <c r="C233" s="134" t="s">
        <v>304</v>
      </c>
      <c r="D233" s="134" t="s">
        <v>133</v>
      </c>
      <c r="E233" s="135" t="s">
        <v>305</v>
      </c>
      <c r="F233" s="136" t="s">
        <v>306</v>
      </c>
      <c r="G233" s="137" t="s">
        <v>293</v>
      </c>
      <c r="H233" s="138">
        <v>17.146999999999998</v>
      </c>
      <c r="I233" s="139"/>
      <c r="J233" s="140">
        <f>ROUND(I233*H233,2)</f>
        <v>0</v>
      </c>
      <c r="K233" s="141"/>
      <c r="L233" s="32"/>
      <c r="M233" s="142" t="s">
        <v>1</v>
      </c>
      <c r="N233" s="143" t="s">
        <v>38</v>
      </c>
      <c r="P233" s="144">
        <f>O233*H233</f>
        <v>0</v>
      </c>
      <c r="Q233" s="144">
        <v>0</v>
      </c>
      <c r="R233" s="144">
        <f>Q233*H233</f>
        <v>0</v>
      </c>
      <c r="S233" s="144">
        <v>0</v>
      </c>
      <c r="T233" s="145">
        <f>S233*H233</f>
        <v>0</v>
      </c>
      <c r="AR233" s="146" t="s">
        <v>137</v>
      </c>
      <c r="AT233" s="146" t="s">
        <v>133</v>
      </c>
      <c r="AU233" s="146" t="s">
        <v>83</v>
      </c>
      <c r="AY233" s="17" t="s">
        <v>130</v>
      </c>
      <c r="BE233" s="147">
        <f>IF(N233="základní",J233,0)</f>
        <v>0</v>
      </c>
      <c r="BF233" s="147">
        <f>IF(N233="snížená",J233,0)</f>
        <v>0</v>
      </c>
      <c r="BG233" s="147">
        <f>IF(N233="zákl. přenesená",J233,0)</f>
        <v>0</v>
      </c>
      <c r="BH233" s="147">
        <f>IF(N233="sníž. přenesená",J233,0)</f>
        <v>0</v>
      </c>
      <c r="BI233" s="147">
        <f>IF(N233="nulová",J233,0)</f>
        <v>0</v>
      </c>
      <c r="BJ233" s="17" t="s">
        <v>81</v>
      </c>
      <c r="BK233" s="147">
        <f>ROUND(I233*H233,2)</f>
        <v>0</v>
      </c>
      <c r="BL233" s="17" t="s">
        <v>137</v>
      </c>
      <c r="BM233" s="146" t="s">
        <v>307</v>
      </c>
    </row>
    <row r="234" spans="2:65" s="11" customFormat="1" ht="22.8" customHeight="1">
      <c r="B234" s="121"/>
      <c r="D234" s="122" t="s">
        <v>72</v>
      </c>
      <c r="E234" s="131" t="s">
        <v>308</v>
      </c>
      <c r="F234" s="131" t="s">
        <v>309</v>
      </c>
      <c r="I234" s="124"/>
      <c r="J234" s="132">
        <f>BK234</f>
        <v>0</v>
      </c>
      <c r="L234" s="121"/>
      <c r="M234" s="126"/>
      <c r="P234" s="127">
        <f>P235</f>
        <v>0</v>
      </c>
      <c r="R234" s="127">
        <f>R235</f>
        <v>0</v>
      </c>
      <c r="T234" s="128">
        <f>T235</f>
        <v>0</v>
      </c>
      <c r="AR234" s="122" t="s">
        <v>81</v>
      </c>
      <c r="AT234" s="129" t="s">
        <v>72</v>
      </c>
      <c r="AU234" s="129" t="s">
        <v>81</v>
      </c>
      <c r="AY234" s="122" t="s">
        <v>130</v>
      </c>
      <c r="BK234" s="130">
        <f>BK235</f>
        <v>0</v>
      </c>
    </row>
    <row r="235" spans="2:65" s="1" customFormat="1" ht="24.15" customHeight="1">
      <c r="B235" s="133"/>
      <c r="C235" s="134" t="s">
        <v>310</v>
      </c>
      <c r="D235" s="134" t="s">
        <v>133</v>
      </c>
      <c r="E235" s="135" t="s">
        <v>311</v>
      </c>
      <c r="F235" s="136" t="s">
        <v>312</v>
      </c>
      <c r="G235" s="137" t="s">
        <v>293</v>
      </c>
      <c r="H235" s="138">
        <v>17.902999999999999</v>
      </c>
      <c r="I235" s="139"/>
      <c r="J235" s="140">
        <f>ROUND(I235*H235,2)</f>
        <v>0</v>
      </c>
      <c r="K235" s="141"/>
      <c r="L235" s="32"/>
      <c r="M235" s="142" t="s">
        <v>1</v>
      </c>
      <c r="N235" s="143" t="s">
        <v>38</v>
      </c>
      <c r="P235" s="144">
        <f>O235*H235</f>
        <v>0</v>
      </c>
      <c r="Q235" s="144">
        <v>0</v>
      </c>
      <c r="R235" s="144">
        <f>Q235*H235</f>
        <v>0</v>
      </c>
      <c r="S235" s="144">
        <v>0</v>
      </c>
      <c r="T235" s="145">
        <f>S235*H235</f>
        <v>0</v>
      </c>
      <c r="AR235" s="146" t="s">
        <v>137</v>
      </c>
      <c r="AT235" s="146" t="s">
        <v>133</v>
      </c>
      <c r="AU235" s="146" t="s">
        <v>83</v>
      </c>
      <c r="AY235" s="17" t="s">
        <v>130</v>
      </c>
      <c r="BE235" s="147">
        <f>IF(N235="základní",J235,0)</f>
        <v>0</v>
      </c>
      <c r="BF235" s="147">
        <f>IF(N235="snížená",J235,0)</f>
        <v>0</v>
      </c>
      <c r="BG235" s="147">
        <f>IF(N235="zákl. přenesená",J235,0)</f>
        <v>0</v>
      </c>
      <c r="BH235" s="147">
        <f>IF(N235="sníž. přenesená",J235,0)</f>
        <v>0</v>
      </c>
      <c r="BI235" s="147">
        <f>IF(N235="nulová",J235,0)</f>
        <v>0</v>
      </c>
      <c r="BJ235" s="17" t="s">
        <v>81</v>
      </c>
      <c r="BK235" s="147">
        <f>ROUND(I235*H235,2)</f>
        <v>0</v>
      </c>
      <c r="BL235" s="17" t="s">
        <v>137</v>
      </c>
      <c r="BM235" s="146" t="s">
        <v>313</v>
      </c>
    </row>
    <row r="236" spans="2:65" s="11" customFormat="1" ht="25.95" customHeight="1">
      <c r="B236" s="121"/>
      <c r="D236" s="122" t="s">
        <v>72</v>
      </c>
      <c r="E236" s="123" t="s">
        <v>314</v>
      </c>
      <c r="F236" s="123" t="s">
        <v>315</v>
      </c>
      <c r="I236" s="124"/>
      <c r="J236" s="125">
        <f>BK236</f>
        <v>0</v>
      </c>
      <c r="L236" s="121"/>
      <c r="M236" s="126"/>
      <c r="P236" s="127">
        <f>P237+P258+P265+P268</f>
        <v>0</v>
      </c>
      <c r="R236" s="127">
        <f>R237+R258+R265+R268</f>
        <v>0.41238000000000002</v>
      </c>
      <c r="T236" s="128">
        <f>T237+T258+T265+T268</f>
        <v>0.69484500000000005</v>
      </c>
      <c r="AR236" s="122" t="s">
        <v>83</v>
      </c>
      <c r="AT236" s="129" t="s">
        <v>72</v>
      </c>
      <c r="AU236" s="129" t="s">
        <v>73</v>
      </c>
      <c r="AY236" s="122" t="s">
        <v>130</v>
      </c>
      <c r="BK236" s="130">
        <f>BK237+BK258+BK265+BK268</f>
        <v>0</v>
      </c>
    </row>
    <row r="237" spans="2:65" s="11" customFormat="1" ht="22.8" customHeight="1">
      <c r="B237" s="121"/>
      <c r="D237" s="122" t="s">
        <v>72</v>
      </c>
      <c r="E237" s="131" t="s">
        <v>316</v>
      </c>
      <c r="F237" s="131" t="s">
        <v>317</v>
      </c>
      <c r="I237" s="124"/>
      <c r="J237" s="132">
        <f>BK237</f>
        <v>0</v>
      </c>
      <c r="L237" s="121"/>
      <c r="M237" s="126"/>
      <c r="P237" s="127">
        <f>SUM(P238:P257)</f>
        <v>0</v>
      </c>
      <c r="R237" s="127">
        <f>SUM(R238:R257)</f>
        <v>0</v>
      </c>
      <c r="T237" s="128">
        <f>SUM(T238:T257)</f>
        <v>0.69484500000000005</v>
      </c>
      <c r="AR237" s="122" t="s">
        <v>83</v>
      </c>
      <c r="AT237" s="129" t="s">
        <v>72</v>
      </c>
      <c r="AU237" s="129" t="s">
        <v>81</v>
      </c>
      <c r="AY237" s="122" t="s">
        <v>130</v>
      </c>
      <c r="BK237" s="130">
        <f>SUM(BK238:BK257)</f>
        <v>0</v>
      </c>
    </row>
    <row r="238" spans="2:65" s="1" customFormat="1" ht="16.5" customHeight="1">
      <c r="B238" s="133"/>
      <c r="C238" s="134" t="s">
        <v>318</v>
      </c>
      <c r="D238" s="134" t="s">
        <v>133</v>
      </c>
      <c r="E238" s="135" t="s">
        <v>319</v>
      </c>
      <c r="F238" s="136" t="s">
        <v>320</v>
      </c>
      <c r="G238" s="137" t="s">
        <v>156</v>
      </c>
      <c r="H238" s="138">
        <v>81.5</v>
      </c>
      <c r="I238" s="139"/>
      <c r="J238" s="140">
        <f>ROUND(I238*H238,2)</f>
        <v>0</v>
      </c>
      <c r="K238" s="141"/>
      <c r="L238" s="32"/>
      <c r="M238" s="142" t="s">
        <v>1</v>
      </c>
      <c r="N238" s="143" t="s">
        <v>38</v>
      </c>
      <c r="P238" s="144">
        <f>O238*H238</f>
        <v>0</v>
      </c>
      <c r="Q238" s="144">
        <v>0</v>
      </c>
      <c r="R238" s="144">
        <f>Q238*H238</f>
        <v>0</v>
      </c>
      <c r="S238" s="144">
        <v>6.0499999999999998E-3</v>
      </c>
      <c r="T238" s="145">
        <f>S238*H238</f>
        <v>0.49307499999999999</v>
      </c>
      <c r="AR238" s="146" t="s">
        <v>213</v>
      </c>
      <c r="AT238" s="146" t="s">
        <v>133</v>
      </c>
      <c r="AU238" s="146" t="s">
        <v>83</v>
      </c>
      <c r="AY238" s="17" t="s">
        <v>130</v>
      </c>
      <c r="BE238" s="147">
        <f>IF(N238="základní",J238,0)</f>
        <v>0</v>
      </c>
      <c r="BF238" s="147">
        <f>IF(N238="snížená",J238,0)</f>
        <v>0</v>
      </c>
      <c r="BG238" s="147">
        <f>IF(N238="zákl. přenesená",J238,0)</f>
        <v>0</v>
      </c>
      <c r="BH238" s="147">
        <f>IF(N238="sníž. přenesená",J238,0)</f>
        <v>0</v>
      </c>
      <c r="BI238" s="147">
        <f>IF(N238="nulová",J238,0)</f>
        <v>0</v>
      </c>
      <c r="BJ238" s="17" t="s">
        <v>81</v>
      </c>
      <c r="BK238" s="147">
        <f>ROUND(I238*H238,2)</f>
        <v>0</v>
      </c>
      <c r="BL238" s="17" t="s">
        <v>213</v>
      </c>
      <c r="BM238" s="146" t="s">
        <v>321</v>
      </c>
    </row>
    <row r="239" spans="2:65" s="12" customFormat="1" ht="10.199999999999999">
      <c r="B239" s="148"/>
      <c r="D239" s="149" t="s">
        <v>139</v>
      </c>
      <c r="E239" s="150" t="s">
        <v>1</v>
      </c>
      <c r="F239" s="151" t="s">
        <v>322</v>
      </c>
      <c r="H239" s="150" t="s">
        <v>1</v>
      </c>
      <c r="I239" s="152"/>
      <c r="L239" s="148"/>
      <c r="M239" s="153"/>
      <c r="T239" s="154"/>
      <c r="AT239" s="150" t="s">
        <v>139</v>
      </c>
      <c r="AU239" s="150" t="s">
        <v>83</v>
      </c>
      <c r="AV239" s="12" t="s">
        <v>81</v>
      </c>
      <c r="AW239" s="12" t="s">
        <v>30</v>
      </c>
      <c r="AX239" s="12" t="s">
        <v>73</v>
      </c>
      <c r="AY239" s="150" t="s">
        <v>130</v>
      </c>
    </row>
    <row r="240" spans="2:65" s="13" customFormat="1" ht="10.199999999999999">
      <c r="B240" s="155"/>
      <c r="D240" s="149" t="s">
        <v>139</v>
      </c>
      <c r="E240" s="156" t="s">
        <v>1</v>
      </c>
      <c r="F240" s="157" t="s">
        <v>323</v>
      </c>
      <c r="H240" s="158">
        <v>35</v>
      </c>
      <c r="I240" s="159"/>
      <c r="L240" s="155"/>
      <c r="M240" s="160"/>
      <c r="T240" s="161"/>
      <c r="AT240" s="156" t="s">
        <v>139</v>
      </c>
      <c r="AU240" s="156" t="s">
        <v>83</v>
      </c>
      <c r="AV240" s="13" t="s">
        <v>83</v>
      </c>
      <c r="AW240" s="13" t="s">
        <v>30</v>
      </c>
      <c r="AX240" s="13" t="s">
        <v>73</v>
      </c>
      <c r="AY240" s="156" t="s">
        <v>130</v>
      </c>
    </row>
    <row r="241" spans="2:65" s="12" customFormat="1" ht="10.199999999999999">
      <c r="B241" s="148"/>
      <c r="D241" s="149" t="s">
        <v>139</v>
      </c>
      <c r="E241" s="150" t="s">
        <v>1</v>
      </c>
      <c r="F241" s="151" t="s">
        <v>324</v>
      </c>
      <c r="H241" s="150" t="s">
        <v>1</v>
      </c>
      <c r="I241" s="152"/>
      <c r="L241" s="148"/>
      <c r="M241" s="153"/>
      <c r="T241" s="154"/>
      <c r="AT241" s="150" t="s">
        <v>139</v>
      </c>
      <c r="AU241" s="150" t="s">
        <v>83</v>
      </c>
      <c r="AV241" s="12" t="s">
        <v>81</v>
      </c>
      <c r="AW241" s="12" t="s">
        <v>30</v>
      </c>
      <c r="AX241" s="12" t="s">
        <v>73</v>
      </c>
      <c r="AY241" s="150" t="s">
        <v>130</v>
      </c>
    </row>
    <row r="242" spans="2:65" s="13" customFormat="1" ht="10.199999999999999">
      <c r="B242" s="155"/>
      <c r="D242" s="149" t="s">
        <v>139</v>
      </c>
      <c r="E242" s="156" t="s">
        <v>1</v>
      </c>
      <c r="F242" s="157" t="s">
        <v>325</v>
      </c>
      <c r="H242" s="158">
        <v>46.5</v>
      </c>
      <c r="I242" s="159"/>
      <c r="L242" s="155"/>
      <c r="M242" s="160"/>
      <c r="T242" s="161"/>
      <c r="AT242" s="156" t="s">
        <v>139</v>
      </c>
      <c r="AU242" s="156" t="s">
        <v>83</v>
      </c>
      <c r="AV242" s="13" t="s">
        <v>83</v>
      </c>
      <c r="AW242" s="13" t="s">
        <v>30</v>
      </c>
      <c r="AX242" s="13" t="s">
        <v>73</v>
      </c>
      <c r="AY242" s="156" t="s">
        <v>130</v>
      </c>
    </row>
    <row r="243" spans="2:65" s="14" customFormat="1" ht="10.199999999999999">
      <c r="B243" s="162"/>
      <c r="D243" s="149" t="s">
        <v>139</v>
      </c>
      <c r="E243" s="163" t="s">
        <v>1</v>
      </c>
      <c r="F243" s="164" t="s">
        <v>144</v>
      </c>
      <c r="H243" s="165">
        <v>81.5</v>
      </c>
      <c r="I243" s="166"/>
      <c r="L243" s="162"/>
      <c r="M243" s="167"/>
      <c r="T243" s="168"/>
      <c r="AT243" s="163" t="s">
        <v>139</v>
      </c>
      <c r="AU243" s="163" t="s">
        <v>83</v>
      </c>
      <c r="AV243" s="14" t="s">
        <v>137</v>
      </c>
      <c r="AW243" s="14" t="s">
        <v>30</v>
      </c>
      <c r="AX243" s="14" t="s">
        <v>81</v>
      </c>
      <c r="AY243" s="163" t="s">
        <v>130</v>
      </c>
    </row>
    <row r="244" spans="2:65" s="1" customFormat="1" ht="16.5" customHeight="1">
      <c r="B244" s="133"/>
      <c r="C244" s="134" t="s">
        <v>326</v>
      </c>
      <c r="D244" s="134" t="s">
        <v>133</v>
      </c>
      <c r="E244" s="135" t="s">
        <v>327</v>
      </c>
      <c r="F244" s="136" t="s">
        <v>328</v>
      </c>
      <c r="G244" s="137" t="s">
        <v>329</v>
      </c>
      <c r="H244" s="138">
        <v>81</v>
      </c>
      <c r="I244" s="139"/>
      <c r="J244" s="140">
        <f>ROUND(I244*H244,2)</f>
        <v>0</v>
      </c>
      <c r="K244" s="141"/>
      <c r="L244" s="32"/>
      <c r="M244" s="142" t="s">
        <v>1</v>
      </c>
      <c r="N244" s="143" t="s">
        <v>38</v>
      </c>
      <c r="P244" s="144">
        <f>O244*H244</f>
        <v>0</v>
      </c>
      <c r="Q244" s="144">
        <v>0</v>
      </c>
      <c r="R244" s="144">
        <f>Q244*H244</f>
        <v>0</v>
      </c>
      <c r="S244" s="144">
        <v>5.9999999999999995E-4</v>
      </c>
      <c r="T244" s="145">
        <f>S244*H244</f>
        <v>4.8599999999999997E-2</v>
      </c>
      <c r="AR244" s="146" t="s">
        <v>213</v>
      </c>
      <c r="AT244" s="146" t="s">
        <v>133</v>
      </c>
      <c r="AU244" s="146" t="s">
        <v>83</v>
      </c>
      <c r="AY244" s="17" t="s">
        <v>130</v>
      </c>
      <c r="BE244" s="147">
        <f>IF(N244="základní",J244,0)</f>
        <v>0</v>
      </c>
      <c r="BF244" s="147">
        <f>IF(N244="snížená",J244,0)</f>
        <v>0</v>
      </c>
      <c r="BG244" s="147">
        <f>IF(N244="zákl. přenesená",J244,0)</f>
        <v>0</v>
      </c>
      <c r="BH244" s="147">
        <f>IF(N244="sníž. přenesená",J244,0)</f>
        <v>0</v>
      </c>
      <c r="BI244" s="147">
        <f>IF(N244="nulová",J244,0)</f>
        <v>0</v>
      </c>
      <c r="BJ244" s="17" t="s">
        <v>81</v>
      </c>
      <c r="BK244" s="147">
        <f>ROUND(I244*H244,2)</f>
        <v>0</v>
      </c>
      <c r="BL244" s="17" t="s">
        <v>213</v>
      </c>
      <c r="BM244" s="146" t="s">
        <v>330</v>
      </c>
    </row>
    <row r="245" spans="2:65" s="1" customFormat="1" ht="16.5" customHeight="1">
      <c r="B245" s="133"/>
      <c r="C245" s="134" t="s">
        <v>323</v>
      </c>
      <c r="D245" s="134" t="s">
        <v>133</v>
      </c>
      <c r="E245" s="135" t="s">
        <v>331</v>
      </c>
      <c r="F245" s="136" t="s">
        <v>332</v>
      </c>
      <c r="G245" s="137" t="s">
        <v>156</v>
      </c>
      <c r="H245" s="138">
        <v>35.5</v>
      </c>
      <c r="I245" s="139"/>
      <c r="J245" s="140">
        <f>ROUND(I245*H245,2)</f>
        <v>0</v>
      </c>
      <c r="K245" s="141"/>
      <c r="L245" s="32"/>
      <c r="M245" s="142" t="s">
        <v>1</v>
      </c>
      <c r="N245" s="143" t="s">
        <v>38</v>
      </c>
      <c r="P245" s="144">
        <f>O245*H245</f>
        <v>0</v>
      </c>
      <c r="Q245" s="144">
        <v>0</v>
      </c>
      <c r="R245" s="144">
        <f>Q245*H245</f>
        <v>0</v>
      </c>
      <c r="S245" s="144">
        <v>3.9399999999999999E-3</v>
      </c>
      <c r="T245" s="145">
        <f>S245*H245</f>
        <v>0.13986999999999999</v>
      </c>
      <c r="AR245" s="146" t="s">
        <v>213</v>
      </c>
      <c r="AT245" s="146" t="s">
        <v>133</v>
      </c>
      <c r="AU245" s="146" t="s">
        <v>83</v>
      </c>
      <c r="AY245" s="17" t="s">
        <v>130</v>
      </c>
      <c r="BE245" s="147">
        <f>IF(N245="základní",J245,0)</f>
        <v>0</v>
      </c>
      <c r="BF245" s="147">
        <f>IF(N245="snížená",J245,0)</f>
        <v>0</v>
      </c>
      <c r="BG245" s="147">
        <f>IF(N245="zákl. přenesená",J245,0)</f>
        <v>0</v>
      </c>
      <c r="BH245" s="147">
        <f>IF(N245="sníž. přenesená",J245,0)</f>
        <v>0</v>
      </c>
      <c r="BI245" s="147">
        <f>IF(N245="nulová",J245,0)</f>
        <v>0</v>
      </c>
      <c r="BJ245" s="17" t="s">
        <v>81</v>
      </c>
      <c r="BK245" s="147">
        <f>ROUND(I245*H245,2)</f>
        <v>0</v>
      </c>
      <c r="BL245" s="17" t="s">
        <v>213</v>
      </c>
      <c r="BM245" s="146" t="s">
        <v>333</v>
      </c>
    </row>
    <row r="246" spans="2:65" s="12" customFormat="1" ht="10.199999999999999">
      <c r="B246" s="148"/>
      <c r="D246" s="149" t="s">
        <v>139</v>
      </c>
      <c r="E246" s="150" t="s">
        <v>1</v>
      </c>
      <c r="F246" s="151" t="s">
        <v>334</v>
      </c>
      <c r="H246" s="150" t="s">
        <v>1</v>
      </c>
      <c r="I246" s="152"/>
      <c r="L246" s="148"/>
      <c r="M246" s="153"/>
      <c r="T246" s="154"/>
      <c r="AT246" s="150" t="s">
        <v>139</v>
      </c>
      <c r="AU246" s="150" t="s">
        <v>83</v>
      </c>
      <c r="AV246" s="12" t="s">
        <v>81</v>
      </c>
      <c r="AW246" s="12" t="s">
        <v>30</v>
      </c>
      <c r="AX246" s="12" t="s">
        <v>73</v>
      </c>
      <c r="AY246" s="150" t="s">
        <v>130</v>
      </c>
    </row>
    <row r="247" spans="2:65" s="13" customFormat="1" ht="10.199999999999999">
      <c r="B247" s="155"/>
      <c r="D247" s="149" t="s">
        <v>139</v>
      </c>
      <c r="E247" s="156" t="s">
        <v>1</v>
      </c>
      <c r="F247" s="157" t="s">
        <v>335</v>
      </c>
      <c r="H247" s="158">
        <v>35.5</v>
      </c>
      <c r="I247" s="159"/>
      <c r="L247" s="155"/>
      <c r="M247" s="160"/>
      <c r="T247" s="161"/>
      <c r="AT247" s="156" t="s">
        <v>139</v>
      </c>
      <c r="AU247" s="156" t="s">
        <v>83</v>
      </c>
      <c r="AV247" s="13" t="s">
        <v>83</v>
      </c>
      <c r="AW247" s="13" t="s">
        <v>30</v>
      </c>
      <c r="AX247" s="13" t="s">
        <v>81</v>
      </c>
      <c r="AY247" s="156" t="s">
        <v>130</v>
      </c>
    </row>
    <row r="248" spans="2:65" s="1" customFormat="1" ht="16.5" customHeight="1">
      <c r="B248" s="133"/>
      <c r="C248" s="134" t="s">
        <v>336</v>
      </c>
      <c r="D248" s="134" t="s">
        <v>133</v>
      </c>
      <c r="E248" s="135" t="s">
        <v>337</v>
      </c>
      <c r="F248" s="136" t="s">
        <v>338</v>
      </c>
      <c r="G248" s="137" t="s">
        <v>329</v>
      </c>
      <c r="H248" s="138">
        <v>35</v>
      </c>
      <c r="I248" s="139"/>
      <c r="J248" s="140">
        <f t="shared" ref="J248:J257" si="0">ROUND(I248*H248,2)</f>
        <v>0</v>
      </c>
      <c r="K248" s="141"/>
      <c r="L248" s="32"/>
      <c r="M248" s="142" t="s">
        <v>1</v>
      </c>
      <c r="N248" s="143" t="s">
        <v>38</v>
      </c>
      <c r="P248" s="144">
        <f t="shared" ref="P248:P257" si="1">O248*H248</f>
        <v>0</v>
      </c>
      <c r="Q248" s="144">
        <v>0</v>
      </c>
      <c r="R248" s="144">
        <f t="shared" ref="R248:R257" si="2">Q248*H248</f>
        <v>0</v>
      </c>
      <c r="S248" s="144">
        <v>3.8000000000000002E-4</v>
      </c>
      <c r="T248" s="145">
        <f t="shared" ref="T248:T257" si="3">S248*H248</f>
        <v>1.3300000000000001E-2</v>
      </c>
      <c r="AR248" s="146" t="s">
        <v>213</v>
      </c>
      <c r="AT248" s="146" t="s">
        <v>133</v>
      </c>
      <c r="AU248" s="146" t="s">
        <v>83</v>
      </c>
      <c r="AY248" s="17" t="s">
        <v>130</v>
      </c>
      <c r="BE248" s="147">
        <f t="shared" ref="BE248:BE257" si="4">IF(N248="základní",J248,0)</f>
        <v>0</v>
      </c>
      <c r="BF248" s="147">
        <f t="shared" ref="BF248:BF257" si="5">IF(N248="snížená",J248,0)</f>
        <v>0</v>
      </c>
      <c r="BG248" s="147">
        <f t="shared" ref="BG248:BG257" si="6">IF(N248="zákl. přenesená",J248,0)</f>
        <v>0</v>
      </c>
      <c r="BH248" s="147">
        <f t="shared" ref="BH248:BH257" si="7">IF(N248="sníž. přenesená",J248,0)</f>
        <v>0</v>
      </c>
      <c r="BI248" s="147">
        <f t="shared" ref="BI248:BI257" si="8">IF(N248="nulová",J248,0)</f>
        <v>0</v>
      </c>
      <c r="BJ248" s="17" t="s">
        <v>81</v>
      </c>
      <c r="BK248" s="147">
        <f t="shared" ref="BK248:BK257" si="9">ROUND(I248*H248,2)</f>
        <v>0</v>
      </c>
      <c r="BL248" s="17" t="s">
        <v>213</v>
      </c>
      <c r="BM248" s="146" t="s">
        <v>339</v>
      </c>
    </row>
    <row r="249" spans="2:65" s="1" customFormat="1" ht="37.799999999999997" customHeight="1">
      <c r="B249" s="133"/>
      <c r="C249" s="134" t="s">
        <v>340</v>
      </c>
      <c r="D249" s="134" t="s">
        <v>133</v>
      </c>
      <c r="E249" s="135" t="s">
        <v>341</v>
      </c>
      <c r="F249" s="136" t="s">
        <v>342</v>
      </c>
      <c r="G249" s="137" t="s">
        <v>156</v>
      </c>
      <c r="H249" s="138">
        <v>35</v>
      </c>
      <c r="I249" s="139"/>
      <c r="J249" s="140">
        <f t="shared" si="0"/>
        <v>0</v>
      </c>
      <c r="K249" s="141"/>
      <c r="L249" s="32"/>
      <c r="M249" s="142" t="s">
        <v>1</v>
      </c>
      <c r="N249" s="143" t="s">
        <v>38</v>
      </c>
      <c r="P249" s="144">
        <f t="shared" si="1"/>
        <v>0</v>
      </c>
      <c r="Q249" s="144">
        <v>0</v>
      </c>
      <c r="R249" s="144">
        <f t="shared" si="2"/>
        <v>0</v>
      </c>
      <c r="S249" s="144">
        <v>0</v>
      </c>
      <c r="T249" s="145">
        <f t="shared" si="3"/>
        <v>0</v>
      </c>
      <c r="AR249" s="146" t="s">
        <v>213</v>
      </c>
      <c r="AT249" s="146" t="s">
        <v>133</v>
      </c>
      <c r="AU249" s="146" t="s">
        <v>83</v>
      </c>
      <c r="AY249" s="17" t="s">
        <v>130</v>
      </c>
      <c r="BE249" s="147">
        <f t="shared" si="4"/>
        <v>0</v>
      </c>
      <c r="BF249" s="147">
        <f t="shared" si="5"/>
        <v>0</v>
      </c>
      <c r="BG249" s="147">
        <f t="shared" si="6"/>
        <v>0</v>
      </c>
      <c r="BH249" s="147">
        <f t="shared" si="7"/>
        <v>0</v>
      </c>
      <c r="BI249" s="147">
        <f t="shared" si="8"/>
        <v>0</v>
      </c>
      <c r="BJ249" s="17" t="s">
        <v>81</v>
      </c>
      <c r="BK249" s="147">
        <f t="shared" si="9"/>
        <v>0</v>
      </c>
      <c r="BL249" s="17" t="s">
        <v>213</v>
      </c>
      <c r="BM249" s="146" t="s">
        <v>343</v>
      </c>
    </row>
    <row r="250" spans="2:65" s="1" customFormat="1" ht="16.5" customHeight="1">
      <c r="B250" s="133"/>
      <c r="C250" s="134" t="s">
        <v>344</v>
      </c>
      <c r="D250" s="134" t="s">
        <v>133</v>
      </c>
      <c r="E250" s="135" t="s">
        <v>345</v>
      </c>
      <c r="F250" s="136" t="s">
        <v>346</v>
      </c>
      <c r="G250" s="137" t="s">
        <v>156</v>
      </c>
      <c r="H250" s="138">
        <v>11</v>
      </c>
      <c r="I250" s="139"/>
      <c r="J250" s="140">
        <f t="shared" si="0"/>
        <v>0</v>
      </c>
      <c r="K250" s="141"/>
      <c r="L250" s="32"/>
      <c r="M250" s="142" t="s">
        <v>1</v>
      </c>
      <c r="N250" s="143" t="s">
        <v>38</v>
      </c>
      <c r="P250" s="144">
        <f t="shared" si="1"/>
        <v>0</v>
      </c>
      <c r="Q250" s="144">
        <v>0</v>
      </c>
      <c r="R250" s="144">
        <f t="shared" si="2"/>
        <v>0</v>
      </c>
      <c r="S250" s="144">
        <v>0</v>
      </c>
      <c r="T250" s="145">
        <f t="shared" si="3"/>
        <v>0</v>
      </c>
      <c r="AR250" s="146" t="s">
        <v>213</v>
      </c>
      <c r="AT250" s="146" t="s">
        <v>133</v>
      </c>
      <c r="AU250" s="146" t="s">
        <v>83</v>
      </c>
      <c r="AY250" s="17" t="s">
        <v>130</v>
      </c>
      <c r="BE250" s="147">
        <f t="shared" si="4"/>
        <v>0</v>
      </c>
      <c r="BF250" s="147">
        <f t="shared" si="5"/>
        <v>0</v>
      </c>
      <c r="BG250" s="147">
        <f t="shared" si="6"/>
        <v>0</v>
      </c>
      <c r="BH250" s="147">
        <f t="shared" si="7"/>
        <v>0</v>
      </c>
      <c r="BI250" s="147">
        <f t="shared" si="8"/>
        <v>0</v>
      </c>
      <c r="BJ250" s="17" t="s">
        <v>81</v>
      </c>
      <c r="BK250" s="147">
        <f t="shared" si="9"/>
        <v>0</v>
      </c>
      <c r="BL250" s="17" t="s">
        <v>213</v>
      </c>
      <c r="BM250" s="146" t="s">
        <v>347</v>
      </c>
    </row>
    <row r="251" spans="2:65" s="1" customFormat="1" ht="16.5" customHeight="1">
      <c r="B251" s="133"/>
      <c r="C251" s="134" t="s">
        <v>348</v>
      </c>
      <c r="D251" s="134" t="s">
        <v>133</v>
      </c>
      <c r="E251" s="135" t="s">
        <v>349</v>
      </c>
      <c r="F251" s="136" t="s">
        <v>350</v>
      </c>
      <c r="G251" s="137" t="s">
        <v>156</v>
      </c>
      <c r="H251" s="138">
        <v>23</v>
      </c>
      <c r="I251" s="139"/>
      <c r="J251" s="140">
        <f t="shared" si="0"/>
        <v>0</v>
      </c>
      <c r="K251" s="141"/>
      <c r="L251" s="32"/>
      <c r="M251" s="142" t="s">
        <v>1</v>
      </c>
      <c r="N251" s="143" t="s">
        <v>38</v>
      </c>
      <c r="P251" s="144">
        <f t="shared" si="1"/>
        <v>0</v>
      </c>
      <c r="Q251" s="144">
        <v>0</v>
      </c>
      <c r="R251" s="144">
        <f t="shared" si="2"/>
        <v>0</v>
      </c>
      <c r="S251" s="144">
        <v>0</v>
      </c>
      <c r="T251" s="145">
        <f t="shared" si="3"/>
        <v>0</v>
      </c>
      <c r="AR251" s="146" t="s">
        <v>213</v>
      </c>
      <c r="AT251" s="146" t="s">
        <v>133</v>
      </c>
      <c r="AU251" s="146" t="s">
        <v>83</v>
      </c>
      <c r="AY251" s="17" t="s">
        <v>130</v>
      </c>
      <c r="BE251" s="147">
        <f t="shared" si="4"/>
        <v>0</v>
      </c>
      <c r="BF251" s="147">
        <f t="shared" si="5"/>
        <v>0</v>
      </c>
      <c r="BG251" s="147">
        <f t="shared" si="6"/>
        <v>0</v>
      </c>
      <c r="BH251" s="147">
        <f t="shared" si="7"/>
        <v>0</v>
      </c>
      <c r="BI251" s="147">
        <f t="shared" si="8"/>
        <v>0</v>
      </c>
      <c r="BJ251" s="17" t="s">
        <v>81</v>
      </c>
      <c r="BK251" s="147">
        <f t="shared" si="9"/>
        <v>0</v>
      </c>
      <c r="BL251" s="17" t="s">
        <v>213</v>
      </c>
      <c r="BM251" s="146" t="s">
        <v>351</v>
      </c>
    </row>
    <row r="252" spans="2:65" s="1" customFormat="1" ht="16.5" customHeight="1">
      <c r="B252" s="133"/>
      <c r="C252" s="134" t="s">
        <v>159</v>
      </c>
      <c r="D252" s="134" t="s">
        <v>133</v>
      </c>
      <c r="E252" s="135" t="s">
        <v>352</v>
      </c>
      <c r="F252" s="136" t="s">
        <v>353</v>
      </c>
      <c r="G252" s="137" t="s">
        <v>156</v>
      </c>
      <c r="H252" s="138">
        <v>12.5</v>
      </c>
      <c r="I252" s="139"/>
      <c r="J252" s="140">
        <f t="shared" si="0"/>
        <v>0</v>
      </c>
      <c r="K252" s="141"/>
      <c r="L252" s="32"/>
      <c r="M252" s="142" t="s">
        <v>1</v>
      </c>
      <c r="N252" s="143" t="s">
        <v>38</v>
      </c>
      <c r="P252" s="144">
        <f t="shared" si="1"/>
        <v>0</v>
      </c>
      <c r="Q252" s="144">
        <v>0</v>
      </c>
      <c r="R252" s="144">
        <f t="shared" si="2"/>
        <v>0</v>
      </c>
      <c r="S252" s="144">
        <v>0</v>
      </c>
      <c r="T252" s="145">
        <f t="shared" si="3"/>
        <v>0</v>
      </c>
      <c r="AR252" s="146" t="s">
        <v>213</v>
      </c>
      <c r="AT252" s="146" t="s">
        <v>133</v>
      </c>
      <c r="AU252" s="146" t="s">
        <v>83</v>
      </c>
      <c r="AY252" s="17" t="s">
        <v>130</v>
      </c>
      <c r="BE252" s="147">
        <f t="shared" si="4"/>
        <v>0</v>
      </c>
      <c r="BF252" s="147">
        <f t="shared" si="5"/>
        <v>0</v>
      </c>
      <c r="BG252" s="147">
        <f t="shared" si="6"/>
        <v>0</v>
      </c>
      <c r="BH252" s="147">
        <f t="shared" si="7"/>
        <v>0</v>
      </c>
      <c r="BI252" s="147">
        <f t="shared" si="8"/>
        <v>0</v>
      </c>
      <c r="BJ252" s="17" t="s">
        <v>81</v>
      </c>
      <c r="BK252" s="147">
        <f t="shared" si="9"/>
        <v>0</v>
      </c>
      <c r="BL252" s="17" t="s">
        <v>213</v>
      </c>
      <c r="BM252" s="146" t="s">
        <v>354</v>
      </c>
    </row>
    <row r="253" spans="2:65" s="1" customFormat="1" ht="24.15" customHeight="1">
      <c r="B253" s="133"/>
      <c r="C253" s="134" t="s">
        <v>355</v>
      </c>
      <c r="D253" s="134" t="s">
        <v>133</v>
      </c>
      <c r="E253" s="135" t="s">
        <v>356</v>
      </c>
      <c r="F253" s="136" t="s">
        <v>357</v>
      </c>
      <c r="G253" s="137" t="s">
        <v>156</v>
      </c>
      <c r="H253" s="138">
        <v>4.2</v>
      </c>
      <c r="I253" s="139"/>
      <c r="J253" s="140">
        <f t="shared" si="0"/>
        <v>0</v>
      </c>
      <c r="K253" s="141"/>
      <c r="L253" s="32"/>
      <c r="M253" s="142" t="s">
        <v>1</v>
      </c>
      <c r="N253" s="143" t="s">
        <v>38</v>
      </c>
      <c r="P253" s="144">
        <f t="shared" si="1"/>
        <v>0</v>
      </c>
      <c r="Q253" s="144">
        <v>0</v>
      </c>
      <c r="R253" s="144">
        <f t="shared" si="2"/>
        <v>0</v>
      </c>
      <c r="S253" s="144">
        <v>0</v>
      </c>
      <c r="T253" s="145">
        <f t="shared" si="3"/>
        <v>0</v>
      </c>
      <c r="AR253" s="146" t="s">
        <v>213</v>
      </c>
      <c r="AT253" s="146" t="s">
        <v>133</v>
      </c>
      <c r="AU253" s="146" t="s">
        <v>83</v>
      </c>
      <c r="AY253" s="17" t="s">
        <v>130</v>
      </c>
      <c r="BE253" s="147">
        <f t="shared" si="4"/>
        <v>0</v>
      </c>
      <c r="BF253" s="147">
        <f t="shared" si="5"/>
        <v>0</v>
      </c>
      <c r="BG253" s="147">
        <f t="shared" si="6"/>
        <v>0</v>
      </c>
      <c r="BH253" s="147">
        <f t="shared" si="7"/>
        <v>0</v>
      </c>
      <c r="BI253" s="147">
        <f t="shared" si="8"/>
        <v>0</v>
      </c>
      <c r="BJ253" s="17" t="s">
        <v>81</v>
      </c>
      <c r="BK253" s="147">
        <f t="shared" si="9"/>
        <v>0</v>
      </c>
      <c r="BL253" s="17" t="s">
        <v>213</v>
      </c>
      <c r="BM253" s="146" t="s">
        <v>358</v>
      </c>
    </row>
    <row r="254" spans="2:65" s="1" customFormat="1" ht="24.15" customHeight="1">
      <c r="B254" s="133"/>
      <c r="C254" s="134" t="s">
        <v>359</v>
      </c>
      <c r="D254" s="134" t="s">
        <v>133</v>
      </c>
      <c r="E254" s="135" t="s">
        <v>360</v>
      </c>
      <c r="F254" s="136" t="s">
        <v>361</v>
      </c>
      <c r="G254" s="137" t="s">
        <v>156</v>
      </c>
      <c r="H254" s="138">
        <v>10.3</v>
      </c>
      <c r="I254" s="139"/>
      <c r="J254" s="140">
        <f t="shared" si="0"/>
        <v>0</v>
      </c>
      <c r="K254" s="141"/>
      <c r="L254" s="32"/>
      <c r="M254" s="142" t="s">
        <v>1</v>
      </c>
      <c r="N254" s="143" t="s">
        <v>38</v>
      </c>
      <c r="P254" s="144">
        <f t="shared" si="1"/>
        <v>0</v>
      </c>
      <c r="Q254" s="144">
        <v>0</v>
      </c>
      <c r="R254" s="144">
        <f t="shared" si="2"/>
        <v>0</v>
      </c>
      <c r="S254" s="144">
        <v>0</v>
      </c>
      <c r="T254" s="145">
        <f t="shared" si="3"/>
        <v>0</v>
      </c>
      <c r="AR254" s="146" t="s">
        <v>213</v>
      </c>
      <c r="AT254" s="146" t="s">
        <v>133</v>
      </c>
      <c r="AU254" s="146" t="s">
        <v>83</v>
      </c>
      <c r="AY254" s="17" t="s">
        <v>130</v>
      </c>
      <c r="BE254" s="147">
        <f t="shared" si="4"/>
        <v>0</v>
      </c>
      <c r="BF254" s="147">
        <f t="shared" si="5"/>
        <v>0</v>
      </c>
      <c r="BG254" s="147">
        <f t="shared" si="6"/>
        <v>0</v>
      </c>
      <c r="BH254" s="147">
        <f t="shared" si="7"/>
        <v>0</v>
      </c>
      <c r="BI254" s="147">
        <f t="shared" si="8"/>
        <v>0</v>
      </c>
      <c r="BJ254" s="17" t="s">
        <v>81</v>
      </c>
      <c r="BK254" s="147">
        <f t="shared" si="9"/>
        <v>0</v>
      </c>
      <c r="BL254" s="17" t="s">
        <v>213</v>
      </c>
      <c r="BM254" s="146" t="s">
        <v>362</v>
      </c>
    </row>
    <row r="255" spans="2:65" s="1" customFormat="1" ht="24.15" customHeight="1">
      <c r="B255" s="133"/>
      <c r="C255" s="134" t="s">
        <v>363</v>
      </c>
      <c r="D255" s="134" t="s">
        <v>133</v>
      </c>
      <c r="E255" s="135" t="s">
        <v>364</v>
      </c>
      <c r="F255" s="136" t="s">
        <v>365</v>
      </c>
      <c r="G255" s="137" t="s">
        <v>156</v>
      </c>
      <c r="H255" s="138">
        <v>5.5</v>
      </c>
      <c r="I255" s="139"/>
      <c r="J255" s="140">
        <f t="shared" si="0"/>
        <v>0</v>
      </c>
      <c r="K255" s="141"/>
      <c r="L255" s="32"/>
      <c r="M255" s="142" t="s">
        <v>1</v>
      </c>
      <c r="N255" s="143" t="s">
        <v>38</v>
      </c>
      <c r="P255" s="144">
        <f t="shared" si="1"/>
        <v>0</v>
      </c>
      <c r="Q255" s="144">
        <v>0</v>
      </c>
      <c r="R255" s="144">
        <f t="shared" si="2"/>
        <v>0</v>
      </c>
      <c r="S255" s="144">
        <v>0</v>
      </c>
      <c r="T255" s="145">
        <f t="shared" si="3"/>
        <v>0</v>
      </c>
      <c r="AR255" s="146" t="s">
        <v>213</v>
      </c>
      <c r="AT255" s="146" t="s">
        <v>133</v>
      </c>
      <c r="AU255" s="146" t="s">
        <v>83</v>
      </c>
      <c r="AY255" s="17" t="s">
        <v>130</v>
      </c>
      <c r="BE255" s="147">
        <f t="shared" si="4"/>
        <v>0</v>
      </c>
      <c r="BF255" s="147">
        <f t="shared" si="5"/>
        <v>0</v>
      </c>
      <c r="BG255" s="147">
        <f t="shared" si="6"/>
        <v>0</v>
      </c>
      <c r="BH255" s="147">
        <f t="shared" si="7"/>
        <v>0</v>
      </c>
      <c r="BI255" s="147">
        <f t="shared" si="8"/>
        <v>0</v>
      </c>
      <c r="BJ255" s="17" t="s">
        <v>81</v>
      </c>
      <c r="BK255" s="147">
        <f t="shared" si="9"/>
        <v>0</v>
      </c>
      <c r="BL255" s="17" t="s">
        <v>213</v>
      </c>
      <c r="BM255" s="146" t="s">
        <v>366</v>
      </c>
    </row>
    <row r="256" spans="2:65" s="1" customFormat="1" ht="24.15" customHeight="1">
      <c r="B256" s="133"/>
      <c r="C256" s="134" t="s">
        <v>367</v>
      </c>
      <c r="D256" s="134" t="s">
        <v>133</v>
      </c>
      <c r="E256" s="135" t="s">
        <v>368</v>
      </c>
      <c r="F256" s="136" t="s">
        <v>369</v>
      </c>
      <c r="G256" s="137" t="s">
        <v>156</v>
      </c>
      <c r="H256" s="138">
        <v>15.5</v>
      </c>
      <c r="I256" s="139"/>
      <c r="J256" s="140">
        <f t="shared" si="0"/>
        <v>0</v>
      </c>
      <c r="K256" s="141"/>
      <c r="L256" s="32"/>
      <c r="M256" s="142" t="s">
        <v>1</v>
      </c>
      <c r="N256" s="143" t="s">
        <v>38</v>
      </c>
      <c r="P256" s="144">
        <f t="shared" si="1"/>
        <v>0</v>
      </c>
      <c r="Q256" s="144">
        <v>0</v>
      </c>
      <c r="R256" s="144">
        <f t="shared" si="2"/>
        <v>0</v>
      </c>
      <c r="S256" s="144">
        <v>0</v>
      </c>
      <c r="T256" s="145">
        <f t="shared" si="3"/>
        <v>0</v>
      </c>
      <c r="AR256" s="146" t="s">
        <v>213</v>
      </c>
      <c r="AT256" s="146" t="s">
        <v>133</v>
      </c>
      <c r="AU256" s="146" t="s">
        <v>83</v>
      </c>
      <c r="AY256" s="17" t="s">
        <v>130</v>
      </c>
      <c r="BE256" s="147">
        <f t="shared" si="4"/>
        <v>0</v>
      </c>
      <c r="BF256" s="147">
        <f t="shared" si="5"/>
        <v>0</v>
      </c>
      <c r="BG256" s="147">
        <f t="shared" si="6"/>
        <v>0</v>
      </c>
      <c r="BH256" s="147">
        <f t="shared" si="7"/>
        <v>0</v>
      </c>
      <c r="BI256" s="147">
        <f t="shared" si="8"/>
        <v>0</v>
      </c>
      <c r="BJ256" s="17" t="s">
        <v>81</v>
      </c>
      <c r="BK256" s="147">
        <f t="shared" si="9"/>
        <v>0</v>
      </c>
      <c r="BL256" s="17" t="s">
        <v>213</v>
      </c>
      <c r="BM256" s="146" t="s">
        <v>370</v>
      </c>
    </row>
    <row r="257" spans="2:65" s="1" customFormat="1" ht="49.05" customHeight="1">
      <c r="B257" s="133"/>
      <c r="C257" s="134" t="s">
        <v>371</v>
      </c>
      <c r="D257" s="134" t="s">
        <v>133</v>
      </c>
      <c r="E257" s="135" t="s">
        <v>372</v>
      </c>
      <c r="F257" s="136" t="s">
        <v>373</v>
      </c>
      <c r="G257" s="137" t="s">
        <v>374</v>
      </c>
      <c r="H257" s="176"/>
      <c r="I257" s="139"/>
      <c r="J257" s="140">
        <f t="shared" si="0"/>
        <v>0</v>
      </c>
      <c r="K257" s="141"/>
      <c r="L257" s="32"/>
      <c r="M257" s="142" t="s">
        <v>1</v>
      </c>
      <c r="N257" s="143" t="s">
        <v>38</v>
      </c>
      <c r="P257" s="144">
        <f t="shared" si="1"/>
        <v>0</v>
      </c>
      <c r="Q257" s="144">
        <v>0</v>
      </c>
      <c r="R257" s="144">
        <f t="shared" si="2"/>
        <v>0</v>
      </c>
      <c r="S257" s="144">
        <v>0</v>
      </c>
      <c r="T257" s="145">
        <f t="shared" si="3"/>
        <v>0</v>
      </c>
      <c r="AR257" s="146" t="s">
        <v>213</v>
      </c>
      <c r="AT257" s="146" t="s">
        <v>133</v>
      </c>
      <c r="AU257" s="146" t="s">
        <v>83</v>
      </c>
      <c r="AY257" s="17" t="s">
        <v>130</v>
      </c>
      <c r="BE257" s="147">
        <f t="shared" si="4"/>
        <v>0</v>
      </c>
      <c r="BF257" s="147">
        <f t="shared" si="5"/>
        <v>0</v>
      </c>
      <c r="BG257" s="147">
        <f t="shared" si="6"/>
        <v>0</v>
      </c>
      <c r="BH257" s="147">
        <f t="shared" si="7"/>
        <v>0</v>
      </c>
      <c r="BI257" s="147">
        <f t="shared" si="8"/>
        <v>0</v>
      </c>
      <c r="BJ257" s="17" t="s">
        <v>81</v>
      </c>
      <c r="BK257" s="147">
        <f t="shared" si="9"/>
        <v>0</v>
      </c>
      <c r="BL257" s="17" t="s">
        <v>213</v>
      </c>
      <c r="BM257" s="146" t="s">
        <v>375</v>
      </c>
    </row>
    <row r="258" spans="2:65" s="11" customFormat="1" ht="22.8" customHeight="1">
      <c r="B258" s="121"/>
      <c r="D258" s="122" t="s">
        <v>72</v>
      </c>
      <c r="E258" s="131" t="s">
        <v>376</v>
      </c>
      <c r="F258" s="131" t="s">
        <v>377</v>
      </c>
      <c r="I258" s="124"/>
      <c r="J258" s="132">
        <f>BK258</f>
        <v>0</v>
      </c>
      <c r="L258" s="121"/>
      <c r="M258" s="126"/>
      <c r="P258" s="127">
        <f>SUM(P259:P264)</f>
        <v>0</v>
      </c>
      <c r="R258" s="127">
        <f>SUM(R259:R264)</f>
        <v>0</v>
      </c>
      <c r="T258" s="128">
        <f>SUM(T259:T264)</f>
        <v>0</v>
      </c>
      <c r="AR258" s="122" t="s">
        <v>83</v>
      </c>
      <c r="AT258" s="129" t="s">
        <v>72</v>
      </c>
      <c r="AU258" s="129" t="s">
        <v>81</v>
      </c>
      <c r="AY258" s="122" t="s">
        <v>130</v>
      </c>
      <c r="BK258" s="130">
        <f>SUM(BK259:BK264)</f>
        <v>0</v>
      </c>
    </row>
    <row r="259" spans="2:65" s="1" customFormat="1" ht="24.15" customHeight="1">
      <c r="B259" s="133"/>
      <c r="C259" s="134" t="s">
        <v>378</v>
      </c>
      <c r="D259" s="134" t="s">
        <v>133</v>
      </c>
      <c r="E259" s="135" t="s">
        <v>379</v>
      </c>
      <c r="F259" s="136" t="s">
        <v>380</v>
      </c>
      <c r="G259" s="137" t="s">
        <v>374</v>
      </c>
      <c r="H259" s="176"/>
      <c r="I259" s="139"/>
      <c r="J259" s="140">
        <f t="shared" ref="J259:J264" si="10">ROUND(I259*H259,2)</f>
        <v>0</v>
      </c>
      <c r="K259" s="141"/>
      <c r="L259" s="32"/>
      <c r="M259" s="142" t="s">
        <v>1</v>
      </c>
      <c r="N259" s="143" t="s">
        <v>38</v>
      </c>
      <c r="P259" s="144">
        <f t="shared" ref="P259:P264" si="11">O259*H259</f>
        <v>0</v>
      </c>
      <c r="Q259" s="144">
        <v>0</v>
      </c>
      <c r="R259" s="144">
        <f t="shared" ref="R259:R264" si="12">Q259*H259</f>
        <v>0</v>
      </c>
      <c r="S259" s="144">
        <v>0</v>
      </c>
      <c r="T259" s="145">
        <f t="shared" ref="T259:T264" si="13">S259*H259</f>
        <v>0</v>
      </c>
      <c r="AR259" s="146" t="s">
        <v>213</v>
      </c>
      <c r="AT259" s="146" t="s">
        <v>133</v>
      </c>
      <c r="AU259" s="146" t="s">
        <v>83</v>
      </c>
      <c r="AY259" s="17" t="s">
        <v>130</v>
      </c>
      <c r="BE259" s="147">
        <f t="shared" ref="BE259:BE264" si="14">IF(N259="základní",J259,0)</f>
        <v>0</v>
      </c>
      <c r="BF259" s="147">
        <f t="shared" ref="BF259:BF264" si="15">IF(N259="snížená",J259,0)</f>
        <v>0</v>
      </c>
      <c r="BG259" s="147">
        <f t="shared" ref="BG259:BG264" si="16">IF(N259="zákl. přenesená",J259,0)</f>
        <v>0</v>
      </c>
      <c r="BH259" s="147">
        <f t="shared" ref="BH259:BH264" si="17">IF(N259="sníž. přenesená",J259,0)</f>
        <v>0</v>
      </c>
      <c r="BI259" s="147">
        <f t="shared" ref="BI259:BI264" si="18">IF(N259="nulová",J259,0)</f>
        <v>0</v>
      </c>
      <c r="BJ259" s="17" t="s">
        <v>81</v>
      </c>
      <c r="BK259" s="147">
        <f t="shared" ref="BK259:BK264" si="19">ROUND(I259*H259,2)</f>
        <v>0</v>
      </c>
      <c r="BL259" s="17" t="s">
        <v>213</v>
      </c>
      <c r="BM259" s="146" t="s">
        <v>381</v>
      </c>
    </row>
    <row r="260" spans="2:65" s="1" customFormat="1" ht="24.15" customHeight="1">
      <c r="B260" s="133"/>
      <c r="C260" s="134" t="s">
        <v>382</v>
      </c>
      <c r="D260" s="134" t="s">
        <v>133</v>
      </c>
      <c r="E260" s="135" t="s">
        <v>383</v>
      </c>
      <c r="F260" s="136" t="s">
        <v>384</v>
      </c>
      <c r="G260" s="137" t="s">
        <v>196</v>
      </c>
      <c r="H260" s="138">
        <v>1</v>
      </c>
      <c r="I260" s="139"/>
      <c r="J260" s="140">
        <f t="shared" si="10"/>
        <v>0</v>
      </c>
      <c r="K260" s="141"/>
      <c r="L260" s="32"/>
      <c r="M260" s="142" t="s">
        <v>1</v>
      </c>
      <c r="N260" s="143" t="s">
        <v>38</v>
      </c>
      <c r="P260" s="144">
        <f t="shared" si="11"/>
        <v>0</v>
      </c>
      <c r="Q260" s="144">
        <v>0</v>
      </c>
      <c r="R260" s="144">
        <f t="shared" si="12"/>
        <v>0</v>
      </c>
      <c r="S260" s="144">
        <v>0</v>
      </c>
      <c r="T260" s="145">
        <f t="shared" si="13"/>
        <v>0</v>
      </c>
      <c r="AR260" s="146" t="s">
        <v>213</v>
      </c>
      <c r="AT260" s="146" t="s">
        <v>133</v>
      </c>
      <c r="AU260" s="146" t="s">
        <v>83</v>
      </c>
      <c r="AY260" s="17" t="s">
        <v>130</v>
      </c>
      <c r="BE260" s="147">
        <f t="shared" si="14"/>
        <v>0</v>
      </c>
      <c r="BF260" s="147">
        <f t="shared" si="15"/>
        <v>0</v>
      </c>
      <c r="BG260" s="147">
        <f t="shared" si="16"/>
        <v>0</v>
      </c>
      <c r="BH260" s="147">
        <f t="shared" si="17"/>
        <v>0</v>
      </c>
      <c r="BI260" s="147">
        <f t="shared" si="18"/>
        <v>0</v>
      </c>
      <c r="BJ260" s="17" t="s">
        <v>81</v>
      </c>
      <c r="BK260" s="147">
        <f t="shared" si="19"/>
        <v>0</v>
      </c>
      <c r="BL260" s="17" t="s">
        <v>213</v>
      </c>
      <c r="BM260" s="146" t="s">
        <v>385</v>
      </c>
    </row>
    <row r="261" spans="2:65" s="1" customFormat="1" ht="33" customHeight="1">
      <c r="B261" s="133"/>
      <c r="C261" s="134" t="s">
        <v>386</v>
      </c>
      <c r="D261" s="134" t="s">
        <v>133</v>
      </c>
      <c r="E261" s="135" t="s">
        <v>387</v>
      </c>
      <c r="F261" s="136" t="s">
        <v>388</v>
      </c>
      <c r="G261" s="137" t="s">
        <v>1</v>
      </c>
      <c r="H261" s="138">
        <v>1</v>
      </c>
      <c r="I261" s="139"/>
      <c r="J261" s="140">
        <f t="shared" si="10"/>
        <v>0</v>
      </c>
      <c r="K261" s="141"/>
      <c r="L261" s="32"/>
      <c r="M261" s="142" t="s">
        <v>1</v>
      </c>
      <c r="N261" s="143" t="s">
        <v>38</v>
      </c>
      <c r="P261" s="144">
        <f t="shared" si="11"/>
        <v>0</v>
      </c>
      <c r="Q261" s="144">
        <v>0</v>
      </c>
      <c r="R261" s="144">
        <f t="shared" si="12"/>
        <v>0</v>
      </c>
      <c r="S261" s="144">
        <v>0</v>
      </c>
      <c r="T261" s="145">
        <f t="shared" si="13"/>
        <v>0</v>
      </c>
      <c r="AR261" s="146" t="s">
        <v>213</v>
      </c>
      <c r="AT261" s="146" t="s">
        <v>133</v>
      </c>
      <c r="AU261" s="146" t="s">
        <v>83</v>
      </c>
      <c r="AY261" s="17" t="s">
        <v>130</v>
      </c>
      <c r="BE261" s="147">
        <f t="shared" si="14"/>
        <v>0</v>
      </c>
      <c r="BF261" s="147">
        <f t="shared" si="15"/>
        <v>0</v>
      </c>
      <c r="BG261" s="147">
        <f t="shared" si="16"/>
        <v>0</v>
      </c>
      <c r="BH261" s="147">
        <f t="shared" si="17"/>
        <v>0</v>
      </c>
      <c r="BI261" s="147">
        <f t="shared" si="18"/>
        <v>0</v>
      </c>
      <c r="BJ261" s="17" t="s">
        <v>81</v>
      </c>
      <c r="BK261" s="147">
        <f t="shared" si="19"/>
        <v>0</v>
      </c>
      <c r="BL261" s="17" t="s">
        <v>213</v>
      </c>
      <c r="BM261" s="146" t="s">
        <v>389</v>
      </c>
    </row>
    <row r="262" spans="2:65" s="1" customFormat="1" ht="37.799999999999997" customHeight="1">
      <c r="B262" s="133"/>
      <c r="C262" s="134" t="s">
        <v>390</v>
      </c>
      <c r="D262" s="134" t="s">
        <v>133</v>
      </c>
      <c r="E262" s="135" t="s">
        <v>391</v>
      </c>
      <c r="F262" s="136" t="s">
        <v>392</v>
      </c>
      <c r="G262" s="137" t="s">
        <v>196</v>
      </c>
      <c r="H262" s="138">
        <v>1</v>
      </c>
      <c r="I262" s="139"/>
      <c r="J262" s="140">
        <f t="shared" si="10"/>
        <v>0</v>
      </c>
      <c r="K262" s="141"/>
      <c r="L262" s="32"/>
      <c r="M262" s="142" t="s">
        <v>1</v>
      </c>
      <c r="N262" s="143" t="s">
        <v>38</v>
      </c>
      <c r="P262" s="144">
        <f t="shared" si="11"/>
        <v>0</v>
      </c>
      <c r="Q262" s="144">
        <v>0</v>
      </c>
      <c r="R262" s="144">
        <f t="shared" si="12"/>
        <v>0</v>
      </c>
      <c r="S262" s="144">
        <v>0</v>
      </c>
      <c r="T262" s="145">
        <f t="shared" si="13"/>
        <v>0</v>
      </c>
      <c r="AR262" s="146" t="s">
        <v>213</v>
      </c>
      <c r="AT262" s="146" t="s">
        <v>133</v>
      </c>
      <c r="AU262" s="146" t="s">
        <v>83</v>
      </c>
      <c r="AY262" s="17" t="s">
        <v>130</v>
      </c>
      <c r="BE262" s="147">
        <f t="shared" si="14"/>
        <v>0</v>
      </c>
      <c r="BF262" s="147">
        <f t="shared" si="15"/>
        <v>0</v>
      </c>
      <c r="BG262" s="147">
        <f t="shared" si="16"/>
        <v>0</v>
      </c>
      <c r="BH262" s="147">
        <f t="shared" si="17"/>
        <v>0</v>
      </c>
      <c r="BI262" s="147">
        <f t="shared" si="18"/>
        <v>0</v>
      </c>
      <c r="BJ262" s="17" t="s">
        <v>81</v>
      </c>
      <c r="BK262" s="147">
        <f t="shared" si="19"/>
        <v>0</v>
      </c>
      <c r="BL262" s="17" t="s">
        <v>213</v>
      </c>
      <c r="BM262" s="146" t="s">
        <v>393</v>
      </c>
    </row>
    <row r="263" spans="2:65" s="1" customFormat="1" ht="33" customHeight="1">
      <c r="B263" s="133"/>
      <c r="C263" s="134" t="s">
        <v>394</v>
      </c>
      <c r="D263" s="134" t="s">
        <v>133</v>
      </c>
      <c r="E263" s="135" t="s">
        <v>395</v>
      </c>
      <c r="F263" s="136" t="s">
        <v>396</v>
      </c>
      <c r="G263" s="137" t="s">
        <v>1</v>
      </c>
      <c r="H263" s="138">
        <v>1</v>
      </c>
      <c r="I263" s="139"/>
      <c r="J263" s="140">
        <f t="shared" si="10"/>
        <v>0</v>
      </c>
      <c r="K263" s="141"/>
      <c r="L263" s="32"/>
      <c r="M263" s="142" t="s">
        <v>1</v>
      </c>
      <c r="N263" s="143" t="s">
        <v>38</v>
      </c>
      <c r="P263" s="144">
        <f t="shared" si="11"/>
        <v>0</v>
      </c>
      <c r="Q263" s="144">
        <v>0</v>
      </c>
      <c r="R263" s="144">
        <f t="shared" si="12"/>
        <v>0</v>
      </c>
      <c r="S263" s="144">
        <v>0</v>
      </c>
      <c r="T263" s="145">
        <f t="shared" si="13"/>
        <v>0</v>
      </c>
      <c r="AR263" s="146" t="s">
        <v>213</v>
      </c>
      <c r="AT263" s="146" t="s">
        <v>133</v>
      </c>
      <c r="AU263" s="146" t="s">
        <v>83</v>
      </c>
      <c r="AY263" s="17" t="s">
        <v>130</v>
      </c>
      <c r="BE263" s="147">
        <f t="shared" si="14"/>
        <v>0</v>
      </c>
      <c r="BF263" s="147">
        <f t="shared" si="15"/>
        <v>0</v>
      </c>
      <c r="BG263" s="147">
        <f t="shared" si="16"/>
        <v>0</v>
      </c>
      <c r="BH263" s="147">
        <f t="shared" si="17"/>
        <v>0</v>
      </c>
      <c r="BI263" s="147">
        <f t="shared" si="18"/>
        <v>0</v>
      </c>
      <c r="BJ263" s="17" t="s">
        <v>81</v>
      </c>
      <c r="BK263" s="147">
        <f t="shared" si="19"/>
        <v>0</v>
      </c>
      <c r="BL263" s="17" t="s">
        <v>213</v>
      </c>
      <c r="BM263" s="146" t="s">
        <v>397</v>
      </c>
    </row>
    <row r="264" spans="2:65" s="1" customFormat="1" ht="33" customHeight="1">
      <c r="B264" s="133"/>
      <c r="C264" s="134" t="s">
        <v>148</v>
      </c>
      <c r="D264" s="134" t="s">
        <v>133</v>
      </c>
      <c r="E264" s="135" t="s">
        <v>398</v>
      </c>
      <c r="F264" s="136" t="s">
        <v>399</v>
      </c>
      <c r="G264" s="137" t="s">
        <v>196</v>
      </c>
      <c r="H264" s="138">
        <v>1</v>
      </c>
      <c r="I264" s="139"/>
      <c r="J264" s="140">
        <f t="shared" si="10"/>
        <v>0</v>
      </c>
      <c r="K264" s="141"/>
      <c r="L264" s="32"/>
      <c r="M264" s="142" t="s">
        <v>1</v>
      </c>
      <c r="N264" s="143" t="s">
        <v>38</v>
      </c>
      <c r="P264" s="144">
        <f t="shared" si="11"/>
        <v>0</v>
      </c>
      <c r="Q264" s="144">
        <v>0</v>
      </c>
      <c r="R264" s="144">
        <f t="shared" si="12"/>
        <v>0</v>
      </c>
      <c r="S264" s="144">
        <v>0</v>
      </c>
      <c r="T264" s="145">
        <f t="shared" si="13"/>
        <v>0</v>
      </c>
      <c r="AR264" s="146" t="s">
        <v>213</v>
      </c>
      <c r="AT264" s="146" t="s">
        <v>133</v>
      </c>
      <c r="AU264" s="146" t="s">
        <v>83</v>
      </c>
      <c r="AY264" s="17" t="s">
        <v>130</v>
      </c>
      <c r="BE264" s="147">
        <f t="shared" si="14"/>
        <v>0</v>
      </c>
      <c r="BF264" s="147">
        <f t="shared" si="15"/>
        <v>0</v>
      </c>
      <c r="BG264" s="147">
        <f t="shared" si="16"/>
        <v>0</v>
      </c>
      <c r="BH264" s="147">
        <f t="shared" si="17"/>
        <v>0</v>
      </c>
      <c r="BI264" s="147">
        <f t="shared" si="18"/>
        <v>0</v>
      </c>
      <c r="BJ264" s="17" t="s">
        <v>81</v>
      </c>
      <c r="BK264" s="147">
        <f t="shared" si="19"/>
        <v>0</v>
      </c>
      <c r="BL264" s="17" t="s">
        <v>213</v>
      </c>
      <c r="BM264" s="146" t="s">
        <v>400</v>
      </c>
    </row>
    <row r="265" spans="2:65" s="11" customFormat="1" ht="22.8" customHeight="1">
      <c r="B265" s="121"/>
      <c r="D265" s="122" t="s">
        <v>72</v>
      </c>
      <c r="E265" s="131" t="s">
        <v>401</v>
      </c>
      <c r="F265" s="131" t="s">
        <v>402</v>
      </c>
      <c r="I265" s="124"/>
      <c r="J265" s="132">
        <f>BK265</f>
        <v>0</v>
      </c>
      <c r="L265" s="121"/>
      <c r="M265" s="126"/>
      <c r="P265" s="127">
        <f>SUM(P266:P267)</f>
        <v>0</v>
      </c>
      <c r="R265" s="127">
        <f>SUM(R266:R267)</f>
        <v>0</v>
      </c>
      <c r="T265" s="128">
        <f>SUM(T266:T267)</f>
        <v>0</v>
      </c>
      <c r="AR265" s="122" t="s">
        <v>83</v>
      </c>
      <c r="AT265" s="129" t="s">
        <v>72</v>
      </c>
      <c r="AU265" s="129" t="s">
        <v>81</v>
      </c>
      <c r="AY265" s="122" t="s">
        <v>130</v>
      </c>
      <c r="BK265" s="130">
        <f>SUM(BK266:BK267)</f>
        <v>0</v>
      </c>
    </row>
    <row r="266" spans="2:65" s="1" customFormat="1" ht="33" customHeight="1">
      <c r="B266" s="133"/>
      <c r="C266" s="134" t="s">
        <v>153</v>
      </c>
      <c r="D266" s="134" t="s">
        <v>133</v>
      </c>
      <c r="E266" s="135" t="s">
        <v>403</v>
      </c>
      <c r="F266" s="136" t="s">
        <v>404</v>
      </c>
      <c r="G266" s="137" t="s">
        <v>405</v>
      </c>
      <c r="H266" s="138">
        <v>1</v>
      </c>
      <c r="I266" s="139"/>
      <c r="J266" s="140">
        <f>ROUND(I266*H266,2)</f>
        <v>0</v>
      </c>
      <c r="K266" s="141"/>
      <c r="L266" s="32"/>
      <c r="M266" s="142" t="s">
        <v>1</v>
      </c>
      <c r="N266" s="143" t="s">
        <v>38</v>
      </c>
      <c r="P266" s="144">
        <f>O266*H266</f>
        <v>0</v>
      </c>
      <c r="Q266" s="144">
        <v>0</v>
      </c>
      <c r="R266" s="144">
        <f>Q266*H266</f>
        <v>0</v>
      </c>
      <c r="S266" s="144">
        <v>0</v>
      </c>
      <c r="T266" s="145">
        <f>S266*H266</f>
        <v>0</v>
      </c>
      <c r="AR266" s="146" t="s">
        <v>213</v>
      </c>
      <c r="AT266" s="146" t="s">
        <v>133</v>
      </c>
      <c r="AU266" s="146" t="s">
        <v>83</v>
      </c>
      <c r="AY266" s="17" t="s">
        <v>130</v>
      </c>
      <c r="BE266" s="147">
        <f>IF(N266="základní",J266,0)</f>
        <v>0</v>
      </c>
      <c r="BF266" s="147">
        <f>IF(N266="snížená",J266,0)</f>
        <v>0</v>
      </c>
      <c r="BG266" s="147">
        <f>IF(N266="zákl. přenesená",J266,0)</f>
        <v>0</v>
      </c>
      <c r="BH266" s="147">
        <f>IF(N266="sníž. přenesená",J266,0)</f>
        <v>0</v>
      </c>
      <c r="BI266" s="147">
        <f>IF(N266="nulová",J266,0)</f>
        <v>0</v>
      </c>
      <c r="BJ266" s="17" t="s">
        <v>81</v>
      </c>
      <c r="BK266" s="147">
        <f>ROUND(I266*H266,2)</f>
        <v>0</v>
      </c>
      <c r="BL266" s="17" t="s">
        <v>213</v>
      </c>
      <c r="BM266" s="146" t="s">
        <v>406</v>
      </c>
    </row>
    <row r="267" spans="2:65" s="1" customFormat="1" ht="33" customHeight="1">
      <c r="B267" s="133"/>
      <c r="C267" s="134" t="s">
        <v>407</v>
      </c>
      <c r="D267" s="134" t="s">
        <v>133</v>
      </c>
      <c r="E267" s="135" t="s">
        <v>408</v>
      </c>
      <c r="F267" s="136" t="s">
        <v>409</v>
      </c>
      <c r="G267" s="137" t="s">
        <v>374</v>
      </c>
      <c r="H267" s="176"/>
      <c r="I267" s="139"/>
      <c r="J267" s="140">
        <f>ROUND(I267*H267,2)</f>
        <v>0</v>
      </c>
      <c r="K267" s="141"/>
      <c r="L267" s="32"/>
      <c r="M267" s="142" t="s">
        <v>1</v>
      </c>
      <c r="N267" s="143" t="s">
        <v>38</v>
      </c>
      <c r="P267" s="144">
        <f>O267*H267</f>
        <v>0</v>
      </c>
      <c r="Q267" s="144">
        <v>0</v>
      </c>
      <c r="R267" s="144">
        <f>Q267*H267</f>
        <v>0</v>
      </c>
      <c r="S267" s="144">
        <v>0</v>
      </c>
      <c r="T267" s="145">
        <f>S267*H267</f>
        <v>0</v>
      </c>
      <c r="AR267" s="146" t="s">
        <v>213</v>
      </c>
      <c r="AT267" s="146" t="s">
        <v>133</v>
      </c>
      <c r="AU267" s="146" t="s">
        <v>83</v>
      </c>
      <c r="AY267" s="17" t="s">
        <v>130</v>
      </c>
      <c r="BE267" s="147">
        <f>IF(N267="základní",J267,0)</f>
        <v>0</v>
      </c>
      <c r="BF267" s="147">
        <f>IF(N267="snížená",J267,0)</f>
        <v>0</v>
      </c>
      <c r="BG267" s="147">
        <f>IF(N267="zákl. přenesená",J267,0)</f>
        <v>0</v>
      </c>
      <c r="BH267" s="147">
        <f>IF(N267="sníž. přenesená",J267,0)</f>
        <v>0</v>
      </c>
      <c r="BI267" s="147">
        <f>IF(N267="nulová",J267,0)</f>
        <v>0</v>
      </c>
      <c r="BJ267" s="17" t="s">
        <v>81</v>
      </c>
      <c r="BK267" s="147">
        <f>ROUND(I267*H267,2)</f>
        <v>0</v>
      </c>
      <c r="BL267" s="17" t="s">
        <v>213</v>
      </c>
      <c r="BM267" s="146" t="s">
        <v>410</v>
      </c>
    </row>
    <row r="268" spans="2:65" s="11" customFormat="1" ht="22.8" customHeight="1">
      <c r="B268" s="121"/>
      <c r="D268" s="122" t="s">
        <v>72</v>
      </c>
      <c r="E268" s="131" t="s">
        <v>411</v>
      </c>
      <c r="F268" s="131" t="s">
        <v>412</v>
      </c>
      <c r="I268" s="124"/>
      <c r="J268" s="132">
        <f>BK268</f>
        <v>0</v>
      </c>
      <c r="L268" s="121"/>
      <c r="M268" s="126"/>
      <c r="P268" s="127">
        <f>SUM(P269:P278)</f>
        <v>0</v>
      </c>
      <c r="R268" s="127">
        <f>SUM(R269:R278)</f>
        <v>0.41238000000000002</v>
      </c>
      <c r="T268" s="128">
        <f>SUM(T269:T278)</f>
        <v>0</v>
      </c>
      <c r="AR268" s="122" t="s">
        <v>83</v>
      </c>
      <c r="AT268" s="129" t="s">
        <v>72</v>
      </c>
      <c r="AU268" s="129" t="s">
        <v>81</v>
      </c>
      <c r="AY268" s="122" t="s">
        <v>130</v>
      </c>
      <c r="BK268" s="130">
        <f>SUM(BK269:BK278)</f>
        <v>0</v>
      </c>
    </row>
    <row r="269" spans="2:65" s="1" customFormat="1" ht="16.5" customHeight="1">
      <c r="B269" s="133"/>
      <c r="C269" s="134" t="s">
        <v>413</v>
      </c>
      <c r="D269" s="134" t="s">
        <v>133</v>
      </c>
      <c r="E269" s="135" t="s">
        <v>414</v>
      </c>
      <c r="F269" s="136" t="s">
        <v>415</v>
      </c>
      <c r="G269" s="137" t="s">
        <v>136</v>
      </c>
      <c r="H269" s="138">
        <v>711</v>
      </c>
      <c r="I269" s="139"/>
      <c r="J269" s="140">
        <f>ROUND(I269*H269,2)</f>
        <v>0</v>
      </c>
      <c r="K269" s="141"/>
      <c r="L269" s="32"/>
      <c r="M269" s="142" t="s">
        <v>1</v>
      </c>
      <c r="N269" s="143" t="s">
        <v>38</v>
      </c>
      <c r="P269" s="144">
        <f>O269*H269</f>
        <v>0</v>
      </c>
      <c r="Q269" s="144">
        <v>0</v>
      </c>
      <c r="R269" s="144">
        <f>Q269*H269</f>
        <v>0</v>
      </c>
      <c r="S269" s="144">
        <v>0</v>
      </c>
      <c r="T269" s="145">
        <f>S269*H269</f>
        <v>0</v>
      </c>
      <c r="AR269" s="146" t="s">
        <v>213</v>
      </c>
      <c r="AT269" s="146" t="s">
        <v>133</v>
      </c>
      <c r="AU269" s="146" t="s">
        <v>83</v>
      </c>
      <c r="AY269" s="17" t="s">
        <v>130</v>
      </c>
      <c r="BE269" s="147">
        <f>IF(N269="základní",J269,0)</f>
        <v>0</v>
      </c>
      <c r="BF269" s="147">
        <f>IF(N269="snížená",J269,0)</f>
        <v>0</v>
      </c>
      <c r="BG269" s="147">
        <f>IF(N269="zákl. přenesená",J269,0)</f>
        <v>0</v>
      </c>
      <c r="BH269" s="147">
        <f>IF(N269="sníž. přenesená",J269,0)</f>
        <v>0</v>
      </c>
      <c r="BI269" s="147">
        <f>IF(N269="nulová",J269,0)</f>
        <v>0</v>
      </c>
      <c r="BJ269" s="17" t="s">
        <v>81</v>
      </c>
      <c r="BK269" s="147">
        <f>ROUND(I269*H269,2)</f>
        <v>0</v>
      </c>
      <c r="BL269" s="17" t="s">
        <v>213</v>
      </c>
      <c r="BM269" s="146" t="s">
        <v>416</v>
      </c>
    </row>
    <row r="270" spans="2:65" s="12" customFormat="1" ht="10.199999999999999">
      <c r="B270" s="148"/>
      <c r="D270" s="149" t="s">
        <v>139</v>
      </c>
      <c r="E270" s="150" t="s">
        <v>1</v>
      </c>
      <c r="F270" s="151" t="s">
        <v>140</v>
      </c>
      <c r="H270" s="150" t="s">
        <v>1</v>
      </c>
      <c r="I270" s="152"/>
      <c r="L270" s="148"/>
      <c r="M270" s="153"/>
      <c r="T270" s="154"/>
      <c r="AT270" s="150" t="s">
        <v>139</v>
      </c>
      <c r="AU270" s="150" t="s">
        <v>83</v>
      </c>
      <c r="AV270" s="12" t="s">
        <v>81</v>
      </c>
      <c r="AW270" s="12" t="s">
        <v>30</v>
      </c>
      <c r="AX270" s="12" t="s">
        <v>73</v>
      </c>
      <c r="AY270" s="150" t="s">
        <v>130</v>
      </c>
    </row>
    <row r="271" spans="2:65" s="13" customFormat="1" ht="10.199999999999999">
      <c r="B271" s="155"/>
      <c r="D271" s="149" t="s">
        <v>139</v>
      </c>
      <c r="E271" s="156" t="s">
        <v>1</v>
      </c>
      <c r="F271" s="157" t="s">
        <v>153</v>
      </c>
      <c r="H271" s="158">
        <v>52</v>
      </c>
      <c r="I271" s="159"/>
      <c r="L271" s="155"/>
      <c r="M271" s="160"/>
      <c r="T271" s="161"/>
      <c r="AT271" s="156" t="s">
        <v>139</v>
      </c>
      <c r="AU271" s="156" t="s">
        <v>83</v>
      </c>
      <c r="AV271" s="13" t="s">
        <v>83</v>
      </c>
      <c r="AW271" s="13" t="s">
        <v>30</v>
      </c>
      <c r="AX271" s="13" t="s">
        <v>73</v>
      </c>
      <c r="AY271" s="156" t="s">
        <v>130</v>
      </c>
    </row>
    <row r="272" spans="2:65" s="12" customFormat="1" ht="10.199999999999999">
      <c r="B272" s="148"/>
      <c r="D272" s="149" t="s">
        <v>139</v>
      </c>
      <c r="E272" s="150" t="s">
        <v>1</v>
      </c>
      <c r="F272" s="151" t="s">
        <v>142</v>
      </c>
      <c r="H272" s="150" t="s">
        <v>1</v>
      </c>
      <c r="I272" s="152"/>
      <c r="L272" s="148"/>
      <c r="M272" s="153"/>
      <c r="T272" s="154"/>
      <c r="AT272" s="150" t="s">
        <v>139</v>
      </c>
      <c r="AU272" s="150" t="s">
        <v>83</v>
      </c>
      <c r="AV272" s="12" t="s">
        <v>81</v>
      </c>
      <c r="AW272" s="12" t="s">
        <v>30</v>
      </c>
      <c r="AX272" s="12" t="s">
        <v>73</v>
      </c>
      <c r="AY272" s="150" t="s">
        <v>130</v>
      </c>
    </row>
    <row r="273" spans="2:65" s="13" customFormat="1" ht="10.199999999999999">
      <c r="B273" s="155"/>
      <c r="D273" s="149" t="s">
        <v>139</v>
      </c>
      <c r="E273" s="156" t="s">
        <v>1</v>
      </c>
      <c r="F273" s="157" t="s">
        <v>143</v>
      </c>
      <c r="H273" s="158">
        <v>57</v>
      </c>
      <c r="I273" s="159"/>
      <c r="L273" s="155"/>
      <c r="M273" s="160"/>
      <c r="T273" s="161"/>
      <c r="AT273" s="156" t="s">
        <v>139</v>
      </c>
      <c r="AU273" s="156" t="s">
        <v>83</v>
      </c>
      <c r="AV273" s="13" t="s">
        <v>83</v>
      </c>
      <c r="AW273" s="13" t="s">
        <v>30</v>
      </c>
      <c r="AX273" s="13" t="s">
        <v>73</v>
      </c>
      <c r="AY273" s="156" t="s">
        <v>130</v>
      </c>
    </row>
    <row r="274" spans="2:65" s="12" customFormat="1" ht="10.199999999999999">
      <c r="B274" s="148"/>
      <c r="D274" s="149" t="s">
        <v>139</v>
      </c>
      <c r="E274" s="150" t="s">
        <v>1</v>
      </c>
      <c r="F274" s="151" t="s">
        <v>275</v>
      </c>
      <c r="H274" s="150" t="s">
        <v>1</v>
      </c>
      <c r="I274" s="152"/>
      <c r="L274" s="148"/>
      <c r="M274" s="153"/>
      <c r="T274" s="154"/>
      <c r="AT274" s="150" t="s">
        <v>139</v>
      </c>
      <c r="AU274" s="150" t="s">
        <v>83</v>
      </c>
      <c r="AV274" s="12" t="s">
        <v>81</v>
      </c>
      <c r="AW274" s="12" t="s">
        <v>30</v>
      </c>
      <c r="AX274" s="12" t="s">
        <v>73</v>
      </c>
      <c r="AY274" s="150" t="s">
        <v>130</v>
      </c>
    </row>
    <row r="275" spans="2:65" s="13" customFormat="1" ht="10.199999999999999">
      <c r="B275" s="155"/>
      <c r="D275" s="149" t="s">
        <v>139</v>
      </c>
      <c r="E275" s="156" t="s">
        <v>1</v>
      </c>
      <c r="F275" s="157" t="s">
        <v>141</v>
      </c>
      <c r="H275" s="158">
        <v>602</v>
      </c>
      <c r="I275" s="159"/>
      <c r="L275" s="155"/>
      <c r="M275" s="160"/>
      <c r="T275" s="161"/>
      <c r="AT275" s="156" t="s">
        <v>139</v>
      </c>
      <c r="AU275" s="156" t="s">
        <v>83</v>
      </c>
      <c r="AV275" s="13" t="s">
        <v>83</v>
      </c>
      <c r="AW275" s="13" t="s">
        <v>30</v>
      </c>
      <c r="AX275" s="13" t="s">
        <v>73</v>
      </c>
      <c r="AY275" s="156" t="s">
        <v>130</v>
      </c>
    </row>
    <row r="276" spans="2:65" s="14" customFormat="1" ht="10.199999999999999">
      <c r="B276" s="162"/>
      <c r="D276" s="149" t="s">
        <v>139</v>
      </c>
      <c r="E276" s="163" t="s">
        <v>1</v>
      </c>
      <c r="F276" s="164" t="s">
        <v>144</v>
      </c>
      <c r="H276" s="165">
        <v>711</v>
      </c>
      <c r="I276" s="166"/>
      <c r="L276" s="162"/>
      <c r="M276" s="167"/>
      <c r="T276" s="168"/>
      <c r="AT276" s="163" t="s">
        <v>139</v>
      </c>
      <c r="AU276" s="163" t="s">
        <v>83</v>
      </c>
      <c r="AV276" s="14" t="s">
        <v>137</v>
      </c>
      <c r="AW276" s="14" t="s">
        <v>30</v>
      </c>
      <c r="AX276" s="14" t="s">
        <v>81</v>
      </c>
      <c r="AY276" s="163" t="s">
        <v>130</v>
      </c>
    </row>
    <row r="277" spans="2:65" s="1" customFormat="1" ht="24.15" customHeight="1">
      <c r="B277" s="133"/>
      <c r="C277" s="134" t="s">
        <v>417</v>
      </c>
      <c r="D277" s="134" t="s">
        <v>133</v>
      </c>
      <c r="E277" s="135" t="s">
        <v>418</v>
      </c>
      <c r="F277" s="136" t="s">
        <v>419</v>
      </c>
      <c r="G277" s="137" t="s">
        <v>136</v>
      </c>
      <c r="H277" s="138">
        <v>711</v>
      </c>
      <c r="I277" s="139"/>
      <c r="J277" s="140">
        <f>ROUND(I277*H277,2)</f>
        <v>0</v>
      </c>
      <c r="K277" s="141"/>
      <c r="L277" s="32"/>
      <c r="M277" s="142" t="s">
        <v>1</v>
      </c>
      <c r="N277" s="143" t="s">
        <v>38</v>
      </c>
      <c r="P277" s="144">
        <f>O277*H277</f>
        <v>0</v>
      </c>
      <c r="Q277" s="144">
        <v>1E-4</v>
      </c>
      <c r="R277" s="144">
        <f>Q277*H277</f>
        <v>7.1099999999999997E-2</v>
      </c>
      <c r="S277" s="144">
        <v>0</v>
      </c>
      <c r="T277" s="145">
        <f>S277*H277</f>
        <v>0</v>
      </c>
      <c r="AR277" s="146" t="s">
        <v>213</v>
      </c>
      <c r="AT277" s="146" t="s">
        <v>133</v>
      </c>
      <c r="AU277" s="146" t="s">
        <v>83</v>
      </c>
      <c r="AY277" s="17" t="s">
        <v>130</v>
      </c>
      <c r="BE277" s="147">
        <f>IF(N277="základní",J277,0)</f>
        <v>0</v>
      </c>
      <c r="BF277" s="147">
        <f>IF(N277="snížená",J277,0)</f>
        <v>0</v>
      </c>
      <c r="BG277" s="147">
        <f>IF(N277="zákl. přenesená",J277,0)</f>
        <v>0</v>
      </c>
      <c r="BH277" s="147">
        <f>IF(N277="sníž. přenesená",J277,0)</f>
        <v>0</v>
      </c>
      <c r="BI277" s="147">
        <f>IF(N277="nulová",J277,0)</f>
        <v>0</v>
      </c>
      <c r="BJ277" s="17" t="s">
        <v>81</v>
      </c>
      <c r="BK277" s="147">
        <f>ROUND(I277*H277,2)</f>
        <v>0</v>
      </c>
      <c r="BL277" s="17" t="s">
        <v>213</v>
      </c>
      <c r="BM277" s="146" t="s">
        <v>420</v>
      </c>
    </row>
    <row r="278" spans="2:65" s="1" customFormat="1" ht="24.15" customHeight="1">
      <c r="B278" s="133"/>
      <c r="C278" s="134" t="s">
        <v>421</v>
      </c>
      <c r="D278" s="134" t="s">
        <v>133</v>
      </c>
      <c r="E278" s="135" t="s">
        <v>422</v>
      </c>
      <c r="F278" s="136" t="s">
        <v>423</v>
      </c>
      <c r="G278" s="137" t="s">
        <v>136</v>
      </c>
      <c r="H278" s="138">
        <v>711</v>
      </c>
      <c r="I278" s="139"/>
      <c r="J278" s="140">
        <f>ROUND(I278*H278,2)</f>
        <v>0</v>
      </c>
      <c r="K278" s="141"/>
      <c r="L278" s="32"/>
      <c r="M278" s="177" t="s">
        <v>1</v>
      </c>
      <c r="N278" s="178" t="s">
        <v>38</v>
      </c>
      <c r="O278" s="179"/>
      <c r="P278" s="180">
        <f>O278*H278</f>
        <v>0</v>
      </c>
      <c r="Q278" s="180">
        <v>4.8000000000000001E-4</v>
      </c>
      <c r="R278" s="180">
        <f>Q278*H278</f>
        <v>0.34128000000000003</v>
      </c>
      <c r="S278" s="180">
        <v>0</v>
      </c>
      <c r="T278" s="181">
        <f>S278*H278</f>
        <v>0</v>
      </c>
      <c r="AR278" s="146" t="s">
        <v>213</v>
      </c>
      <c r="AT278" s="146" t="s">
        <v>133</v>
      </c>
      <c r="AU278" s="146" t="s">
        <v>83</v>
      </c>
      <c r="AY278" s="17" t="s">
        <v>130</v>
      </c>
      <c r="BE278" s="147">
        <f>IF(N278="základní",J278,0)</f>
        <v>0</v>
      </c>
      <c r="BF278" s="147">
        <f>IF(N278="snížená",J278,0)</f>
        <v>0</v>
      </c>
      <c r="BG278" s="147">
        <f>IF(N278="zákl. přenesená",J278,0)</f>
        <v>0</v>
      </c>
      <c r="BH278" s="147">
        <f>IF(N278="sníž. přenesená",J278,0)</f>
        <v>0</v>
      </c>
      <c r="BI278" s="147">
        <f>IF(N278="nulová",J278,0)</f>
        <v>0</v>
      </c>
      <c r="BJ278" s="17" t="s">
        <v>81</v>
      </c>
      <c r="BK278" s="147">
        <f>ROUND(I278*H278,2)</f>
        <v>0</v>
      </c>
      <c r="BL278" s="17" t="s">
        <v>213</v>
      </c>
      <c r="BM278" s="146" t="s">
        <v>424</v>
      </c>
    </row>
    <row r="279" spans="2:65" s="1" customFormat="1" ht="6.9" customHeight="1">
      <c r="B279" s="44"/>
      <c r="C279" s="45"/>
      <c r="D279" s="45"/>
      <c r="E279" s="45"/>
      <c r="F279" s="45"/>
      <c r="G279" s="45"/>
      <c r="H279" s="45"/>
      <c r="I279" s="45"/>
      <c r="J279" s="45"/>
      <c r="K279" s="45"/>
      <c r="L279" s="32"/>
    </row>
  </sheetData>
  <autoFilter ref="C126:K278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6"/>
  <sheetViews>
    <sheetView showGridLines="0" workbookViewId="0">
      <selection activeCell="H23" sqref="H23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1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" customHeight="1">
      <c r="B4" s="20"/>
      <c r="D4" s="21" t="s">
        <v>96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2" t="str">
        <f>'Rekapitulace stavby'!K6</f>
        <v>Oprava fasády kostela Sv. Jakuba v Lipníku n/Bečvou</v>
      </c>
      <c r="F7" s="233"/>
      <c r="G7" s="233"/>
      <c r="H7" s="233"/>
      <c r="L7" s="20"/>
    </row>
    <row r="8" spans="2:46" s="1" customFormat="1" ht="12" customHeight="1">
      <c r="B8" s="32"/>
      <c r="D8" s="27" t="s">
        <v>97</v>
      </c>
      <c r="L8" s="32"/>
    </row>
    <row r="9" spans="2:46" s="1" customFormat="1" ht="16.5" customHeight="1">
      <c r="B9" s="32"/>
      <c r="E9" s="193" t="s">
        <v>425</v>
      </c>
      <c r="F9" s="234"/>
      <c r="G9" s="234"/>
      <c r="H9" s="23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19. 11. 2025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5" t="str">
        <f>'Rekapitulace stavby'!E14</f>
        <v>Vyplň údaj</v>
      </c>
      <c r="F18" s="215"/>
      <c r="G18" s="215"/>
      <c r="H18" s="215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9"/>
      <c r="E27" s="220" t="s">
        <v>1</v>
      </c>
      <c r="F27" s="220"/>
      <c r="G27" s="220"/>
      <c r="H27" s="220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33</v>
      </c>
      <c r="J30" s="66">
        <f>ROUND(J127,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customHeight="1">
      <c r="B33" s="32"/>
      <c r="D33" s="55" t="s">
        <v>37</v>
      </c>
      <c r="E33" s="27" t="s">
        <v>38</v>
      </c>
      <c r="F33" s="91">
        <f>ROUND((SUM(BE127:BE285)),  2)</f>
        <v>0</v>
      </c>
      <c r="I33" s="92">
        <v>0.21</v>
      </c>
      <c r="J33" s="91">
        <f>ROUND(((SUM(BE127:BE285))*I33),  2)</f>
        <v>0</v>
      </c>
      <c r="L33" s="32"/>
    </row>
    <row r="34" spans="2:12" s="1" customFormat="1" ht="14.4" customHeight="1">
      <c r="B34" s="32"/>
      <c r="E34" s="27" t="s">
        <v>39</v>
      </c>
      <c r="F34" s="91">
        <f>ROUND((SUM(BF127:BF285)),  2)</f>
        <v>0</v>
      </c>
      <c r="I34" s="92">
        <v>0.12</v>
      </c>
      <c r="J34" s="91">
        <f>ROUND(((SUM(BF127:BF285))*I34),  2)</f>
        <v>0</v>
      </c>
      <c r="L34" s="32"/>
    </row>
    <row r="35" spans="2:12" s="1" customFormat="1" ht="14.4" hidden="1" customHeight="1">
      <c r="B35" s="32"/>
      <c r="E35" s="27" t="s">
        <v>40</v>
      </c>
      <c r="F35" s="91">
        <f>ROUND((SUM(BG127:BG285)),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91">
        <f>ROUND((SUM(BH127:BH285)),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91">
        <f>ROUND((SUM(BI127:BI285)),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43</v>
      </c>
      <c r="E39" s="57"/>
      <c r="F39" s="57"/>
      <c r="G39" s="95" t="s">
        <v>44</v>
      </c>
      <c r="H39" s="96" t="s">
        <v>45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2" t="str">
        <f>E7</f>
        <v>Oprava fasády kostela Sv. Jakuba v Lipníku n/Bečvou</v>
      </c>
      <c r="F85" s="233"/>
      <c r="G85" s="233"/>
      <c r="H85" s="233"/>
      <c r="L85" s="32"/>
    </row>
    <row r="86" spans="2:47" s="1" customFormat="1" ht="12" customHeight="1">
      <c r="B86" s="32"/>
      <c r="C86" s="27" t="s">
        <v>97</v>
      </c>
      <c r="L86" s="32"/>
    </row>
    <row r="87" spans="2:47" s="1" customFormat="1" ht="16.5" customHeight="1">
      <c r="B87" s="32"/>
      <c r="E87" s="193" t="str">
        <f>E9</f>
        <v>PAB0350b - Kostel - východ, jih, západ</v>
      </c>
      <c r="F87" s="234"/>
      <c r="G87" s="234"/>
      <c r="H87" s="234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19. 11. 2025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100</v>
      </c>
      <c r="D94" s="93"/>
      <c r="E94" s="93"/>
      <c r="F94" s="93"/>
      <c r="G94" s="93"/>
      <c r="H94" s="93"/>
      <c r="I94" s="93"/>
      <c r="J94" s="102" t="s">
        <v>101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102</v>
      </c>
      <c r="J96" s="66">
        <f>J127</f>
        <v>0</v>
      </c>
      <c r="L96" s="32"/>
      <c r="AU96" s="17" t="s">
        <v>103</v>
      </c>
    </row>
    <row r="97" spans="2:12" s="8" customFormat="1" ht="24.9" customHeight="1">
      <c r="B97" s="104"/>
      <c r="D97" s="105" t="s">
        <v>104</v>
      </c>
      <c r="E97" s="106"/>
      <c r="F97" s="106"/>
      <c r="G97" s="106"/>
      <c r="H97" s="106"/>
      <c r="I97" s="106"/>
      <c r="J97" s="107">
        <f>J128</f>
        <v>0</v>
      </c>
      <c r="L97" s="104"/>
    </row>
    <row r="98" spans="2:12" s="9" customFormat="1" ht="19.95" customHeight="1">
      <c r="B98" s="108"/>
      <c r="D98" s="109" t="s">
        <v>105</v>
      </c>
      <c r="E98" s="110"/>
      <c r="F98" s="110"/>
      <c r="G98" s="110"/>
      <c r="H98" s="110"/>
      <c r="I98" s="110"/>
      <c r="J98" s="111">
        <f>J129</f>
        <v>0</v>
      </c>
      <c r="L98" s="108"/>
    </row>
    <row r="99" spans="2:12" s="9" customFormat="1" ht="19.95" customHeight="1">
      <c r="B99" s="108"/>
      <c r="D99" s="109" t="s">
        <v>106</v>
      </c>
      <c r="E99" s="110"/>
      <c r="F99" s="110"/>
      <c r="G99" s="110"/>
      <c r="H99" s="110"/>
      <c r="I99" s="110"/>
      <c r="J99" s="111">
        <f>J173</f>
        <v>0</v>
      </c>
      <c r="L99" s="108"/>
    </row>
    <row r="100" spans="2:12" s="9" customFormat="1" ht="19.95" customHeight="1">
      <c r="B100" s="108"/>
      <c r="D100" s="109" t="s">
        <v>107</v>
      </c>
      <c r="E100" s="110"/>
      <c r="F100" s="110"/>
      <c r="G100" s="110"/>
      <c r="H100" s="110"/>
      <c r="I100" s="110"/>
      <c r="J100" s="111">
        <f>J175</f>
        <v>0</v>
      </c>
      <c r="L100" s="108"/>
    </row>
    <row r="101" spans="2:12" s="9" customFormat="1" ht="19.95" customHeight="1">
      <c r="B101" s="108"/>
      <c r="D101" s="109" t="s">
        <v>108</v>
      </c>
      <c r="E101" s="110"/>
      <c r="F101" s="110"/>
      <c r="G101" s="110"/>
      <c r="H101" s="110"/>
      <c r="I101" s="110"/>
      <c r="J101" s="111">
        <f>J231</f>
        <v>0</v>
      </c>
      <c r="L101" s="108"/>
    </row>
    <row r="102" spans="2:12" s="9" customFormat="1" ht="19.95" customHeight="1">
      <c r="B102" s="108"/>
      <c r="D102" s="109" t="s">
        <v>109</v>
      </c>
      <c r="E102" s="110"/>
      <c r="F102" s="110"/>
      <c r="G102" s="110"/>
      <c r="H102" s="110"/>
      <c r="I102" s="110"/>
      <c r="J102" s="111">
        <f>J237</f>
        <v>0</v>
      </c>
      <c r="L102" s="108"/>
    </row>
    <row r="103" spans="2:12" s="8" customFormat="1" ht="24.9" customHeight="1">
      <c r="B103" s="104"/>
      <c r="D103" s="105" t="s">
        <v>110</v>
      </c>
      <c r="E103" s="106"/>
      <c r="F103" s="106"/>
      <c r="G103" s="106"/>
      <c r="H103" s="106"/>
      <c r="I103" s="106"/>
      <c r="J103" s="107">
        <f>J239</f>
        <v>0</v>
      </c>
      <c r="L103" s="104"/>
    </row>
    <row r="104" spans="2:12" s="9" customFormat="1" ht="19.95" customHeight="1">
      <c r="B104" s="108"/>
      <c r="D104" s="109" t="s">
        <v>111</v>
      </c>
      <c r="E104" s="110"/>
      <c r="F104" s="110"/>
      <c r="G104" s="110"/>
      <c r="H104" s="110"/>
      <c r="I104" s="110"/>
      <c r="J104" s="111">
        <f>J240</f>
        <v>0</v>
      </c>
      <c r="L104" s="108"/>
    </row>
    <row r="105" spans="2:12" s="9" customFormat="1" ht="19.95" customHeight="1">
      <c r="B105" s="108"/>
      <c r="D105" s="109" t="s">
        <v>112</v>
      </c>
      <c r="E105" s="110"/>
      <c r="F105" s="110"/>
      <c r="G105" s="110"/>
      <c r="H105" s="110"/>
      <c r="I105" s="110"/>
      <c r="J105" s="111">
        <f>J261</f>
        <v>0</v>
      </c>
      <c r="L105" s="108"/>
    </row>
    <row r="106" spans="2:12" s="9" customFormat="1" ht="19.95" customHeight="1">
      <c r="B106" s="108"/>
      <c r="D106" s="109" t="s">
        <v>113</v>
      </c>
      <c r="E106" s="110"/>
      <c r="F106" s="110"/>
      <c r="G106" s="110"/>
      <c r="H106" s="110"/>
      <c r="I106" s="110"/>
      <c r="J106" s="111">
        <f>J269</f>
        <v>0</v>
      </c>
      <c r="L106" s="108"/>
    </row>
    <row r="107" spans="2:12" s="9" customFormat="1" ht="19.95" customHeight="1">
      <c r="B107" s="108"/>
      <c r="D107" s="109" t="s">
        <v>114</v>
      </c>
      <c r="E107" s="110"/>
      <c r="F107" s="110"/>
      <c r="G107" s="110"/>
      <c r="H107" s="110"/>
      <c r="I107" s="110"/>
      <c r="J107" s="111">
        <f>J275</f>
        <v>0</v>
      </c>
      <c r="L107" s="108"/>
    </row>
    <row r="108" spans="2:12" s="1" customFormat="1" ht="21.75" customHeight="1">
      <c r="B108" s="32"/>
      <c r="L108" s="32"/>
    </row>
    <row r="109" spans="2:12" s="1" customFormat="1" ht="6.9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2"/>
    </row>
    <row r="113" spans="2:63" s="1" customFormat="1" ht="6.9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2"/>
    </row>
    <row r="114" spans="2:63" s="1" customFormat="1" ht="24.9" customHeight="1">
      <c r="B114" s="32"/>
      <c r="C114" s="21" t="s">
        <v>115</v>
      </c>
      <c r="L114" s="32"/>
    </row>
    <row r="115" spans="2:63" s="1" customFormat="1" ht="6.9" customHeight="1">
      <c r="B115" s="32"/>
      <c r="L115" s="32"/>
    </row>
    <row r="116" spans="2:63" s="1" customFormat="1" ht="12" customHeight="1">
      <c r="B116" s="32"/>
      <c r="C116" s="27" t="s">
        <v>16</v>
      </c>
      <c r="L116" s="32"/>
    </row>
    <row r="117" spans="2:63" s="1" customFormat="1" ht="16.5" customHeight="1">
      <c r="B117" s="32"/>
      <c r="E117" s="232" t="str">
        <f>E7</f>
        <v>Oprava fasády kostela Sv. Jakuba v Lipníku n/Bečvou</v>
      </c>
      <c r="F117" s="233"/>
      <c r="G117" s="233"/>
      <c r="H117" s="233"/>
      <c r="L117" s="32"/>
    </row>
    <row r="118" spans="2:63" s="1" customFormat="1" ht="12" customHeight="1">
      <c r="B118" s="32"/>
      <c r="C118" s="27" t="s">
        <v>97</v>
      </c>
      <c r="L118" s="32"/>
    </row>
    <row r="119" spans="2:63" s="1" customFormat="1" ht="16.5" customHeight="1">
      <c r="B119" s="32"/>
      <c r="E119" s="193" t="str">
        <f>E9</f>
        <v>PAB0350b - Kostel - východ, jih, západ</v>
      </c>
      <c r="F119" s="234"/>
      <c r="G119" s="234"/>
      <c r="H119" s="234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F12</f>
        <v xml:space="preserve"> </v>
      </c>
      <c r="I121" s="27" t="s">
        <v>22</v>
      </c>
      <c r="J121" s="52" t="str">
        <f>IF(J12="","",J12)</f>
        <v>19. 11. 2025</v>
      </c>
      <c r="L121" s="32"/>
    </row>
    <row r="122" spans="2:63" s="1" customFormat="1" ht="6.9" customHeight="1">
      <c r="B122" s="32"/>
      <c r="L122" s="32"/>
    </row>
    <row r="123" spans="2:63" s="1" customFormat="1" ht="15.15" customHeight="1">
      <c r="B123" s="32"/>
      <c r="C123" s="27" t="s">
        <v>24</v>
      </c>
      <c r="F123" s="25" t="str">
        <f>E15</f>
        <v xml:space="preserve"> </v>
      </c>
      <c r="I123" s="27" t="s">
        <v>29</v>
      </c>
      <c r="J123" s="30" t="str">
        <f>E21</f>
        <v xml:space="preserve"> </v>
      </c>
      <c r="L123" s="32"/>
    </row>
    <row r="124" spans="2:63" s="1" customFormat="1" ht="15.15" customHeight="1">
      <c r="B124" s="32"/>
      <c r="C124" s="27" t="s">
        <v>27</v>
      </c>
      <c r="F124" s="25" t="str">
        <f>IF(E18="","",E18)</f>
        <v>Vyplň údaj</v>
      </c>
      <c r="I124" s="27" t="s">
        <v>31</v>
      </c>
      <c r="J124" s="30" t="str">
        <f>E24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2"/>
      <c r="C126" s="113" t="s">
        <v>116</v>
      </c>
      <c r="D126" s="114" t="s">
        <v>58</v>
      </c>
      <c r="E126" s="114" t="s">
        <v>54</v>
      </c>
      <c r="F126" s="114" t="s">
        <v>55</v>
      </c>
      <c r="G126" s="114" t="s">
        <v>117</v>
      </c>
      <c r="H126" s="114" t="s">
        <v>118</v>
      </c>
      <c r="I126" s="114" t="s">
        <v>119</v>
      </c>
      <c r="J126" s="115" t="s">
        <v>101</v>
      </c>
      <c r="K126" s="116" t="s">
        <v>120</v>
      </c>
      <c r="L126" s="112"/>
      <c r="M126" s="59" t="s">
        <v>1</v>
      </c>
      <c r="N126" s="60" t="s">
        <v>37</v>
      </c>
      <c r="O126" s="60" t="s">
        <v>121</v>
      </c>
      <c r="P126" s="60" t="s">
        <v>122</v>
      </c>
      <c r="Q126" s="60" t="s">
        <v>123</v>
      </c>
      <c r="R126" s="60" t="s">
        <v>124</v>
      </c>
      <c r="S126" s="60" t="s">
        <v>125</v>
      </c>
      <c r="T126" s="61" t="s">
        <v>126</v>
      </c>
    </row>
    <row r="127" spans="2:63" s="1" customFormat="1" ht="22.8" customHeight="1">
      <c r="B127" s="32"/>
      <c r="C127" s="64" t="s">
        <v>127</v>
      </c>
      <c r="J127" s="117">
        <f>BK127</f>
        <v>0</v>
      </c>
      <c r="L127" s="32"/>
      <c r="M127" s="62"/>
      <c r="N127" s="53"/>
      <c r="O127" s="53"/>
      <c r="P127" s="118">
        <f>P128+P239</f>
        <v>0</v>
      </c>
      <c r="Q127" s="53"/>
      <c r="R127" s="118">
        <f>R128+R239</f>
        <v>33.93956</v>
      </c>
      <c r="S127" s="53"/>
      <c r="T127" s="119">
        <f>T128+T239</f>
        <v>31.18265135</v>
      </c>
      <c r="AT127" s="17" t="s">
        <v>72</v>
      </c>
      <c r="AU127" s="17" t="s">
        <v>103</v>
      </c>
      <c r="BK127" s="120">
        <f>BK128+BK239</f>
        <v>0</v>
      </c>
    </row>
    <row r="128" spans="2:63" s="11" customFormat="1" ht="25.95" customHeight="1">
      <c r="B128" s="121"/>
      <c r="D128" s="122" t="s">
        <v>72</v>
      </c>
      <c r="E128" s="123" t="s">
        <v>128</v>
      </c>
      <c r="F128" s="123" t="s">
        <v>129</v>
      </c>
      <c r="I128" s="124"/>
      <c r="J128" s="125">
        <f>BK128</f>
        <v>0</v>
      </c>
      <c r="L128" s="121"/>
      <c r="M128" s="126"/>
      <c r="P128" s="127">
        <f>P129+P173+P175+P231+P237</f>
        <v>0</v>
      </c>
      <c r="R128" s="127">
        <f>R129+R173+R175+R231+R237</f>
        <v>33.1496</v>
      </c>
      <c r="T128" s="128">
        <f>T129+T173+T175+T231+T237</f>
        <v>30.132106350000001</v>
      </c>
      <c r="AR128" s="122" t="s">
        <v>81</v>
      </c>
      <c r="AT128" s="129" t="s">
        <v>72</v>
      </c>
      <c r="AU128" s="129" t="s">
        <v>73</v>
      </c>
      <c r="AY128" s="122" t="s">
        <v>130</v>
      </c>
      <c r="BK128" s="130">
        <f>BK129+BK173+BK175+BK231+BK237</f>
        <v>0</v>
      </c>
    </row>
    <row r="129" spans="2:65" s="11" customFormat="1" ht="22.8" customHeight="1">
      <c r="B129" s="121"/>
      <c r="D129" s="122" t="s">
        <v>72</v>
      </c>
      <c r="E129" s="131" t="s">
        <v>131</v>
      </c>
      <c r="F129" s="131" t="s">
        <v>132</v>
      </c>
      <c r="I129" s="124"/>
      <c r="J129" s="132">
        <f>BK129</f>
        <v>0</v>
      </c>
      <c r="L129" s="121"/>
      <c r="M129" s="126"/>
      <c r="P129" s="127">
        <f>SUM(P130:P172)</f>
        <v>0</v>
      </c>
      <c r="R129" s="127">
        <f>SUM(R130:R172)</f>
        <v>33.1496</v>
      </c>
      <c r="T129" s="128">
        <f>SUM(T130:T172)</f>
        <v>0</v>
      </c>
      <c r="AR129" s="122" t="s">
        <v>81</v>
      </c>
      <c r="AT129" s="129" t="s">
        <v>72</v>
      </c>
      <c r="AU129" s="129" t="s">
        <v>81</v>
      </c>
      <c r="AY129" s="122" t="s">
        <v>130</v>
      </c>
      <c r="BK129" s="130">
        <f>SUM(BK130:BK172)</f>
        <v>0</v>
      </c>
    </row>
    <row r="130" spans="2:65" s="1" customFormat="1" ht="21.75" customHeight="1">
      <c r="B130" s="133"/>
      <c r="C130" s="134" t="s">
        <v>81</v>
      </c>
      <c r="D130" s="134" t="s">
        <v>133</v>
      </c>
      <c r="E130" s="135" t="s">
        <v>134</v>
      </c>
      <c r="F130" s="136" t="s">
        <v>135</v>
      </c>
      <c r="G130" s="137" t="s">
        <v>136</v>
      </c>
      <c r="H130" s="138">
        <v>172</v>
      </c>
      <c r="I130" s="139"/>
      <c r="J130" s="140">
        <f>ROUND(I130*H130,2)</f>
        <v>0</v>
      </c>
      <c r="K130" s="141"/>
      <c r="L130" s="32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137</v>
      </c>
      <c r="AT130" s="146" t="s">
        <v>133</v>
      </c>
      <c r="AU130" s="146" t="s">
        <v>83</v>
      </c>
      <c r="AY130" s="17" t="s">
        <v>130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7" t="s">
        <v>81</v>
      </c>
      <c r="BK130" s="147">
        <f>ROUND(I130*H130,2)</f>
        <v>0</v>
      </c>
      <c r="BL130" s="17" t="s">
        <v>137</v>
      </c>
      <c r="BM130" s="146" t="s">
        <v>138</v>
      </c>
    </row>
    <row r="131" spans="2:65" s="12" customFormat="1" ht="10.199999999999999">
      <c r="B131" s="148"/>
      <c r="D131" s="149" t="s">
        <v>139</v>
      </c>
      <c r="E131" s="150" t="s">
        <v>1</v>
      </c>
      <c r="F131" s="151" t="s">
        <v>140</v>
      </c>
      <c r="H131" s="150" t="s">
        <v>1</v>
      </c>
      <c r="I131" s="152"/>
      <c r="L131" s="148"/>
      <c r="M131" s="153"/>
      <c r="T131" s="154"/>
      <c r="AT131" s="150" t="s">
        <v>139</v>
      </c>
      <c r="AU131" s="150" t="s">
        <v>83</v>
      </c>
      <c r="AV131" s="12" t="s">
        <v>81</v>
      </c>
      <c r="AW131" s="12" t="s">
        <v>30</v>
      </c>
      <c r="AX131" s="12" t="s">
        <v>73</v>
      </c>
      <c r="AY131" s="150" t="s">
        <v>130</v>
      </c>
    </row>
    <row r="132" spans="2:65" s="13" customFormat="1" ht="10.199999999999999">
      <c r="B132" s="155"/>
      <c r="D132" s="149" t="s">
        <v>139</v>
      </c>
      <c r="E132" s="156" t="s">
        <v>1</v>
      </c>
      <c r="F132" s="157" t="s">
        <v>426</v>
      </c>
      <c r="H132" s="158">
        <v>81</v>
      </c>
      <c r="I132" s="159"/>
      <c r="L132" s="155"/>
      <c r="M132" s="160"/>
      <c r="T132" s="161"/>
      <c r="AT132" s="156" t="s">
        <v>139</v>
      </c>
      <c r="AU132" s="156" t="s">
        <v>83</v>
      </c>
      <c r="AV132" s="13" t="s">
        <v>83</v>
      </c>
      <c r="AW132" s="13" t="s">
        <v>30</v>
      </c>
      <c r="AX132" s="13" t="s">
        <v>73</v>
      </c>
      <c r="AY132" s="156" t="s">
        <v>130</v>
      </c>
    </row>
    <row r="133" spans="2:65" s="12" customFormat="1" ht="10.199999999999999">
      <c r="B133" s="148"/>
      <c r="D133" s="149" t="s">
        <v>139</v>
      </c>
      <c r="E133" s="150" t="s">
        <v>1</v>
      </c>
      <c r="F133" s="151" t="s">
        <v>142</v>
      </c>
      <c r="H133" s="150" t="s">
        <v>1</v>
      </c>
      <c r="I133" s="152"/>
      <c r="L133" s="148"/>
      <c r="M133" s="153"/>
      <c r="T133" s="154"/>
      <c r="AT133" s="150" t="s">
        <v>139</v>
      </c>
      <c r="AU133" s="150" t="s">
        <v>83</v>
      </c>
      <c r="AV133" s="12" t="s">
        <v>81</v>
      </c>
      <c r="AW133" s="12" t="s">
        <v>30</v>
      </c>
      <c r="AX133" s="12" t="s">
        <v>73</v>
      </c>
      <c r="AY133" s="150" t="s">
        <v>130</v>
      </c>
    </row>
    <row r="134" spans="2:65" s="13" customFormat="1" ht="10.199999999999999">
      <c r="B134" s="155"/>
      <c r="D134" s="149" t="s">
        <v>139</v>
      </c>
      <c r="E134" s="156" t="s">
        <v>1</v>
      </c>
      <c r="F134" s="157" t="s">
        <v>427</v>
      </c>
      <c r="H134" s="158">
        <v>91</v>
      </c>
      <c r="I134" s="159"/>
      <c r="L134" s="155"/>
      <c r="M134" s="160"/>
      <c r="T134" s="161"/>
      <c r="AT134" s="156" t="s">
        <v>139</v>
      </c>
      <c r="AU134" s="156" t="s">
        <v>83</v>
      </c>
      <c r="AV134" s="13" t="s">
        <v>83</v>
      </c>
      <c r="AW134" s="13" t="s">
        <v>30</v>
      </c>
      <c r="AX134" s="13" t="s">
        <v>73</v>
      </c>
      <c r="AY134" s="156" t="s">
        <v>130</v>
      </c>
    </row>
    <row r="135" spans="2:65" s="14" customFormat="1" ht="10.199999999999999">
      <c r="B135" s="162"/>
      <c r="D135" s="149" t="s">
        <v>139</v>
      </c>
      <c r="E135" s="163" t="s">
        <v>1</v>
      </c>
      <c r="F135" s="164" t="s">
        <v>144</v>
      </c>
      <c r="H135" s="165">
        <v>172</v>
      </c>
      <c r="I135" s="166"/>
      <c r="L135" s="162"/>
      <c r="M135" s="167"/>
      <c r="T135" s="168"/>
      <c r="AT135" s="163" t="s">
        <v>139</v>
      </c>
      <c r="AU135" s="163" t="s">
        <v>83</v>
      </c>
      <c r="AV135" s="14" t="s">
        <v>137</v>
      </c>
      <c r="AW135" s="14" t="s">
        <v>30</v>
      </c>
      <c r="AX135" s="14" t="s">
        <v>81</v>
      </c>
      <c r="AY135" s="163" t="s">
        <v>130</v>
      </c>
    </row>
    <row r="136" spans="2:65" s="1" customFormat="1" ht="16.5" customHeight="1">
      <c r="B136" s="133"/>
      <c r="C136" s="134" t="s">
        <v>83</v>
      </c>
      <c r="D136" s="134" t="s">
        <v>133</v>
      </c>
      <c r="E136" s="135" t="s">
        <v>145</v>
      </c>
      <c r="F136" s="136" t="s">
        <v>146</v>
      </c>
      <c r="G136" s="137" t="s">
        <v>136</v>
      </c>
      <c r="H136" s="138">
        <v>172</v>
      </c>
      <c r="I136" s="139"/>
      <c r="J136" s="140">
        <f>ROUND(I136*H136,2)</f>
        <v>0</v>
      </c>
      <c r="K136" s="141"/>
      <c r="L136" s="32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137</v>
      </c>
      <c r="AT136" s="146" t="s">
        <v>133</v>
      </c>
      <c r="AU136" s="146" t="s">
        <v>83</v>
      </c>
      <c r="AY136" s="17" t="s">
        <v>130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7" t="s">
        <v>81</v>
      </c>
      <c r="BK136" s="147">
        <f>ROUND(I136*H136,2)</f>
        <v>0</v>
      </c>
      <c r="BL136" s="17" t="s">
        <v>137</v>
      </c>
      <c r="BM136" s="146" t="s">
        <v>147</v>
      </c>
    </row>
    <row r="137" spans="2:65" s="12" customFormat="1" ht="10.199999999999999">
      <c r="B137" s="148"/>
      <c r="D137" s="149" t="s">
        <v>139</v>
      </c>
      <c r="E137" s="150" t="s">
        <v>1</v>
      </c>
      <c r="F137" s="151" t="s">
        <v>140</v>
      </c>
      <c r="H137" s="150" t="s">
        <v>1</v>
      </c>
      <c r="I137" s="152"/>
      <c r="L137" s="148"/>
      <c r="M137" s="153"/>
      <c r="T137" s="154"/>
      <c r="AT137" s="150" t="s">
        <v>139</v>
      </c>
      <c r="AU137" s="150" t="s">
        <v>83</v>
      </c>
      <c r="AV137" s="12" t="s">
        <v>81</v>
      </c>
      <c r="AW137" s="12" t="s">
        <v>30</v>
      </c>
      <c r="AX137" s="12" t="s">
        <v>73</v>
      </c>
      <c r="AY137" s="150" t="s">
        <v>130</v>
      </c>
    </row>
    <row r="138" spans="2:65" s="13" customFormat="1" ht="10.199999999999999">
      <c r="B138" s="155"/>
      <c r="D138" s="149" t="s">
        <v>139</v>
      </c>
      <c r="E138" s="156" t="s">
        <v>1</v>
      </c>
      <c r="F138" s="157" t="s">
        <v>426</v>
      </c>
      <c r="H138" s="158">
        <v>81</v>
      </c>
      <c r="I138" s="159"/>
      <c r="L138" s="155"/>
      <c r="M138" s="160"/>
      <c r="T138" s="161"/>
      <c r="AT138" s="156" t="s">
        <v>139</v>
      </c>
      <c r="AU138" s="156" t="s">
        <v>83</v>
      </c>
      <c r="AV138" s="13" t="s">
        <v>83</v>
      </c>
      <c r="AW138" s="13" t="s">
        <v>30</v>
      </c>
      <c r="AX138" s="13" t="s">
        <v>73</v>
      </c>
      <c r="AY138" s="156" t="s">
        <v>130</v>
      </c>
    </row>
    <row r="139" spans="2:65" s="12" customFormat="1" ht="10.199999999999999">
      <c r="B139" s="148"/>
      <c r="D139" s="149" t="s">
        <v>139</v>
      </c>
      <c r="E139" s="150" t="s">
        <v>1</v>
      </c>
      <c r="F139" s="151" t="s">
        <v>142</v>
      </c>
      <c r="H139" s="150" t="s">
        <v>1</v>
      </c>
      <c r="I139" s="152"/>
      <c r="L139" s="148"/>
      <c r="M139" s="153"/>
      <c r="T139" s="154"/>
      <c r="AT139" s="150" t="s">
        <v>139</v>
      </c>
      <c r="AU139" s="150" t="s">
        <v>83</v>
      </c>
      <c r="AV139" s="12" t="s">
        <v>81</v>
      </c>
      <c r="AW139" s="12" t="s">
        <v>30</v>
      </c>
      <c r="AX139" s="12" t="s">
        <v>73</v>
      </c>
      <c r="AY139" s="150" t="s">
        <v>130</v>
      </c>
    </row>
    <row r="140" spans="2:65" s="13" customFormat="1" ht="10.199999999999999">
      <c r="B140" s="155"/>
      <c r="D140" s="149" t="s">
        <v>139</v>
      </c>
      <c r="E140" s="156" t="s">
        <v>1</v>
      </c>
      <c r="F140" s="157" t="s">
        <v>427</v>
      </c>
      <c r="H140" s="158">
        <v>91</v>
      </c>
      <c r="I140" s="159"/>
      <c r="L140" s="155"/>
      <c r="M140" s="160"/>
      <c r="T140" s="161"/>
      <c r="AT140" s="156" t="s">
        <v>139</v>
      </c>
      <c r="AU140" s="156" t="s">
        <v>83</v>
      </c>
      <c r="AV140" s="13" t="s">
        <v>83</v>
      </c>
      <c r="AW140" s="13" t="s">
        <v>30</v>
      </c>
      <c r="AX140" s="13" t="s">
        <v>73</v>
      </c>
      <c r="AY140" s="156" t="s">
        <v>130</v>
      </c>
    </row>
    <row r="141" spans="2:65" s="14" customFormat="1" ht="10.199999999999999">
      <c r="B141" s="162"/>
      <c r="D141" s="149" t="s">
        <v>139</v>
      </c>
      <c r="E141" s="163" t="s">
        <v>1</v>
      </c>
      <c r="F141" s="164" t="s">
        <v>144</v>
      </c>
      <c r="H141" s="165">
        <v>172</v>
      </c>
      <c r="I141" s="166"/>
      <c r="L141" s="162"/>
      <c r="M141" s="167"/>
      <c r="T141" s="168"/>
      <c r="AT141" s="163" t="s">
        <v>139</v>
      </c>
      <c r="AU141" s="163" t="s">
        <v>83</v>
      </c>
      <c r="AV141" s="14" t="s">
        <v>137</v>
      </c>
      <c r="AW141" s="14" t="s">
        <v>30</v>
      </c>
      <c r="AX141" s="14" t="s">
        <v>81</v>
      </c>
      <c r="AY141" s="163" t="s">
        <v>130</v>
      </c>
    </row>
    <row r="142" spans="2:65" s="1" customFormat="1" ht="21.75" customHeight="1">
      <c r="B142" s="133"/>
      <c r="C142" s="134" t="s">
        <v>149</v>
      </c>
      <c r="D142" s="134" t="s">
        <v>133</v>
      </c>
      <c r="E142" s="135" t="s">
        <v>150</v>
      </c>
      <c r="F142" s="136" t="s">
        <v>151</v>
      </c>
      <c r="G142" s="137" t="s">
        <v>136</v>
      </c>
      <c r="H142" s="138">
        <v>81</v>
      </c>
      <c r="I142" s="139"/>
      <c r="J142" s="140">
        <f>ROUND(I142*H142,2)</f>
        <v>0</v>
      </c>
      <c r="K142" s="141"/>
      <c r="L142" s="32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137</v>
      </c>
      <c r="AT142" s="146" t="s">
        <v>133</v>
      </c>
      <c r="AU142" s="146" t="s">
        <v>83</v>
      </c>
      <c r="AY142" s="17" t="s">
        <v>130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7" t="s">
        <v>81</v>
      </c>
      <c r="BK142" s="147">
        <f>ROUND(I142*H142,2)</f>
        <v>0</v>
      </c>
      <c r="BL142" s="17" t="s">
        <v>137</v>
      </c>
      <c r="BM142" s="146" t="s">
        <v>152</v>
      </c>
    </row>
    <row r="143" spans="2:65" s="12" customFormat="1" ht="10.199999999999999">
      <c r="B143" s="148"/>
      <c r="D143" s="149" t="s">
        <v>139</v>
      </c>
      <c r="E143" s="150" t="s">
        <v>1</v>
      </c>
      <c r="F143" s="151" t="s">
        <v>140</v>
      </c>
      <c r="H143" s="150" t="s">
        <v>1</v>
      </c>
      <c r="I143" s="152"/>
      <c r="L143" s="148"/>
      <c r="M143" s="153"/>
      <c r="T143" s="154"/>
      <c r="AT143" s="150" t="s">
        <v>139</v>
      </c>
      <c r="AU143" s="150" t="s">
        <v>83</v>
      </c>
      <c r="AV143" s="12" t="s">
        <v>81</v>
      </c>
      <c r="AW143" s="12" t="s">
        <v>30</v>
      </c>
      <c r="AX143" s="12" t="s">
        <v>73</v>
      </c>
      <c r="AY143" s="150" t="s">
        <v>130</v>
      </c>
    </row>
    <row r="144" spans="2:65" s="13" customFormat="1" ht="10.199999999999999">
      <c r="B144" s="155"/>
      <c r="D144" s="149" t="s">
        <v>139</v>
      </c>
      <c r="E144" s="156" t="s">
        <v>1</v>
      </c>
      <c r="F144" s="157" t="s">
        <v>426</v>
      </c>
      <c r="H144" s="158">
        <v>81</v>
      </c>
      <c r="I144" s="159"/>
      <c r="L144" s="155"/>
      <c r="M144" s="160"/>
      <c r="T144" s="161"/>
      <c r="AT144" s="156" t="s">
        <v>139</v>
      </c>
      <c r="AU144" s="156" t="s">
        <v>83</v>
      </c>
      <c r="AV144" s="13" t="s">
        <v>83</v>
      </c>
      <c r="AW144" s="13" t="s">
        <v>30</v>
      </c>
      <c r="AX144" s="13" t="s">
        <v>81</v>
      </c>
      <c r="AY144" s="156" t="s">
        <v>130</v>
      </c>
    </row>
    <row r="145" spans="2:65" s="1" customFormat="1" ht="16.5" customHeight="1">
      <c r="B145" s="133"/>
      <c r="C145" s="134" t="s">
        <v>137</v>
      </c>
      <c r="D145" s="134" t="s">
        <v>133</v>
      </c>
      <c r="E145" s="135" t="s">
        <v>154</v>
      </c>
      <c r="F145" s="136" t="s">
        <v>155</v>
      </c>
      <c r="G145" s="137" t="s">
        <v>156</v>
      </c>
      <c r="H145" s="138">
        <v>45</v>
      </c>
      <c r="I145" s="139"/>
      <c r="J145" s="140">
        <f>ROUND(I145*H145,2)</f>
        <v>0</v>
      </c>
      <c r="K145" s="141"/>
      <c r="L145" s="32"/>
      <c r="M145" s="142" t="s">
        <v>1</v>
      </c>
      <c r="N145" s="143" t="s">
        <v>38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137</v>
      </c>
      <c r="AT145" s="146" t="s">
        <v>133</v>
      </c>
      <c r="AU145" s="146" t="s">
        <v>83</v>
      </c>
      <c r="AY145" s="17" t="s">
        <v>130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7" t="s">
        <v>81</v>
      </c>
      <c r="BK145" s="147">
        <f>ROUND(I145*H145,2)</f>
        <v>0</v>
      </c>
      <c r="BL145" s="17" t="s">
        <v>137</v>
      </c>
      <c r="BM145" s="146" t="s">
        <v>157</v>
      </c>
    </row>
    <row r="146" spans="2:65" s="12" customFormat="1" ht="10.199999999999999">
      <c r="B146" s="148"/>
      <c r="D146" s="149" t="s">
        <v>139</v>
      </c>
      <c r="E146" s="150" t="s">
        <v>1</v>
      </c>
      <c r="F146" s="151" t="s">
        <v>158</v>
      </c>
      <c r="H146" s="150" t="s">
        <v>1</v>
      </c>
      <c r="I146" s="152"/>
      <c r="L146" s="148"/>
      <c r="M146" s="153"/>
      <c r="T146" s="154"/>
      <c r="AT146" s="150" t="s">
        <v>139</v>
      </c>
      <c r="AU146" s="150" t="s">
        <v>83</v>
      </c>
      <c r="AV146" s="12" t="s">
        <v>81</v>
      </c>
      <c r="AW146" s="12" t="s">
        <v>30</v>
      </c>
      <c r="AX146" s="12" t="s">
        <v>73</v>
      </c>
      <c r="AY146" s="150" t="s">
        <v>130</v>
      </c>
    </row>
    <row r="147" spans="2:65" s="13" customFormat="1" ht="10.199999999999999">
      <c r="B147" s="155"/>
      <c r="D147" s="149" t="s">
        <v>139</v>
      </c>
      <c r="E147" s="156" t="s">
        <v>1</v>
      </c>
      <c r="F147" s="157" t="s">
        <v>371</v>
      </c>
      <c r="H147" s="158">
        <v>45</v>
      </c>
      <c r="I147" s="159"/>
      <c r="L147" s="155"/>
      <c r="M147" s="160"/>
      <c r="T147" s="161"/>
      <c r="AT147" s="156" t="s">
        <v>139</v>
      </c>
      <c r="AU147" s="156" t="s">
        <v>83</v>
      </c>
      <c r="AV147" s="13" t="s">
        <v>83</v>
      </c>
      <c r="AW147" s="13" t="s">
        <v>30</v>
      </c>
      <c r="AX147" s="13" t="s">
        <v>81</v>
      </c>
      <c r="AY147" s="156" t="s">
        <v>130</v>
      </c>
    </row>
    <row r="148" spans="2:65" s="1" customFormat="1" ht="33" customHeight="1">
      <c r="B148" s="133"/>
      <c r="C148" s="134" t="s">
        <v>160</v>
      </c>
      <c r="D148" s="134" t="s">
        <v>133</v>
      </c>
      <c r="E148" s="135" t="s">
        <v>161</v>
      </c>
      <c r="F148" s="136" t="s">
        <v>162</v>
      </c>
      <c r="G148" s="137" t="s">
        <v>136</v>
      </c>
      <c r="H148" s="138">
        <v>357</v>
      </c>
      <c r="I148" s="139"/>
      <c r="J148" s="140">
        <f>ROUND(I148*H148,2)</f>
        <v>0</v>
      </c>
      <c r="K148" s="141"/>
      <c r="L148" s="32"/>
      <c r="M148" s="142" t="s">
        <v>1</v>
      </c>
      <c r="N148" s="143" t="s">
        <v>38</v>
      </c>
      <c r="P148" s="144">
        <f>O148*H148</f>
        <v>0</v>
      </c>
      <c r="Q148" s="144">
        <v>1.67E-2</v>
      </c>
      <c r="R148" s="144">
        <f>Q148*H148</f>
        <v>5.9619</v>
      </c>
      <c r="S148" s="144">
        <v>0</v>
      </c>
      <c r="T148" s="145">
        <f>S148*H148</f>
        <v>0</v>
      </c>
      <c r="AR148" s="146" t="s">
        <v>137</v>
      </c>
      <c r="AT148" s="146" t="s">
        <v>133</v>
      </c>
      <c r="AU148" s="146" t="s">
        <v>83</v>
      </c>
      <c r="AY148" s="17" t="s">
        <v>130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7" t="s">
        <v>81</v>
      </c>
      <c r="BK148" s="147">
        <f>ROUND(I148*H148,2)</f>
        <v>0</v>
      </c>
      <c r="BL148" s="17" t="s">
        <v>137</v>
      </c>
      <c r="BM148" s="146" t="s">
        <v>163</v>
      </c>
    </row>
    <row r="149" spans="2:65" s="12" customFormat="1" ht="10.199999999999999">
      <c r="B149" s="148"/>
      <c r="D149" s="149" t="s">
        <v>139</v>
      </c>
      <c r="E149" s="150" t="s">
        <v>1</v>
      </c>
      <c r="F149" s="151" t="s">
        <v>164</v>
      </c>
      <c r="H149" s="150" t="s">
        <v>1</v>
      </c>
      <c r="I149" s="152"/>
      <c r="L149" s="148"/>
      <c r="M149" s="153"/>
      <c r="T149" s="154"/>
      <c r="AT149" s="150" t="s">
        <v>139</v>
      </c>
      <c r="AU149" s="150" t="s">
        <v>83</v>
      </c>
      <c r="AV149" s="12" t="s">
        <v>81</v>
      </c>
      <c r="AW149" s="12" t="s">
        <v>30</v>
      </c>
      <c r="AX149" s="12" t="s">
        <v>73</v>
      </c>
      <c r="AY149" s="150" t="s">
        <v>130</v>
      </c>
    </row>
    <row r="150" spans="2:65" s="13" customFormat="1" ht="10.199999999999999">
      <c r="B150" s="155"/>
      <c r="D150" s="149" t="s">
        <v>139</v>
      </c>
      <c r="E150" s="156" t="s">
        <v>1</v>
      </c>
      <c r="F150" s="157" t="s">
        <v>428</v>
      </c>
      <c r="H150" s="158">
        <v>357</v>
      </c>
      <c r="I150" s="159"/>
      <c r="L150" s="155"/>
      <c r="M150" s="160"/>
      <c r="T150" s="161"/>
      <c r="AT150" s="156" t="s">
        <v>139</v>
      </c>
      <c r="AU150" s="156" t="s">
        <v>83</v>
      </c>
      <c r="AV150" s="13" t="s">
        <v>83</v>
      </c>
      <c r="AW150" s="13" t="s">
        <v>30</v>
      </c>
      <c r="AX150" s="13" t="s">
        <v>81</v>
      </c>
      <c r="AY150" s="156" t="s">
        <v>130</v>
      </c>
    </row>
    <row r="151" spans="2:65" s="1" customFormat="1" ht="24.15" customHeight="1">
      <c r="B151" s="133"/>
      <c r="C151" s="134" t="s">
        <v>131</v>
      </c>
      <c r="D151" s="134" t="s">
        <v>133</v>
      </c>
      <c r="E151" s="135" t="s">
        <v>166</v>
      </c>
      <c r="F151" s="136" t="s">
        <v>167</v>
      </c>
      <c r="G151" s="137" t="s">
        <v>136</v>
      </c>
      <c r="H151" s="138">
        <v>172</v>
      </c>
      <c r="I151" s="139"/>
      <c r="J151" s="140">
        <f>ROUND(I151*H151,2)</f>
        <v>0</v>
      </c>
      <c r="K151" s="141"/>
      <c r="L151" s="32"/>
      <c r="M151" s="142" t="s">
        <v>1</v>
      </c>
      <c r="N151" s="143" t="s">
        <v>38</v>
      </c>
      <c r="P151" s="144">
        <f>O151*H151</f>
        <v>0</v>
      </c>
      <c r="Q151" s="144">
        <v>4.0000000000000001E-3</v>
      </c>
      <c r="R151" s="144">
        <f>Q151*H151</f>
        <v>0.68800000000000006</v>
      </c>
      <c r="S151" s="144">
        <v>0</v>
      </c>
      <c r="T151" s="145">
        <f>S151*H151</f>
        <v>0</v>
      </c>
      <c r="AR151" s="146" t="s">
        <v>137</v>
      </c>
      <c r="AT151" s="146" t="s">
        <v>133</v>
      </c>
      <c r="AU151" s="146" t="s">
        <v>83</v>
      </c>
      <c r="AY151" s="17" t="s">
        <v>130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7" t="s">
        <v>81</v>
      </c>
      <c r="BK151" s="147">
        <f>ROUND(I151*H151,2)</f>
        <v>0</v>
      </c>
      <c r="BL151" s="17" t="s">
        <v>137</v>
      </c>
      <c r="BM151" s="146" t="s">
        <v>168</v>
      </c>
    </row>
    <row r="152" spans="2:65" s="12" customFormat="1" ht="10.199999999999999">
      <c r="B152" s="148"/>
      <c r="D152" s="149" t="s">
        <v>139</v>
      </c>
      <c r="E152" s="150" t="s">
        <v>1</v>
      </c>
      <c r="F152" s="151" t="s">
        <v>140</v>
      </c>
      <c r="H152" s="150" t="s">
        <v>1</v>
      </c>
      <c r="I152" s="152"/>
      <c r="L152" s="148"/>
      <c r="M152" s="153"/>
      <c r="T152" s="154"/>
      <c r="AT152" s="150" t="s">
        <v>139</v>
      </c>
      <c r="AU152" s="150" t="s">
        <v>83</v>
      </c>
      <c r="AV152" s="12" t="s">
        <v>81</v>
      </c>
      <c r="AW152" s="12" t="s">
        <v>30</v>
      </c>
      <c r="AX152" s="12" t="s">
        <v>73</v>
      </c>
      <c r="AY152" s="150" t="s">
        <v>130</v>
      </c>
    </row>
    <row r="153" spans="2:65" s="13" customFormat="1" ht="10.199999999999999">
      <c r="B153" s="155"/>
      <c r="D153" s="149" t="s">
        <v>139</v>
      </c>
      <c r="E153" s="156" t="s">
        <v>1</v>
      </c>
      <c r="F153" s="157" t="s">
        <v>426</v>
      </c>
      <c r="H153" s="158">
        <v>81</v>
      </c>
      <c r="I153" s="159"/>
      <c r="L153" s="155"/>
      <c r="M153" s="160"/>
      <c r="T153" s="161"/>
      <c r="AT153" s="156" t="s">
        <v>139</v>
      </c>
      <c r="AU153" s="156" t="s">
        <v>83</v>
      </c>
      <c r="AV153" s="13" t="s">
        <v>83</v>
      </c>
      <c r="AW153" s="13" t="s">
        <v>30</v>
      </c>
      <c r="AX153" s="13" t="s">
        <v>73</v>
      </c>
      <c r="AY153" s="156" t="s">
        <v>130</v>
      </c>
    </row>
    <row r="154" spans="2:65" s="12" customFormat="1" ht="10.199999999999999">
      <c r="B154" s="148"/>
      <c r="D154" s="149" t="s">
        <v>139</v>
      </c>
      <c r="E154" s="150" t="s">
        <v>1</v>
      </c>
      <c r="F154" s="151" t="s">
        <v>142</v>
      </c>
      <c r="H154" s="150" t="s">
        <v>1</v>
      </c>
      <c r="I154" s="152"/>
      <c r="L154" s="148"/>
      <c r="M154" s="153"/>
      <c r="T154" s="154"/>
      <c r="AT154" s="150" t="s">
        <v>139</v>
      </c>
      <c r="AU154" s="150" t="s">
        <v>83</v>
      </c>
      <c r="AV154" s="12" t="s">
        <v>81</v>
      </c>
      <c r="AW154" s="12" t="s">
        <v>30</v>
      </c>
      <c r="AX154" s="12" t="s">
        <v>73</v>
      </c>
      <c r="AY154" s="150" t="s">
        <v>130</v>
      </c>
    </row>
    <row r="155" spans="2:65" s="13" customFormat="1" ht="10.199999999999999">
      <c r="B155" s="155"/>
      <c r="D155" s="149" t="s">
        <v>139</v>
      </c>
      <c r="E155" s="156" t="s">
        <v>1</v>
      </c>
      <c r="F155" s="157" t="s">
        <v>427</v>
      </c>
      <c r="H155" s="158">
        <v>91</v>
      </c>
      <c r="I155" s="159"/>
      <c r="L155" s="155"/>
      <c r="M155" s="160"/>
      <c r="T155" s="161"/>
      <c r="AT155" s="156" t="s">
        <v>139</v>
      </c>
      <c r="AU155" s="156" t="s">
        <v>83</v>
      </c>
      <c r="AV155" s="13" t="s">
        <v>83</v>
      </c>
      <c r="AW155" s="13" t="s">
        <v>30</v>
      </c>
      <c r="AX155" s="13" t="s">
        <v>73</v>
      </c>
      <c r="AY155" s="156" t="s">
        <v>130</v>
      </c>
    </row>
    <row r="156" spans="2:65" s="14" customFormat="1" ht="10.199999999999999">
      <c r="B156" s="162"/>
      <c r="D156" s="149" t="s">
        <v>139</v>
      </c>
      <c r="E156" s="163" t="s">
        <v>1</v>
      </c>
      <c r="F156" s="164" t="s">
        <v>144</v>
      </c>
      <c r="H156" s="165">
        <v>172</v>
      </c>
      <c r="I156" s="166"/>
      <c r="L156" s="162"/>
      <c r="M156" s="167"/>
      <c r="T156" s="168"/>
      <c r="AT156" s="163" t="s">
        <v>139</v>
      </c>
      <c r="AU156" s="163" t="s">
        <v>83</v>
      </c>
      <c r="AV156" s="14" t="s">
        <v>137</v>
      </c>
      <c r="AW156" s="14" t="s">
        <v>30</v>
      </c>
      <c r="AX156" s="14" t="s">
        <v>81</v>
      </c>
      <c r="AY156" s="163" t="s">
        <v>130</v>
      </c>
    </row>
    <row r="157" spans="2:65" s="1" customFormat="1" ht="66.75" customHeight="1">
      <c r="B157" s="133"/>
      <c r="C157" s="134" t="s">
        <v>169</v>
      </c>
      <c r="D157" s="134" t="s">
        <v>133</v>
      </c>
      <c r="E157" s="135" t="s">
        <v>170</v>
      </c>
      <c r="F157" s="136" t="s">
        <v>171</v>
      </c>
      <c r="G157" s="137" t="s">
        <v>136</v>
      </c>
      <c r="H157" s="138">
        <v>81</v>
      </c>
      <c r="I157" s="139"/>
      <c r="J157" s="140">
        <f>ROUND(I157*H157,2)</f>
        <v>0</v>
      </c>
      <c r="K157" s="141"/>
      <c r="L157" s="32"/>
      <c r="M157" s="142" t="s">
        <v>1</v>
      </c>
      <c r="N157" s="143" t="s">
        <v>38</v>
      </c>
      <c r="P157" s="144">
        <f>O157*H157</f>
        <v>0</v>
      </c>
      <c r="Q157" s="144">
        <v>1.208E-2</v>
      </c>
      <c r="R157" s="144">
        <f>Q157*H157</f>
        <v>0.97848000000000002</v>
      </c>
      <c r="S157" s="144">
        <v>0</v>
      </c>
      <c r="T157" s="145">
        <f>S157*H157</f>
        <v>0</v>
      </c>
      <c r="AR157" s="146" t="s">
        <v>137</v>
      </c>
      <c r="AT157" s="146" t="s">
        <v>133</v>
      </c>
      <c r="AU157" s="146" t="s">
        <v>83</v>
      </c>
      <c r="AY157" s="17" t="s">
        <v>130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7" t="s">
        <v>81</v>
      </c>
      <c r="BK157" s="147">
        <f>ROUND(I157*H157,2)</f>
        <v>0</v>
      </c>
      <c r="BL157" s="17" t="s">
        <v>137</v>
      </c>
      <c r="BM157" s="146" t="s">
        <v>172</v>
      </c>
    </row>
    <row r="158" spans="2:65" s="12" customFormat="1" ht="10.199999999999999">
      <c r="B158" s="148"/>
      <c r="D158" s="149" t="s">
        <v>139</v>
      </c>
      <c r="E158" s="150" t="s">
        <v>1</v>
      </c>
      <c r="F158" s="151" t="s">
        <v>173</v>
      </c>
      <c r="H158" s="150" t="s">
        <v>1</v>
      </c>
      <c r="I158" s="152"/>
      <c r="L158" s="148"/>
      <c r="M158" s="153"/>
      <c r="T158" s="154"/>
      <c r="AT158" s="150" t="s">
        <v>139</v>
      </c>
      <c r="AU158" s="150" t="s">
        <v>83</v>
      </c>
      <c r="AV158" s="12" t="s">
        <v>81</v>
      </c>
      <c r="AW158" s="12" t="s">
        <v>30</v>
      </c>
      <c r="AX158" s="12" t="s">
        <v>73</v>
      </c>
      <c r="AY158" s="150" t="s">
        <v>130</v>
      </c>
    </row>
    <row r="159" spans="2:65" s="13" customFormat="1" ht="10.199999999999999">
      <c r="B159" s="155"/>
      <c r="D159" s="149" t="s">
        <v>139</v>
      </c>
      <c r="E159" s="156" t="s">
        <v>1</v>
      </c>
      <c r="F159" s="157" t="s">
        <v>426</v>
      </c>
      <c r="H159" s="158">
        <v>81</v>
      </c>
      <c r="I159" s="159"/>
      <c r="L159" s="155"/>
      <c r="M159" s="160"/>
      <c r="T159" s="161"/>
      <c r="AT159" s="156" t="s">
        <v>139</v>
      </c>
      <c r="AU159" s="156" t="s">
        <v>83</v>
      </c>
      <c r="AV159" s="13" t="s">
        <v>83</v>
      </c>
      <c r="AW159" s="13" t="s">
        <v>30</v>
      </c>
      <c r="AX159" s="13" t="s">
        <v>81</v>
      </c>
      <c r="AY159" s="156" t="s">
        <v>130</v>
      </c>
    </row>
    <row r="160" spans="2:65" s="1" customFormat="1" ht="76.349999999999994" customHeight="1">
      <c r="B160" s="133"/>
      <c r="C160" s="134" t="s">
        <v>174</v>
      </c>
      <c r="D160" s="134" t="s">
        <v>133</v>
      </c>
      <c r="E160" s="135" t="s">
        <v>175</v>
      </c>
      <c r="F160" s="136" t="s">
        <v>176</v>
      </c>
      <c r="G160" s="137" t="s">
        <v>136</v>
      </c>
      <c r="H160" s="138">
        <v>243</v>
      </c>
      <c r="I160" s="139"/>
      <c r="J160" s="140">
        <f>ROUND(I160*H160,2)</f>
        <v>0</v>
      </c>
      <c r="K160" s="141"/>
      <c r="L160" s="32"/>
      <c r="M160" s="142" t="s">
        <v>1</v>
      </c>
      <c r="N160" s="143" t="s">
        <v>38</v>
      </c>
      <c r="P160" s="144">
        <f>O160*H160</f>
        <v>0</v>
      </c>
      <c r="Q160" s="144">
        <v>6.0400000000000002E-3</v>
      </c>
      <c r="R160" s="144">
        <f>Q160*H160</f>
        <v>1.4677200000000001</v>
      </c>
      <c r="S160" s="144">
        <v>0</v>
      </c>
      <c r="T160" s="145">
        <f>S160*H160</f>
        <v>0</v>
      </c>
      <c r="AR160" s="146" t="s">
        <v>137</v>
      </c>
      <c r="AT160" s="146" t="s">
        <v>133</v>
      </c>
      <c r="AU160" s="146" t="s">
        <v>83</v>
      </c>
      <c r="AY160" s="17" t="s">
        <v>130</v>
      </c>
      <c r="BE160" s="147">
        <f>IF(N160="základní",J160,0)</f>
        <v>0</v>
      </c>
      <c r="BF160" s="147">
        <f>IF(N160="snížená",J160,0)</f>
        <v>0</v>
      </c>
      <c r="BG160" s="147">
        <f>IF(N160="zákl. přenesená",J160,0)</f>
        <v>0</v>
      </c>
      <c r="BH160" s="147">
        <f>IF(N160="sníž. přenesená",J160,0)</f>
        <v>0</v>
      </c>
      <c r="BI160" s="147">
        <f>IF(N160="nulová",J160,0)</f>
        <v>0</v>
      </c>
      <c r="BJ160" s="17" t="s">
        <v>81</v>
      </c>
      <c r="BK160" s="147">
        <f>ROUND(I160*H160,2)</f>
        <v>0</v>
      </c>
      <c r="BL160" s="17" t="s">
        <v>137</v>
      </c>
      <c r="BM160" s="146" t="s">
        <v>177</v>
      </c>
    </row>
    <row r="161" spans="2:65" s="13" customFormat="1" ht="10.199999999999999">
      <c r="B161" s="155"/>
      <c r="D161" s="149" t="s">
        <v>139</v>
      </c>
      <c r="E161" s="156" t="s">
        <v>1</v>
      </c>
      <c r="F161" s="157" t="s">
        <v>429</v>
      </c>
      <c r="H161" s="158">
        <v>243</v>
      </c>
      <c r="I161" s="159"/>
      <c r="L161" s="155"/>
      <c r="M161" s="160"/>
      <c r="T161" s="161"/>
      <c r="AT161" s="156" t="s">
        <v>139</v>
      </c>
      <c r="AU161" s="156" t="s">
        <v>83</v>
      </c>
      <c r="AV161" s="13" t="s">
        <v>83</v>
      </c>
      <c r="AW161" s="13" t="s">
        <v>30</v>
      </c>
      <c r="AX161" s="13" t="s">
        <v>81</v>
      </c>
      <c r="AY161" s="156" t="s">
        <v>130</v>
      </c>
    </row>
    <row r="162" spans="2:65" s="1" customFormat="1" ht="66.75" customHeight="1">
      <c r="B162" s="133"/>
      <c r="C162" s="134" t="s">
        <v>179</v>
      </c>
      <c r="D162" s="134" t="s">
        <v>133</v>
      </c>
      <c r="E162" s="135" t="s">
        <v>180</v>
      </c>
      <c r="F162" s="136" t="s">
        <v>181</v>
      </c>
      <c r="G162" s="137" t="s">
        <v>136</v>
      </c>
      <c r="H162" s="138">
        <v>172</v>
      </c>
      <c r="I162" s="139"/>
      <c r="J162" s="140">
        <f>ROUND(I162*H162,2)</f>
        <v>0</v>
      </c>
      <c r="K162" s="141"/>
      <c r="L162" s="32"/>
      <c r="M162" s="142" t="s">
        <v>1</v>
      </c>
      <c r="N162" s="143" t="s">
        <v>38</v>
      </c>
      <c r="P162" s="144">
        <f>O162*H162</f>
        <v>0</v>
      </c>
      <c r="Q162" s="144">
        <v>1.6199999999999999E-2</v>
      </c>
      <c r="R162" s="144">
        <f>Q162*H162</f>
        <v>2.7864</v>
      </c>
      <c r="S162" s="144">
        <v>0</v>
      </c>
      <c r="T162" s="145">
        <f>S162*H162</f>
        <v>0</v>
      </c>
      <c r="AR162" s="146" t="s">
        <v>137</v>
      </c>
      <c r="AT162" s="146" t="s">
        <v>133</v>
      </c>
      <c r="AU162" s="146" t="s">
        <v>83</v>
      </c>
      <c r="AY162" s="17" t="s">
        <v>130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7" t="s">
        <v>81</v>
      </c>
      <c r="BK162" s="147">
        <f>ROUND(I162*H162,2)</f>
        <v>0</v>
      </c>
      <c r="BL162" s="17" t="s">
        <v>137</v>
      </c>
      <c r="BM162" s="146" t="s">
        <v>182</v>
      </c>
    </row>
    <row r="163" spans="2:65" s="12" customFormat="1" ht="10.199999999999999">
      <c r="B163" s="148"/>
      <c r="D163" s="149" t="s">
        <v>139</v>
      </c>
      <c r="E163" s="150" t="s">
        <v>1</v>
      </c>
      <c r="F163" s="151" t="s">
        <v>140</v>
      </c>
      <c r="H163" s="150" t="s">
        <v>1</v>
      </c>
      <c r="I163" s="152"/>
      <c r="L163" s="148"/>
      <c r="M163" s="153"/>
      <c r="T163" s="154"/>
      <c r="AT163" s="150" t="s">
        <v>139</v>
      </c>
      <c r="AU163" s="150" t="s">
        <v>83</v>
      </c>
      <c r="AV163" s="12" t="s">
        <v>81</v>
      </c>
      <c r="AW163" s="12" t="s">
        <v>30</v>
      </c>
      <c r="AX163" s="12" t="s">
        <v>73</v>
      </c>
      <c r="AY163" s="150" t="s">
        <v>130</v>
      </c>
    </row>
    <row r="164" spans="2:65" s="13" customFormat="1" ht="10.199999999999999">
      <c r="B164" s="155"/>
      <c r="D164" s="149" t="s">
        <v>139</v>
      </c>
      <c r="E164" s="156" t="s">
        <v>1</v>
      </c>
      <c r="F164" s="157" t="s">
        <v>426</v>
      </c>
      <c r="H164" s="158">
        <v>81</v>
      </c>
      <c r="I164" s="159"/>
      <c r="L164" s="155"/>
      <c r="M164" s="160"/>
      <c r="T164" s="161"/>
      <c r="AT164" s="156" t="s">
        <v>139</v>
      </c>
      <c r="AU164" s="156" t="s">
        <v>83</v>
      </c>
      <c r="AV164" s="13" t="s">
        <v>83</v>
      </c>
      <c r="AW164" s="13" t="s">
        <v>30</v>
      </c>
      <c r="AX164" s="13" t="s">
        <v>73</v>
      </c>
      <c r="AY164" s="156" t="s">
        <v>130</v>
      </c>
    </row>
    <row r="165" spans="2:65" s="12" customFormat="1" ht="10.199999999999999">
      <c r="B165" s="148"/>
      <c r="D165" s="149" t="s">
        <v>139</v>
      </c>
      <c r="E165" s="150" t="s">
        <v>1</v>
      </c>
      <c r="F165" s="151" t="s">
        <v>142</v>
      </c>
      <c r="H165" s="150" t="s">
        <v>1</v>
      </c>
      <c r="I165" s="152"/>
      <c r="L165" s="148"/>
      <c r="M165" s="153"/>
      <c r="T165" s="154"/>
      <c r="AT165" s="150" t="s">
        <v>139</v>
      </c>
      <c r="AU165" s="150" t="s">
        <v>83</v>
      </c>
      <c r="AV165" s="12" t="s">
        <v>81</v>
      </c>
      <c r="AW165" s="12" t="s">
        <v>30</v>
      </c>
      <c r="AX165" s="12" t="s">
        <v>73</v>
      </c>
      <c r="AY165" s="150" t="s">
        <v>130</v>
      </c>
    </row>
    <row r="166" spans="2:65" s="13" customFormat="1" ht="10.199999999999999">
      <c r="B166" s="155"/>
      <c r="D166" s="149" t="s">
        <v>139</v>
      </c>
      <c r="E166" s="156" t="s">
        <v>1</v>
      </c>
      <c r="F166" s="157" t="s">
        <v>427</v>
      </c>
      <c r="H166" s="158">
        <v>91</v>
      </c>
      <c r="I166" s="159"/>
      <c r="L166" s="155"/>
      <c r="M166" s="160"/>
      <c r="T166" s="161"/>
      <c r="AT166" s="156" t="s">
        <v>139</v>
      </c>
      <c r="AU166" s="156" t="s">
        <v>83</v>
      </c>
      <c r="AV166" s="13" t="s">
        <v>83</v>
      </c>
      <c r="AW166" s="13" t="s">
        <v>30</v>
      </c>
      <c r="AX166" s="13" t="s">
        <v>73</v>
      </c>
      <c r="AY166" s="156" t="s">
        <v>130</v>
      </c>
    </row>
    <row r="167" spans="2:65" s="14" customFormat="1" ht="10.199999999999999">
      <c r="B167" s="162"/>
      <c r="D167" s="149" t="s">
        <v>139</v>
      </c>
      <c r="E167" s="163" t="s">
        <v>1</v>
      </c>
      <c r="F167" s="164" t="s">
        <v>144</v>
      </c>
      <c r="H167" s="165">
        <v>172</v>
      </c>
      <c r="I167" s="166"/>
      <c r="L167" s="162"/>
      <c r="M167" s="167"/>
      <c r="T167" s="168"/>
      <c r="AT167" s="163" t="s">
        <v>139</v>
      </c>
      <c r="AU167" s="163" t="s">
        <v>83</v>
      </c>
      <c r="AV167" s="14" t="s">
        <v>137</v>
      </c>
      <c r="AW167" s="14" t="s">
        <v>30</v>
      </c>
      <c r="AX167" s="14" t="s">
        <v>81</v>
      </c>
      <c r="AY167" s="163" t="s">
        <v>130</v>
      </c>
    </row>
    <row r="168" spans="2:65" s="1" customFormat="1" ht="37.799999999999997" customHeight="1">
      <c r="B168" s="133"/>
      <c r="C168" s="134" t="s">
        <v>183</v>
      </c>
      <c r="D168" s="134" t="s">
        <v>133</v>
      </c>
      <c r="E168" s="135" t="s">
        <v>184</v>
      </c>
      <c r="F168" s="136" t="s">
        <v>185</v>
      </c>
      <c r="G168" s="137" t="s">
        <v>136</v>
      </c>
      <c r="H168" s="138">
        <v>516</v>
      </c>
      <c r="I168" s="139"/>
      <c r="J168" s="140">
        <f>ROUND(I168*H168,2)</f>
        <v>0</v>
      </c>
      <c r="K168" s="141"/>
      <c r="L168" s="32"/>
      <c r="M168" s="142" t="s">
        <v>1</v>
      </c>
      <c r="N168" s="143" t="s">
        <v>38</v>
      </c>
      <c r="P168" s="144">
        <f>O168*H168</f>
        <v>0</v>
      </c>
      <c r="Q168" s="144">
        <v>5.4000000000000003E-3</v>
      </c>
      <c r="R168" s="144">
        <f>Q168*H168</f>
        <v>2.7864</v>
      </c>
      <c r="S168" s="144">
        <v>0</v>
      </c>
      <c r="T168" s="145">
        <f>S168*H168</f>
        <v>0</v>
      </c>
      <c r="AR168" s="146" t="s">
        <v>137</v>
      </c>
      <c r="AT168" s="146" t="s">
        <v>133</v>
      </c>
      <c r="AU168" s="146" t="s">
        <v>83</v>
      </c>
      <c r="AY168" s="17" t="s">
        <v>130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7" t="s">
        <v>81</v>
      </c>
      <c r="BK168" s="147">
        <f>ROUND(I168*H168,2)</f>
        <v>0</v>
      </c>
      <c r="BL168" s="17" t="s">
        <v>137</v>
      </c>
      <c r="BM168" s="146" t="s">
        <v>186</v>
      </c>
    </row>
    <row r="169" spans="2:65" s="13" customFormat="1" ht="10.199999999999999">
      <c r="B169" s="155"/>
      <c r="D169" s="149" t="s">
        <v>139</v>
      </c>
      <c r="E169" s="156" t="s">
        <v>1</v>
      </c>
      <c r="F169" s="157" t="s">
        <v>430</v>
      </c>
      <c r="H169" s="158">
        <v>516</v>
      </c>
      <c r="I169" s="159"/>
      <c r="L169" s="155"/>
      <c r="M169" s="160"/>
      <c r="T169" s="161"/>
      <c r="AT169" s="156" t="s">
        <v>139</v>
      </c>
      <c r="AU169" s="156" t="s">
        <v>83</v>
      </c>
      <c r="AV169" s="13" t="s">
        <v>83</v>
      </c>
      <c r="AW169" s="13" t="s">
        <v>30</v>
      </c>
      <c r="AX169" s="13" t="s">
        <v>81</v>
      </c>
      <c r="AY169" s="156" t="s">
        <v>130</v>
      </c>
    </row>
    <row r="170" spans="2:65" s="1" customFormat="1" ht="33" customHeight="1">
      <c r="B170" s="133"/>
      <c r="C170" s="134" t="s">
        <v>188</v>
      </c>
      <c r="D170" s="134" t="s">
        <v>133</v>
      </c>
      <c r="E170" s="135" t="s">
        <v>189</v>
      </c>
      <c r="F170" s="136" t="s">
        <v>190</v>
      </c>
      <c r="G170" s="137" t="s">
        <v>136</v>
      </c>
      <c r="H170" s="138">
        <v>1190</v>
      </c>
      <c r="I170" s="139"/>
      <c r="J170" s="140">
        <f>ROUND(I170*H170,2)</f>
        <v>0</v>
      </c>
      <c r="K170" s="141"/>
      <c r="L170" s="32"/>
      <c r="M170" s="142" t="s">
        <v>1</v>
      </c>
      <c r="N170" s="143" t="s">
        <v>38</v>
      </c>
      <c r="P170" s="144">
        <f>O170*H170</f>
        <v>0</v>
      </c>
      <c r="Q170" s="144">
        <v>1.553E-2</v>
      </c>
      <c r="R170" s="144">
        <f>Q170*H170</f>
        <v>18.480699999999999</v>
      </c>
      <c r="S170" s="144">
        <v>0</v>
      </c>
      <c r="T170" s="145">
        <f>S170*H170</f>
        <v>0</v>
      </c>
      <c r="AR170" s="146" t="s">
        <v>137</v>
      </c>
      <c r="AT170" s="146" t="s">
        <v>133</v>
      </c>
      <c r="AU170" s="146" t="s">
        <v>83</v>
      </c>
      <c r="AY170" s="17" t="s">
        <v>130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7" t="s">
        <v>81</v>
      </c>
      <c r="BK170" s="147">
        <f>ROUND(I170*H170,2)</f>
        <v>0</v>
      </c>
      <c r="BL170" s="17" t="s">
        <v>137</v>
      </c>
      <c r="BM170" s="146" t="s">
        <v>191</v>
      </c>
    </row>
    <row r="171" spans="2:65" s="12" customFormat="1" ht="10.199999999999999">
      <c r="B171" s="148"/>
      <c r="D171" s="149" t="s">
        <v>139</v>
      </c>
      <c r="E171" s="150" t="s">
        <v>1</v>
      </c>
      <c r="F171" s="151" t="s">
        <v>192</v>
      </c>
      <c r="H171" s="150" t="s">
        <v>1</v>
      </c>
      <c r="I171" s="152"/>
      <c r="L171" s="148"/>
      <c r="M171" s="153"/>
      <c r="T171" s="154"/>
      <c r="AT171" s="150" t="s">
        <v>139</v>
      </c>
      <c r="AU171" s="150" t="s">
        <v>83</v>
      </c>
      <c r="AV171" s="12" t="s">
        <v>81</v>
      </c>
      <c r="AW171" s="12" t="s">
        <v>30</v>
      </c>
      <c r="AX171" s="12" t="s">
        <v>73</v>
      </c>
      <c r="AY171" s="150" t="s">
        <v>130</v>
      </c>
    </row>
    <row r="172" spans="2:65" s="13" customFormat="1" ht="10.199999999999999">
      <c r="B172" s="155"/>
      <c r="D172" s="149" t="s">
        <v>139</v>
      </c>
      <c r="E172" s="156" t="s">
        <v>1</v>
      </c>
      <c r="F172" s="157" t="s">
        <v>431</v>
      </c>
      <c r="H172" s="158">
        <v>1190</v>
      </c>
      <c r="I172" s="159"/>
      <c r="L172" s="155"/>
      <c r="M172" s="160"/>
      <c r="T172" s="161"/>
      <c r="AT172" s="156" t="s">
        <v>139</v>
      </c>
      <c r="AU172" s="156" t="s">
        <v>83</v>
      </c>
      <c r="AV172" s="13" t="s">
        <v>83</v>
      </c>
      <c r="AW172" s="13" t="s">
        <v>30</v>
      </c>
      <c r="AX172" s="13" t="s">
        <v>81</v>
      </c>
      <c r="AY172" s="156" t="s">
        <v>130</v>
      </c>
    </row>
    <row r="173" spans="2:65" s="11" customFormat="1" ht="22.8" customHeight="1">
      <c r="B173" s="121"/>
      <c r="D173" s="122" t="s">
        <v>72</v>
      </c>
      <c r="E173" s="131" t="s">
        <v>174</v>
      </c>
      <c r="F173" s="131" t="s">
        <v>193</v>
      </c>
      <c r="I173" s="124"/>
      <c r="J173" s="132">
        <f>BK173</f>
        <v>0</v>
      </c>
      <c r="L173" s="121"/>
      <c r="M173" s="126"/>
      <c r="P173" s="127">
        <f>P174</f>
        <v>0</v>
      </c>
      <c r="R173" s="127">
        <f>R174</f>
        <v>0</v>
      </c>
      <c r="T173" s="128">
        <f>T174</f>
        <v>0</v>
      </c>
      <c r="AR173" s="122" t="s">
        <v>81</v>
      </c>
      <c r="AT173" s="129" t="s">
        <v>72</v>
      </c>
      <c r="AU173" s="129" t="s">
        <v>81</v>
      </c>
      <c r="AY173" s="122" t="s">
        <v>130</v>
      </c>
      <c r="BK173" s="130">
        <f>BK174</f>
        <v>0</v>
      </c>
    </row>
    <row r="174" spans="2:65" s="1" customFormat="1" ht="37.799999999999997" customHeight="1">
      <c r="B174" s="133"/>
      <c r="C174" s="134" t="s">
        <v>8</v>
      </c>
      <c r="D174" s="134" t="s">
        <v>133</v>
      </c>
      <c r="E174" s="135" t="s">
        <v>194</v>
      </c>
      <c r="F174" s="136" t="s">
        <v>195</v>
      </c>
      <c r="G174" s="137" t="s">
        <v>196</v>
      </c>
      <c r="H174" s="138">
        <v>7</v>
      </c>
      <c r="I174" s="139"/>
      <c r="J174" s="140">
        <f>ROUND(I174*H174,2)</f>
        <v>0</v>
      </c>
      <c r="K174" s="141"/>
      <c r="L174" s="32"/>
      <c r="M174" s="142" t="s">
        <v>1</v>
      </c>
      <c r="N174" s="143" t="s">
        <v>38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137</v>
      </c>
      <c r="AT174" s="146" t="s">
        <v>133</v>
      </c>
      <c r="AU174" s="146" t="s">
        <v>83</v>
      </c>
      <c r="AY174" s="17" t="s">
        <v>130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7" t="s">
        <v>81</v>
      </c>
      <c r="BK174" s="147">
        <f>ROUND(I174*H174,2)</f>
        <v>0</v>
      </c>
      <c r="BL174" s="17" t="s">
        <v>137</v>
      </c>
      <c r="BM174" s="146" t="s">
        <v>197</v>
      </c>
    </row>
    <row r="175" spans="2:65" s="11" customFormat="1" ht="22.8" customHeight="1">
      <c r="B175" s="121"/>
      <c r="D175" s="122" t="s">
        <v>72</v>
      </c>
      <c r="E175" s="131" t="s">
        <v>179</v>
      </c>
      <c r="F175" s="131" t="s">
        <v>198</v>
      </c>
      <c r="I175" s="124"/>
      <c r="J175" s="132">
        <f>BK175</f>
        <v>0</v>
      </c>
      <c r="L175" s="121"/>
      <c r="M175" s="126"/>
      <c r="P175" s="127">
        <f>SUM(P176:P230)</f>
        <v>0</v>
      </c>
      <c r="R175" s="127">
        <f>SUM(R176:R230)</f>
        <v>0</v>
      </c>
      <c r="T175" s="128">
        <f>SUM(T176:T230)</f>
        <v>30.132106350000001</v>
      </c>
      <c r="AR175" s="122" t="s">
        <v>81</v>
      </c>
      <c r="AT175" s="129" t="s">
        <v>72</v>
      </c>
      <c r="AU175" s="129" t="s">
        <v>81</v>
      </c>
      <c r="AY175" s="122" t="s">
        <v>130</v>
      </c>
      <c r="BK175" s="130">
        <f>SUM(BK176:BK230)</f>
        <v>0</v>
      </c>
    </row>
    <row r="176" spans="2:65" s="1" customFormat="1" ht="37.799999999999997" customHeight="1">
      <c r="B176" s="133"/>
      <c r="C176" s="134" t="s">
        <v>199</v>
      </c>
      <c r="D176" s="134" t="s">
        <v>133</v>
      </c>
      <c r="E176" s="135" t="s">
        <v>200</v>
      </c>
      <c r="F176" s="136" t="s">
        <v>201</v>
      </c>
      <c r="G176" s="137" t="s">
        <v>136</v>
      </c>
      <c r="H176" s="138">
        <v>1288</v>
      </c>
      <c r="I176" s="139"/>
      <c r="J176" s="140">
        <f>ROUND(I176*H176,2)</f>
        <v>0</v>
      </c>
      <c r="K176" s="141"/>
      <c r="L176" s="32"/>
      <c r="M176" s="142" t="s">
        <v>1</v>
      </c>
      <c r="N176" s="143" t="s">
        <v>38</v>
      </c>
      <c r="P176" s="144">
        <f>O176*H176</f>
        <v>0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137</v>
      </c>
      <c r="AT176" s="146" t="s">
        <v>133</v>
      </c>
      <c r="AU176" s="146" t="s">
        <v>83</v>
      </c>
      <c r="AY176" s="17" t="s">
        <v>130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7" t="s">
        <v>81</v>
      </c>
      <c r="BK176" s="147">
        <f>ROUND(I176*H176,2)</f>
        <v>0</v>
      </c>
      <c r="BL176" s="17" t="s">
        <v>137</v>
      </c>
      <c r="BM176" s="146" t="s">
        <v>202</v>
      </c>
    </row>
    <row r="177" spans="2:65" s="13" customFormat="1" ht="10.199999999999999">
      <c r="B177" s="155"/>
      <c r="D177" s="149" t="s">
        <v>139</v>
      </c>
      <c r="E177" s="156" t="s">
        <v>1</v>
      </c>
      <c r="F177" s="157" t="s">
        <v>432</v>
      </c>
      <c r="H177" s="158">
        <v>1288</v>
      </c>
      <c r="I177" s="159"/>
      <c r="L177" s="155"/>
      <c r="M177" s="160"/>
      <c r="T177" s="161"/>
      <c r="AT177" s="156" t="s">
        <v>139</v>
      </c>
      <c r="AU177" s="156" t="s">
        <v>83</v>
      </c>
      <c r="AV177" s="13" t="s">
        <v>83</v>
      </c>
      <c r="AW177" s="13" t="s">
        <v>30</v>
      </c>
      <c r="AX177" s="13" t="s">
        <v>81</v>
      </c>
      <c r="AY177" s="156" t="s">
        <v>130</v>
      </c>
    </row>
    <row r="178" spans="2:65" s="1" customFormat="1" ht="37.799999999999997" customHeight="1">
      <c r="B178" s="133"/>
      <c r="C178" s="134" t="s">
        <v>204</v>
      </c>
      <c r="D178" s="134" t="s">
        <v>133</v>
      </c>
      <c r="E178" s="135" t="s">
        <v>205</v>
      </c>
      <c r="F178" s="136" t="s">
        <v>206</v>
      </c>
      <c r="G178" s="137" t="s">
        <v>136</v>
      </c>
      <c r="H178" s="138">
        <v>231840</v>
      </c>
      <c r="I178" s="139"/>
      <c r="J178" s="140">
        <f>ROUND(I178*H178,2)</f>
        <v>0</v>
      </c>
      <c r="K178" s="141"/>
      <c r="L178" s="32"/>
      <c r="M178" s="142" t="s">
        <v>1</v>
      </c>
      <c r="N178" s="143" t="s">
        <v>38</v>
      </c>
      <c r="P178" s="144">
        <f>O178*H178</f>
        <v>0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AR178" s="146" t="s">
        <v>137</v>
      </c>
      <c r="AT178" s="146" t="s">
        <v>133</v>
      </c>
      <c r="AU178" s="146" t="s">
        <v>83</v>
      </c>
      <c r="AY178" s="17" t="s">
        <v>130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7" t="s">
        <v>81</v>
      </c>
      <c r="BK178" s="147">
        <f>ROUND(I178*H178,2)</f>
        <v>0</v>
      </c>
      <c r="BL178" s="17" t="s">
        <v>137</v>
      </c>
      <c r="BM178" s="146" t="s">
        <v>207</v>
      </c>
    </row>
    <row r="179" spans="2:65" s="13" customFormat="1" ht="10.199999999999999">
      <c r="B179" s="155"/>
      <c r="D179" s="149" t="s">
        <v>139</v>
      </c>
      <c r="E179" s="156" t="s">
        <v>1</v>
      </c>
      <c r="F179" s="157" t="s">
        <v>433</v>
      </c>
      <c r="H179" s="158">
        <v>231840</v>
      </c>
      <c r="I179" s="159"/>
      <c r="L179" s="155"/>
      <c r="M179" s="160"/>
      <c r="T179" s="161"/>
      <c r="AT179" s="156" t="s">
        <v>139</v>
      </c>
      <c r="AU179" s="156" t="s">
        <v>83</v>
      </c>
      <c r="AV179" s="13" t="s">
        <v>83</v>
      </c>
      <c r="AW179" s="13" t="s">
        <v>30</v>
      </c>
      <c r="AX179" s="13" t="s">
        <v>81</v>
      </c>
      <c r="AY179" s="156" t="s">
        <v>130</v>
      </c>
    </row>
    <row r="180" spans="2:65" s="1" customFormat="1" ht="37.799999999999997" customHeight="1">
      <c r="B180" s="133"/>
      <c r="C180" s="134" t="s">
        <v>209</v>
      </c>
      <c r="D180" s="134" t="s">
        <v>133</v>
      </c>
      <c r="E180" s="135" t="s">
        <v>210</v>
      </c>
      <c r="F180" s="136" t="s">
        <v>211</v>
      </c>
      <c r="G180" s="137" t="s">
        <v>136</v>
      </c>
      <c r="H180" s="138">
        <v>1288</v>
      </c>
      <c r="I180" s="139"/>
      <c r="J180" s="140">
        <f>ROUND(I180*H180,2)</f>
        <v>0</v>
      </c>
      <c r="K180" s="141"/>
      <c r="L180" s="32"/>
      <c r="M180" s="142" t="s">
        <v>1</v>
      </c>
      <c r="N180" s="143" t="s">
        <v>38</v>
      </c>
      <c r="P180" s="144">
        <f>O180*H180</f>
        <v>0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137</v>
      </c>
      <c r="AT180" s="146" t="s">
        <v>133</v>
      </c>
      <c r="AU180" s="146" t="s">
        <v>83</v>
      </c>
      <c r="AY180" s="17" t="s">
        <v>130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7" t="s">
        <v>81</v>
      </c>
      <c r="BK180" s="147">
        <f>ROUND(I180*H180,2)</f>
        <v>0</v>
      </c>
      <c r="BL180" s="17" t="s">
        <v>137</v>
      </c>
      <c r="BM180" s="146" t="s">
        <v>212</v>
      </c>
    </row>
    <row r="181" spans="2:65" s="1" customFormat="1" ht="21.75" customHeight="1">
      <c r="B181" s="133"/>
      <c r="C181" s="134" t="s">
        <v>213</v>
      </c>
      <c r="D181" s="134" t="s">
        <v>133</v>
      </c>
      <c r="E181" s="135" t="s">
        <v>214</v>
      </c>
      <c r="F181" s="136" t="s">
        <v>215</v>
      </c>
      <c r="G181" s="137" t="s">
        <v>136</v>
      </c>
      <c r="H181" s="138">
        <v>350</v>
      </c>
      <c r="I181" s="139"/>
      <c r="J181" s="140">
        <f>ROUND(I181*H181,2)</f>
        <v>0</v>
      </c>
      <c r="K181" s="141"/>
      <c r="L181" s="32"/>
      <c r="M181" s="142" t="s">
        <v>1</v>
      </c>
      <c r="N181" s="143" t="s">
        <v>38</v>
      </c>
      <c r="P181" s="144">
        <f>O181*H181</f>
        <v>0</v>
      </c>
      <c r="Q181" s="144">
        <v>0</v>
      </c>
      <c r="R181" s="144">
        <f>Q181*H181</f>
        <v>0</v>
      </c>
      <c r="S181" s="144">
        <v>0</v>
      </c>
      <c r="T181" s="145">
        <f>S181*H181</f>
        <v>0</v>
      </c>
      <c r="AR181" s="146" t="s">
        <v>137</v>
      </c>
      <c r="AT181" s="146" t="s">
        <v>133</v>
      </c>
      <c r="AU181" s="146" t="s">
        <v>83</v>
      </c>
      <c r="AY181" s="17" t="s">
        <v>130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7" t="s">
        <v>81</v>
      </c>
      <c r="BK181" s="147">
        <f>ROUND(I181*H181,2)</f>
        <v>0</v>
      </c>
      <c r="BL181" s="17" t="s">
        <v>137</v>
      </c>
      <c r="BM181" s="146" t="s">
        <v>216</v>
      </c>
    </row>
    <row r="182" spans="2:65" s="12" customFormat="1" ht="10.199999999999999">
      <c r="B182" s="148"/>
      <c r="D182" s="149" t="s">
        <v>139</v>
      </c>
      <c r="E182" s="150" t="s">
        <v>1</v>
      </c>
      <c r="F182" s="151" t="s">
        <v>217</v>
      </c>
      <c r="H182" s="150" t="s">
        <v>1</v>
      </c>
      <c r="I182" s="152"/>
      <c r="L182" s="148"/>
      <c r="M182" s="153"/>
      <c r="T182" s="154"/>
      <c r="AT182" s="150" t="s">
        <v>139</v>
      </c>
      <c r="AU182" s="150" t="s">
        <v>83</v>
      </c>
      <c r="AV182" s="12" t="s">
        <v>81</v>
      </c>
      <c r="AW182" s="12" t="s">
        <v>30</v>
      </c>
      <c r="AX182" s="12" t="s">
        <v>73</v>
      </c>
      <c r="AY182" s="150" t="s">
        <v>130</v>
      </c>
    </row>
    <row r="183" spans="2:65" s="13" customFormat="1" ht="10.199999999999999">
      <c r="B183" s="155"/>
      <c r="D183" s="149" t="s">
        <v>139</v>
      </c>
      <c r="E183" s="156" t="s">
        <v>1</v>
      </c>
      <c r="F183" s="157" t="s">
        <v>218</v>
      </c>
      <c r="H183" s="158">
        <v>350</v>
      </c>
      <c r="I183" s="159"/>
      <c r="L183" s="155"/>
      <c r="M183" s="160"/>
      <c r="T183" s="161"/>
      <c r="AT183" s="156" t="s">
        <v>139</v>
      </c>
      <c r="AU183" s="156" t="s">
        <v>83</v>
      </c>
      <c r="AV183" s="13" t="s">
        <v>83</v>
      </c>
      <c r="AW183" s="13" t="s">
        <v>30</v>
      </c>
      <c r="AX183" s="13" t="s">
        <v>81</v>
      </c>
      <c r="AY183" s="156" t="s">
        <v>130</v>
      </c>
    </row>
    <row r="184" spans="2:65" s="1" customFormat="1" ht="21.75" customHeight="1">
      <c r="B184" s="133"/>
      <c r="C184" s="134" t="s">
        <v>219</v>
      </c>
      <c r="D184" s="134" t="s">
        <v>133</v>
      </c>
      <c r="E184" s="135" t="s">
        <v>220</v>
      </c>
      <c r="F184" s="136" t="s">
        <v>221</v>
      </c>
      <c r="G184" s="137" t="s">
        <v>136</v>
      </c>
      <c r="H184" s="138">
        <v>63000</v>
      </c>
      <c r="I184" s="139"/>
      <c r="J184" s="140">
        <f>ROUND(I184*H184,2)</f>
        <v>0</v>
      </c>
      <c r="K184" s="141"/>
      <c r="L184" s="32"/>
      <c r="M184" s="142" t="s">
        <v>1</v>
      </c>
      <c r="N184" s="143" t="s">
        <v>38</v>
      </c>
      <c r="P184" s="144">
        <f>O184*H184</f>
        <v>0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AR184" s="146" t="s">
        <v>137</v>
      </c>
      <c r="AT184" s="146" t="s">
        <v>133</v>
      </c>
      <c r="AU184" s="146" t="s">
        <v>83</v>
      </c>
      <c r="AY184" s="17" t="s">
        <v>130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7" t="s">
        <v>81</v>
      </c>
      <c r="BK184" s="147">
        <f>ROUND(I184*H184,2)</f>
        <v>0</v>
      </c>
      <c r="BL184" s="17" t="s">
        <v>137</v>
      </c>
      <c r="BM184" s="146" t="s">
        <v>222</v>
      </c>
    </row>
    <row r="185" spans="2:65" s="13" customFormat="1" ht="10.199999999999999">
      <c r="B185" s="155"/>
      <c r="D185" s="149" t="s">
        <v>139</v>
      </c>
      <c r="E185" s="156" t="s">
        <v>1</v>
      </c>
      <c r="F185" s="157" t="s">
        <v>223</v>
      </c>
      <c r="H185" s="158">
        <v>63000</v>
      </c>
      <c r="I185" s="159"/>
      <c r="L185" s="155"/>
      <c r="M185" s="160"/>
      <c r="T185" s="161"/>
      <c r="AT185" s="156" t="s">
        <v>139</v>
      </c>
      <c r="AU185" s="156" t="s">
        <v>83</v>
      </c>
      <c r="AV185" s="13" t="s">
        <v>83</v>
      </c>
      <c r="AW185" s="13" t="s">
        <v>30</v>
      </c>
      <c r="AX185" s="13" t="s">
        <v>81</v>
      </c>
      <c r="AY185" s="156" t="s">
        <v>130</v>
      </c>
    </row>
    <row r="186" spans="2:65" s="1" customFormat="1" ht="21.75" customHeight="1">
      <c r="B186" s="133"/>
      <c r="C186" s="134" t="s">
        <v>224</v>
      </c>
      <c r="D186" s="134" t="s">
        <v>133</v>
      </c>
      <c r="E186" s="135" t="s">
        <v>225</v>
      </c>
      <c r="F186" s="136" t="s">
        <v>226</v>
      </c>
      <c r="G186" s="137" t="s">
        <v>136</v>
      </c>
      <c r="H186" s="138">
        <v>350</v>
      </c>
      <c r="I186" s="139"/>
      <c r="J186" s="140">
        <f>ROUND(I186*H186,2)</f>
        <v>0</v>
      </c>
      <c r="K186" s="141"/>
      <c r="L186" s="32"/>
      <c r="M186" s="142" t="s">
        <v>1</v>
      </c>
      <c r="N186" s="143" t="s">
        <v>38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137</v>
      </c>
      <c r="AT186" s="146" t="s">
        <v>133</v>
      </c>
      <c r="AU186" s="146" t="s">
        <v>83</v>
      </c>
      <c r="AY186" s="17" t="s">
        <v>130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7" t="s">
        <v>81</v>
      </c>
      <c r="BK186" s="147">
        <f>ROUND(I186*H186,2)</f>
        <v>0</v>
      </c>
      <c r="BL186" s="17" t="s">
        <v>137</v>
      </c>
      <c r="BM186" s="146" t="s">
        <v>227</v>
      </c>
    </row>
    <row r="187" spans="2:65" s="1" customFormat="1" ht="49.05" customHeight="1">
      <c r="B187" s="133"/>
      <c r="C187" s="134" t="s">
        <v>228</v>
      </c>
      <c r="D187" s="134" t="s">
        <v>133</v>
      </c>
      <c r="E187" s="135" t="s">
        <v>229</v>
      </c>
      <c r="F187" s="136" t="s">
        <v>230</v>
      </c>
      <c r="G187" s="137" t="s">
        <v>231</v>
      </c>
      <c r="H187" s="138">
        <v>1</v>
      </c>
      <c r="I187" s="139"/>
      <c r="J187" s="140">
        <f>ROUND(I187*H187,2)</f>
        <v>0</v>
      </c>
      <c r="K187" s="141"/>
      <c r="L187" s="32"/>
      <c r="M187" s="142" t="s">
        <v>1</v>
      </c>
      <c r="N187" s="143" t="s">
        <v>38</v>
      </c>
      <c r="P187" s="144">
        <f>O187*H187</f>
        <v>0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AR187" s="146" t="s">
        <v>137</v>
      </c>
      <c r="AT187" s="146" t="s">
        <v>133</v>
      </c>
      <c r="AU187" s="146" t="s">
        <v>83</v>
      </c>
      <c r="AY187" s="17" t="s">
        <v>130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7" t="s">
        <v>81</v>
      </c>
      <c r="BK187" s="147">
        <f>ROUND(I187*H187,2)</f>
        <v>0</v>
      </c>
      <c r="BL187" s="17" t="s">
        <v>137</v>
      </c>
      <c r="BM187" s="146" t="s">
        <v>232</v>
      </c>
    </row>
    <row r="188" spans="2:65" s="1" customFormat="1" ht="37.799999999999997" customHeight="1">
      <c r="B188" s="133"/>
      <c r="C188" s="134" t="s">
        <v>233</v>
      </c>
      <c r="D188" s="134" t="s">
        <v>133</v>
      </c>
      <c r="E188" s="135" t="s">
        <v>234</v>
      </c>
      <c r="F188" s="136" t="s">
        <v>235</v>
      </c>
      <c r="G188" s="137" t="s">
        <v>136</v>
      </c>
      <c r="H188" s="138">
        <v>1190</v>
      </c>
      <c r="I188" s="139"/>
      <c r="J188" s="140">
        <f>ROUND(I188*H188,2)</f>
        <v>0</v>
      </c>
      <c r="K188" s="141"/>
      <c r="L188" s="32"/>
      <c r="M188" s="142" t="s">
        <v>1</v>
      </c>
      <c r="N188" s="143" t="s">
        <v>38</v>
      </c>
      <c r="P188" s="144">
        <f>O188*H188</f>
        <v>0</v>
      </c>
      <c r="Q188" s="144">
        <v>0</v>
      </c>
      <c r="R188" s="144">
        <f>Q188*H188</f>
        <v>0</v>
      </c>
      <c r="S188" s="144">
        <v>1.6E-2</v>
      </c>
      <c r="T188" s="145">
        <f>S188*H188</f>
        <v>19.04</v>
      </c>
      <c r="AR188" s="146" t="s">
        <v>137</v>
      </c>
      <c r="AT188" s="146" t="s">
        <v>133</v>
      </c>
      <c r="AU188" s="146" t="s">
        <v>83</v>
      </c>
      <c r="AY188" s="17" t="s">
        <v>130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7" t="s">
        <v>81</v>
      </c>
      <c r="BK188" s="147">
        <f>ROUND(I188*H188,2)</f>
        <v>0</v>
      </c>
      <c r="BL188" s="17" t="s">
        <v>137</v>
      </c>
      <c r="BM188" s="146" t="s">
        <v>236</v>
      </c>
    </row>
    <row r="189" spans="2:65" s="12" customFormat="1" ht="10.199999999999999">
      <c r="B189" s="148"/>
      <c r="D189" s="149" t="s">
        <v>139</v>
      </c>
      <c r="E189" s="150" t="s">
        <v>1</v>
      </c>
      <c r="F189" s="151" t="s">
        <v>237</v>
      </c>
      <c r="H189" s="150" t="s">
        <v>1</v>
      </c>
      <c r="I189" s="152"/>
      <c r="L189" s="148"/>
      <c r="M189" s="153"/>
      <c r="T189" s="154"/>
      <c r="AT189" s="150" t="s">
        <v>139</v>
      </c>
      <c r="AU189" s="150" t="s">
        <v>83</v>
      </c>
      <c r="AV189" s="12" t="s">
        <v>81</v>
      </c>
      <c r="AW189" s="12" t="s">
        <v>30</v>
      </c>
      <c r="AX189" s="12" t="s">
        <v>73</v>
      </c>
      <c r="AY189" s="150" t="s">
        <v>130</v>
      </c>
    </row>
    <row r="190" spans="2:65" s="13" customFormat="1" ht="10.199999999999999">
      <c r="B190" s="155"/>
      <c r="D190" s="149" t="s">
        <v>139</v>
      </c>
      <c r="E190" s="156" t="s">
        <v>1</v>
      </c>
      <c r="F190" s="157" t="s">
        <v>431</v>
      </c>
      <c r="H190" s="158">
        <v>1190</v>
      </c>
      <c r="I190" s="159"/>
      <c r="L190" s="155"/>
      <c r="M190" s="160"/>
      <c r="T190" s="161"/>
      <c r="AT190" s="156" t="s">
        <v>139</v>
      </c>
      <c r="AU190" s="156" t="s">
        <v>83</v>
      </c>
      <c r="AV190" s="13" t="s">
        <v>83</v>
      </c>
      <c r="AW190" s="13" t="s">
        <v>30</v>
      </c>
      <c r="AX190" s="13" t="s">
        <v>81</v>
      </c>
      <c r="AY190" s="156" t="s">
        <v>130</v>
      </c>
    </row>
    <row r="191" spans="2:65" s="1" customFormat="1" ht="37.799999999999997" customHeight="1">
      <c r="B191" s="133"/>
      <c r="C191" s="134" t="s">
        <v>7</v>
      </c>
      <c r="D191" s="134" t="s">
        <v>133</v>
      </c>
      <c r="E191" s="135" t="s">
        <v>238</v>
      </c>
      <c r="F191" s="136" t="s">
        <v>239</v>
      </c>
      <c r="G191" s="137" t="s">
        <v>136</v>
      </c>
      <c r="H191" s="138">
        <v>90.3</v>
      </c>
      <c r="I191" s="139"/>
      <c r="J191" s="140">
        <f>ROUND(I191*H191,2)</f>
        <v>0</v>
      </c>
      <c r="K191" s="141"/>
      <c r="L191" s="32"/>
      <c r="M191" s="142" t="s">
        <v>1</v>
      </c>
      <c r="N191" s="143" t="s">
        <v>38</v>
      </c>
      <c r="P191" s="144">
        <f>O191*H191</f>
        <v>0</v>
      </c>
      <c r="Q191" s="144">
        <v>0</v>
      </c>
      <c r="R191" s="144">
        <f>Q191*H191</f>
        <v>0</v>
      </c>
      <c r="S191" s="144">
        <v>5.8999999999999997E-2</v>
      </c>
      <c r="T191" s="145">
        <f>S191*H191</f>
        <v>5.3276999999999992</v>
      </c>
      <c r="AR191" s="146" t="s">
        <v>137</v>
      </c>
      <c r="AT191" s="146" t="s">
        <v>133</v>
      </c>
      <c r="AU191" s="146" t="s">
        <v>83</v>
      </c>
      <c r="AY191" s="17" t="s">
        <v>130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7" t="s">
        <v>81</v>
      </c>
      <c r="BK191" s="147">
        <f>ROUND(I191*H191,2)</f>
        <v>0</v>
      </c>
      <c r="BL191" s="17" t="s">
        <v>137</v>
      </c>
      <c r="BM191" s="146" t="s">
        <v>240</v>
      </c>
    </row>
    <row r="192" spans="2:65" s="12" customFormat="1" ht="20.399999999999999">
      <c r="B192" s="148"/>
      <c r="D192" s="149" t="s">
        <v>139</v>
      </c>
      <c r="E192" s="150" t="s">
        <v>1</v>
      </c>
      <c r="F192" s="151" t="s">
        <v>241</v>
      </c>
      <c r="H192" s="150" t="s">
        <v>1</v>
      </c>
      <c r="I192" s="152"/>
      <c r="L192" s="148"/>
      <c r="M192" s="153"/>
      <c r="T192" s="154"/>
      <c r="AT192" s="150" t="s">
        <v>139</v>
      </c>
      <c r="AU192" s="150" t="s">
        <v>83</v>
      </c>
      <c r="AV192" s="12" t="s">
        <v>81</v>
      </c>
      <c r="AW192" s="12" t="s">
        <v>30</v>
      </c>
      <c r="AX192" s="12" t="s">
        <v>73</v>
      </c>
      <c r="AY192" s="150" t="s">
        <v>130</v>
      </c>
    </row>
    <row r="193" spans="2:65" s="13" customFormat="1" ht="20.399999999999999">
      <c r="B193" s="155"/>
      <c r="D193" s="149" t="s">
        <v>139</v>
      </c>
      <c r="E193" s="156" t="s">
        <v>1</v>
      </c>
      <c r="F193" s="157" t="s">
        <v>434</v>
      </c>
      <c r="H193" s="158">
        <v>90.3</v>
      </c>
      <c r="I193" s="159"/>
      <c r="L193" s="155"/>
      <c r="M193" s="160"/>
      <c r="T193" s="161"/>
      <c r="AT193" s="156" t="s">
        <v>139</v>
      </c>
      <c r="AU193" s="156" t="s">
        <v>83</v>
      </c>
      <c r="AV193" s="13" t="s">
        <v>83</v>
      </c>
      <c r="AW193" s="13" t="s">
        <v>30</v>
      </c>
      <c r="AX193" s="13" t="s">
        <v>81</v>
      </c>
      <c r="AY193" s="156" t="s">
        <v>130</v>
      </c>
    </row>
    <row r="194" spans="2:65" s="1" customFormat="1" ht="24.15" customHeight="1">
      <c r="B194" s="133"/>
      <c r="C194" s="134" t="s">
        <v>243</v>
      </c>
      <c r="D194" s="134" t="s">
        <v>133</v>
      </c>
      <c r="E194" s="135" t="s">
        <v>244</v>
      </c>
      <c r="F194" s="136" t="s">
        <v>245</v>
      </c>
      <c r="G194" s="137" t="s">
        <v>136</v>
      </c>
      <c r="H194" s="138">
        <v>1189.4449999999999</v>
      </c>
      <c r="I194" s="139"/>
      <c r="J194" s="140">
        <f>ROUND(I194*H194,2)</f>
        <v>0</v>
      </c>
      <c r="K194" s="141"/>
      <c r="L194" s="32"/>
      <c r="M194" s="142" t="s">
        <v>1</v>
      </c>
      <c r="N194" s="143" t="s">
        <v>38</v>
      </c>
      <c r="P194" s="144">
        <f>O194*H194</f>
        <v>0</v>
      </c>
      <c r="Q194" s="144">
        <v>0</v>
      </c>
      <c r="R194" s="144">
        <f>Q194*H194</f>
        <v>0</v>
      </c>
      <c r="S194" s="144">
        <v>1.4300000000000001E-3</v>
      </c>
      <c r="T194" s="145">
        <f>S194*H194</f>
        <v>1.7009063499999999</v>
      </c>
      <c r="AR194" s="146" t="s">
        <v>137</v>
      </c>
      <c r="AT194" s="146" t="s">
        <v>133</v>
      </c>
      <c r="AU194" s="146" t="s">
        <v>83</v>
      </c>
      <c r="AY194" s="17" t="s">
        <v>130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7" t="s">
        <v>81</v>
      </c>
      <c r="BK194" s="147">
        <f>ROUND(I194*H194,2)</f>
        <v>0</v>
      </c>
      <c r="BL194" s="17" t="s">
        <v>137</v>
      </c>
      <c r="BM194" s="146" t="s">
        <v>246</v>
      </c>
    </row>
    <row r="195" spans="2:65" s="12" customFormat="1" ht="10.199999999999999">
      <c r="B195" s="148"/>
      <c r="D195" s="149" t="s">
        <v>139</v>
      </c>
      <c r="E195" s="150" t="s">
        <v>1</v>
      </c>
      <c r="F195" s="151" t="s">
        <v>247</v>
      </c>
      <c r="H195" s="150" t="s">
        <v>1</v>
      </c>
      <c r="I195" s="152"/>
      <c r="L195" s="148"/>
      <c r="M195" s="153"/>
      <c r="T195" s="154"/>
      <c r="AT195" s="150" t="s">
        <v>139</v>
      </c>
      <c r="AU195" s="150" t="s">
        <v>83</v>
      </c>
      <c r="AV195" s="12" t="s">
        <v>81</v>
      </c>
      <c r="AW195" s="12" t="s">
        <v>30</v>
      </c>
      <c r="AX195" s="12" t="s">
        <v>73</v>
      </c>
      <c r="AY195" s="150" t="s">
        <v>130</v>
      </c>
    </row>
    <row r="196" spans="2:65" s="12" customFormat="1" ht="10.199999999999999">
      <c r="B196" s="148"/>
      <c r="D196" s="149" t="s">
        <v>139</v>
      </c>
      <c r="E196" s="150" t="s">
        <v>1</v>
      </c>
      <c r="F196" s="151" t="s">
        <v>435</v>
      </c>
      <c r="H196" s="150" t="s">
        <v>1</v>
      </c>
      <c r="I196" s="152"/>
      <c r="L196" s="148"/>
      <c r="M196" s="153"/>
      <c r="T196" s="154"/>
      <c r="AT196" s="150" t="s">
        <v>139</v>
      </c>
      <c r="AU196" s="150" t="s">
        <v>83</v>
      </c>
      <c r="AV196" s="12" t="s">
        <v>81</v>
      </c>
      <c r="AW196" s="12" t="s">
        <v>30</v>
      </c>
      <c r="AX196" s="12" t="s">
        <v>73</v>
      </c>
      <c r="AY196" s="150" t="s">
        <v>130</v>
      </c>
    </row>
    <row r="197" spans="2:65" s="13" customFormat="1" ht="10.199999999999999">
      <c r="B197" s="155"/>
      <c r="D197" s="149" t="s">
        <v>139</v>
      </c>
      <c r="E197" s="156" t="s">
        <v>1</v>
      </c>
      <c r="F197" s="157" t="s">
        <v>436</v>
      </c>
      <c r="H197" s="158">
        <v>63.36</v>
      </c>
      <c r="I197" s="159"/>
      <c r="L197" s="155"/>
      <c r="M197" s="160"/>
      <c r="T197" s="161"/>
      <c r="AT197" s="156" t="s">
        <v>139</v>
      </c>
      <c r="AU197" s="156" t="s">
        <v>83</v>
      </c>
      <c r="AV197" s="13" t="s">
        <v>83</v>
      </c>
      <c r="AW197" s="13" t="s">
        <v>30</v>
      </c>
      <c r="AX197" s="13" t="s">
        <v>73</v>
      </c>
      <c r="AY197" s="156" t="s">
        <v>130</v>
      </c>
    </row>
    <row r="198" spans="2:65" s="13" customFormat="1" ht="10.199999999999999">
      <c r="B198" s="155"/>
      <c r="D198" s="149" t="s">
        <v>139</v>
      </c>
      <c r="E198" s="156" t="s">
        <v>1</v>
      </c>
      <c r="F198" s="157" t="s">
        <v>437</v>
      </c>
      <c r="H198" s="158">
        <v>30.03</v>
      </c>
      <c r="I198" s="159"/>
      <c r="L198" s="155"/>
      <c r="M198" s="160"/>
      <c r="T198" s="161"/>
      <c r="AT198" s="156" t="s">
        <v>139</v>
      </c>
      <c r="AU198" s="156" t="s">
        <v>83</v>
      </c>
      <c r="AV198" s="13" t="s">
        <v>83</v>
      </c>
      <c r="AW198" s="13" t="s">
        <v>30</v>
      </c>
      <c r="AX198" s="13" t="s">
        <v>73</v>
      </c>
      <c r="AY198" s="156" t="s">
        <v>130</v>
      </c>
    </row>
    <row r="199" spans="2:65" s="12" customFormat="1" ht="10.199999999999999">
      <c r="B199" s="148"/>
      <c r="D199" s="149" t="s">
        <v>139</v>
      </c>
      <c r="E199" s="150" t="s">
        <v>1</v>
      </c>
      <c r="F199" s="151" t="s">
        <v>438</v>
      </c>
      <c r="H199" s="150" t="s">
        <v>1</v>
      </c>
      <c r="I199" s="152"/>
      <c r="L199" s="148"/>
      <c r="M199" s="153"/>
      <c r="T199" s="154"/>
      <c r="AT199" s="150" t="s">
        <v>139</v>
      </c>
      <c r="AU199" s="150" t="s">
        <v>83</v>
      </c>
      <c r="AV199" s="12" t="s">
        <v>81</v>
      </c>
      <c r="AW199" s="12" t="s">
        <v>30</v>
      </c>
      <c r="AX199" s="12" t="s">
        <v>73</v>
      </c>
      <c r="AY199" s="150" t="s">
        <v>130</v>
      </c>
    </row>
    <row r="200" spans="2:65" s="13" customFormat="1" ht="10.199999999999999">
      <c r="B200" s="155"/>
      <c r="D200" s="149" t="s">
        <v>139</v>
      </c>
      <c r="E200" s="156" t="s">
        <v>1</v>
      </c>
      <c r="F200" s="157" t="s">
        <v>439</v>
      </c>
      <c r="H200" s="158">
        <v>191.52</v>
      </c>
      <c r="I200" s="159"/>
      <c r="L200" s="155"/>
      <c r="M200" s="160"/>
      <c r="T200" s="161"/>
      <c r="AT200" s="156" t="s">
        <v>139</v>
      </c>
      <c r="AU200" s="156" t="s">
        <v>83</v>
      </c>
      <c r="AV200" s="13" t="s">
        <v>83</v>
      </c>
      <c r="AW200" s="13" t="s">
        <v>30</v>
      </c>
      <c r="AX200" s="13" t="s">
        <v>73</v>
      </c>
      <c r="AY200" s="156" t="s">
        <v>130</v>
      </c>
    </row>
    <row r="201" spans="2:65" s="12" customFormat="1" ht="10.199999999999999">
      <c r="B201" s="148"/>
      <c r="D201" s="149" t="s">
        <v>139</v>
      </c>
      <c r="E201" s="150" t="s">
        <v>1</v>
      </c>
      <c r="F201" s="151" t="s">
        <v>440</v>
      </c>
      <c r="H201" s="150" t="s">
        <v>1</v>
      </c>
      <c r="I201" s="152"/>
      <c r="L201" s="148"/>
      <c r="M201" s="153"/>
      <c r="T201" s="154"/>
      <c r="AT201" s="150" t="s">
        <v>139</v>
      </c>
      <c r="AU201" s="150" t="s">
        <v>83</v>
      </c>
      <c r="AV201" s="12" t="s">
        <v>81</v>
      </c>
      <c r="AW201" s="12" t="s">
        <v>30</v>
      </c>
      <c r="AX201" s="12" t="s">
        <v>73</v>
      </c>
      <c r="AY201" s="150" t="s">
        <v>130</v>
      </c>
    </row>
    <row r="202" spans="2:65" s="13" customFormat="1" ht="10.199999999999999">
      <c r="B202" s="155"/>
      <c r="D202" s="149" t="s">
        <v>139</v>
      </c>
      <c r="E202" s="156" t="s">
        <v>1</v>
      </c>
      <c r="F202" s="157" t="s">
        <v>441</v>
      </c>
      <c r="H202" s="158">
        <v>240</v>
      </c>
      <c r="I202" s="159"/>
      <c r="L202" s="155"/>
      <c r="M202" s="160"/>
      <c r="T202" s="161"/>
      <c r="AT202" s="156" t="s">
        <v>139</v>
      </c>
      <c r="AU202" s="156" t="s">
        <v>83</v>
      </c>
      <c r="AV202" s="13" t="s">
        <v>83</v>
      </c>
      <c r="AW202" s="13" t="s">
        <v>30</v>
      </c>
      <c r="AX202" s="13" t="s">
        <v>73</v>
      </c>
      <c r="AY202" s="156" t="s">
        <v>130</v>
      </c>
    </row>
    <row r="203" spans="2:65" s="12" customFormat="1" ht="10.199999999999999">
      <c r="B203" s="148"/>
      <c r="D203" s="149" t="s">
        <v>139</v>
      </c>
      <c r="E203" s="150" t="s">
        <v>1</v>
      </c>
      <c r="F203" s="151" t="s">
        <v>442</v>
      </c>
      <c r="H203" s="150" t="s">
        <v>1</v>
      </c>
      <c r="I203" s="152"/>
      <c r="L203" s="148"/>
      <c r="M203" s="153"/>
      <c r="T203" s="154"/>
      <c r="AT203" s="150" t="s">
        <v>139</v>
      </c>
      <c r="AU203" s="150" t="s">
        <v>83</v>
      </c>
      <c r="AV203" s="12" t="s">
        <v>81</v>
      </c>
      <c r="AW203" s="12" t="s">
        <v>30</v>
      </c>
      <c r="AX203" s="12" t="s">
        <v>73</v>
      </c>
      <c r="AY203" s="150" t="s">
        <v>130</v>
      </c>
    </row>
    <row r="204" spans="2:65" s="13" customFormat="1" ht="10.199999999999999">
      <c r="B204" s="155"/>
      <c r="D204" s="149" t="s">
        <v>139</v>
      </c>
      <c r="E204" s="156" t="s">
        <v>1</v>
      </c>
      <c r="F204" s="157" t="s">
        <v>443</v>
      </c>
      <c r="H204" s="158">
        <v>52.424999999999997</v>
      </c>
      <c r="I204" s="159"/>
      <c r="L204" s="155"/>
      <c r="M204" s="160"/>
      <c r="T204" s="161"/>
      <c r="AT204" s="156" t="s">
        <v>139</v>
      </c>
      <c r="AU204" s="156" t="s">
        <v>83</v>
      </c>
      <c r="AV204" s="13" t="s">
        <v>83</v>
      </c>
      <c r="AW204" s="13" t="s">
        <v>30</v>
      </c>
      <c r="AX204" s="13" t="s">
        <v>73</v>
      </c>
      <c r="AY204" s="156" t="s">
        <v>130</v>
      </c>
    </row>
    <row r="205" spans="2:65" s="12" customFormat="1" ht="10.199999999999999">
      <c r="B205" s="148"/>
      <c r="D205" s="149" t="s">
        <v>139</v>
      </c>
      <c r="E205" s="150" t="s">
        <v>1</v>
      </c>
      <c r="F205" s="151" t="s">
        <v>444</v>
      </c>
      <c r="H205" s="150" t="s">
        <v>1</v>
      </c>
      <c r="I205" s="152"/>
      <c r="L205" s="148"/>
      <c r="M205" s="153"/>
      <c r="T205" s="154"/>
      <c r="AT205" s="150" t="s">
        <v>139</v>
      </c>
      <c r="AU205" s="150" t="s">
        <v>83</v>
      </c>
      <c r="AV205" s="12" t="s">
        <v>81</v>
      </c>
      <c r="AW205" s="12" t="s">
        <v>30</v>
      </c>
      <c r="AX205" s="12" t="s">
        <v>73</v>
      </c>
      <c r="AY205" s="150" t="s">
        <v>130</v>
      </c>
    </row>
    <row r="206" spans="2:65" s="13" customFormat="1" ht="10.199999999999999">
      <c r="B206" s="155"/>
      <c r="D206" s="149" t="s">
        <v>139</v>
      </c>
      <c r="E206" s="156" t="s">
        <v>1</v>
      </c>
      <c r="F206" s="157" t="s">
        <v>445</v>
      </c>
      <c r="H206" s="158">
        <v>506.52</v>
      </c>
      <c r="I206" s="159"/>
      <c r="L206" s="155"/>
      <c r="M206" s="160"/>
      <c r="T206" s="161"/>
      <c r="AT206" s="156" t="s">
        <v>139</v>
      </c>
      <c r="AU206" s="156" t="s">
        <v>83</v>
      </c>
      <c r="AV206" s="13" t="s">
        <v>83</v>
      </c>
      <c r="AW206" s="13" t="s">
        <v>30</v>
      </c>
      <c r="AX206" s="13" t="s">
        <v>73</v>
      </c>
      <c r="AY206" s="156" t="s">
        <v>130</v>
      </c>
    </row>
    <row r="207" spans="2:65" s="12" customFormat="1" ht="10.199999999999999">
      <c r="B207" s="148"/>
      <c r="D207" s="149" t="s">
        <v>139</v>
      </c>
      <c r="E207" s="150" t="s">
        <v>1</v>
      </c>
      <c r="F207" s="151" t="s">
        <v>446</v>
      </c>
      <c r="H207" s="150" t="s">
        <v>1</v>
      </c>
      <c r="I207" s="152"/>
      <c r="L207" s="148"/>
      <c r="M207" s="153"/>
      <c r="T207" s="154"/>
      <c r="AT207" s="150" t="s">
        <v>139</v>
      </c>
      <c r="AU207" s="150" t="s">
        <v>83</v>
      </c>
      <c r="AV207" s="12" t="s">
        <v>81</v>
      </c>
      <c r="AW207" s="12" t="s">
        <v>30</v>
      </c>
      <c r="AX207" s="12" t="s">
        <v>73</v>
      </c>
      <c r="AY207" s="150" t="s">
        <v>130</v>
      </c>
    </row>
    <row r="208" spans="2:65" s="13" customFormat="1" ht="10.199999999999999">
      <c r="B208" s="155"/>
      <c r="D208" s="149" t="s">
        <v>139</v>
      </c>
      <c r="E208" s="156" t="s">
        <v>1</v>
      </c>
      <c r="F208" s="157" t="s">
        <v>447</v>
      </c>
      <c r="H208" s="158">
        <v>-24.96</v>
      </c>
      <c r="I208" s="159"/>
      <c r="L208" s="155"/>
      <c r="M208" s="160"/>
      <c r="T208" s="161"/>
      <c r="AT208" s="156" t="s">
        <v>139</v>
      </c>
      <c r="AU208" s="156" t="s">
        <v>83</v>
      </c>
      <c r="AV208" s="13" t="s">
        <v>83</v>
      </c>
      <c r="AW208" s="13" t="s">
        <v>30</v>
      </c>
      <c r="AX208" s="13" t="s">
        <v>73</v>
      </c>
      <c r="AY208" s="156" t="s">
        <v>130</v>
      </c>
    </row>
    <row r="209" spans="2:65" s="13" customFormat="1" ht="10.199999999999999">
      <c r="B209" s="155"/>
      <c r="D209" s="149" t="s">
        <v>139</v>
      </c>
      <c r="E209" s="156" t="s">
        <v>1</v>
      </c>
      <c r="F209" s="157" t="s">
        <v>448</v>
      </c>
      <c r="H209" s="158">
        <v>-6.75</v>
      </c>
      <c r="I209" s="159"/>
      <c r="L209" s="155"/>
      <c r="M209" s="160"/>
      <c r="T209" s="161"/>
      <c r="AT209" s="156" t="s">
        <v>139</v>
      </c>
      <c r="AU209" s="156" t="s">
        <v>83</v>
      </c>
      <c r="AV209" s="13" t="s">
        <v>83</v>
      </c>
      <c r="AW209" s="13" t="s">
        <v>30</v>
      </c>
      <c r="AX209" s="13" t="s">
        <v>73</v>
      </c>
      <c r="AY209" s="156" t="s">
        <v>130</v>
      </c>
    </row>
    <row r="210" spans="2:65" s="13" customFormat="1" ht="10.199999999999999">
      <c r="B210" s="155"/>
      <c r="D210" s="149" t="s">
        <v>139</v>
      </c>
      <c r="E210" s="156" t="s">
        <v>1</v>
      </c>
      <c r="F210" s="157" t="s">
        <v>449</v>
      </c>
      <c r="H210" s="158">
        <v>-32</v>
      </c>
      <c r="I210" s="159"/>
      <c r="L210" s="155"/>
      <c r="M210" s="160"/>
      <c r="T210" s="161"/>
      <c r="AT210" s="156" t="s">
        <v>139</v>
      </c>
      <c r="AU210" s="156" t="s">
        <v>83</v>
      </c>
      <c r="AV210" s="13" t="s">
        <v>83</v>
      </c>
      <c r="AW210" s="13" t="s">
        <v>30</v>
      </c>
      <c r="AX210" s="13" t="s">
        <v>73</v>
      </c>
      <c r="AY210" s="156" t="s">
        <v>130</v>
      </c>
    </row>
    <row r="211" spans="2:65" s="12" customFormat="1" ht="10.199999999999999">
      <c r="B211" s="148"/>
      <c r="D211" s="149" t="s">
        <v>139</v>
      </c>
      <c r="E211" s="150" t="s">
        <v>1</v>
      </c>
      <c r="F211" s="151" t="s">
        <v>440</v>
      </c>
      <c r="H211" s="150" t="s">
        <v>1</v>
      </c>
      <c r="I211" s="152"/>
      <c r="L211" s="148"/>
      <c r="M211" s="153"/>
      <c r="T211" s="154"/>
      <c r="AT211" s="150" t="s">
        <v>139</v>
      </c>
      <c r="AU211" s="150" t="s">
        <v>83</v>
      </c>
      <c r="AV211" s="12" t="s">
        <v>81</v>
      </c>
      <c r="AW211" s="12" t="s">
        <v>30</v>
      </c>
      <c r="AX211" s="12" t="s">
        <v>73</v>
      </c>
      <c r="AY211" s="150" t="s">
        <v>130</v>
      </c>
    </row>
    <row r="212" spans="2:65" s="13" customFormat="1" ht="10.199999999999999">
      <c r="B212" s="155"/>
      <c r="D212" s="149" t="s">
        <v>139</v>
      </c>
      <c r="E212" s="156" t="s">
        <v>1</v>
      </c>
      <c r="F212" s="157" t="s">
        <v>450</v>
      </c>
      <c r="H212" s="158">
        <v>61.2</v>
      </c>
      <c r="I212" s="159"/>
      <c r="L212" s="155"/>
      <c r="M212" s="160"/>
      <c r="T212" s="161"/>
      <c r="AT212" s="156" t="s">
        <v>139</v>
      </c>
      <c r="AU212" s="156" t="s">
        <v>83</v>
      </c>
      <c r="AV212" s="13" t="s">
        <v>83</v>
      </c>
      <c r="AW212" s="13" t="s">
        <v>30</v>
      </c>
      <c r="AX212" s="13" t="s">
        <v>73</v>
      </c>
      <c r="AY212" s="156" t="s">
        <v>130</v>
      </c>
    </row>
    <row r="213" spans="2:65" s="15" customFormat="1" ht="10.199999999999999">
      <c r="B213" s="169"/>
      <c r="D213" s="149" t="s">
        <v>139</v>
      </c>
      <c r="E213" s="170" t="s">
        <v>1</v>
      </c>
      <c r="F213" s="171" t="s">
        <v>262</v>
      </c>
      <c r="H213" s="172">
        <v>1081.345</v>
      </c>
      <c r="I213" s="173"/>
      <c r="L213" s="169"/>
      <c r="M213" s="174"/>
      <c r="T213" s="175"/>
      <c r="AT213" s="170" t="s">
        <v>139</v>
      </c>
      <c r="AU213" s="170" t="s">
        <v>83</v>
      </c>
      <c r="AV213" s="15" t="s">
        <v>149</v>
      </c>
      <c r="AW213" s="15" t="s">
        <v>30</v>
      </c>
      <c r="AX213" s="15" t="s">
        <v>73</v>
      </c>
      <c r="AY213" s="170" t="s">
        <v>130</v>
      </c>
    </row>
    <row r="214" spans="2:65" s="12" customFormat="1" ht="10.199999999999999">
      <c r="B214" s="148"/>
      <c r="D214" s="149" t="s">
        <v>139</v>
      </c>
      <c r="E214" s="150" t="s">
        <v>1</v>
      </c>
      <c r="F214" s="151" t="s">
        <v>263</v>
      </c>
      <c r="H214" s="150" t="s">
        <v>1</v>
      </c>
      <c r="I214" s="152"/>
      <c r="L214" s="148"/>
      <c r="M214" s="153"/>
      <c r="T214" s="154"/>
      <c r="AT214" s="150" t="s">
        <v>139</v>
      </c>
      <c r="AU214" s="150" t="s">
        <v>83</v>
      </c>
      <c r="AV214" s="12" t="s">
        <v>81</v>
      </c>
      <c r="AW214" s="12" t="s">
        <v>30</v>
      </c>
      <c r="AX214" s="12" t="s">
        <v>73</v>
      </c>
      <c r="AY214" s="150" t="s">
        <v>130</v>
      </c>
    </row>
    <row r="215" spans="2:65" s="13" customFormat="1" ht="10.199999999999999">
      <c r="B215" s="155"/>
      <c r="D215" s="149" t="s">
        <v>139</v>
      </c>
      <c r="E215" s="156" t="s">
        <v>1</v>
      </c>
      <c r="F215" s="157" t="s">
        <v>451</v>
      </c>
      <c r="H215" s="158">
        <v>108.1</v>
      </c>
      <c r="I215" s="159"/>
      <c r="L215" s="155"/>
      <c r="M215" s="160"/>
      <c r="T215" s="161"/>
      <c r="AT215" s="156" t="s">
        <v>139</v>
      </c>
      <c r="AU215" s="156" t="s">
        <v>83</v>
      </c>
      <c r="AV215" s="13" t="s">
        <v>83</v>
      </c>
      <c r="AW215" s="13" t="s">
        <v>30</v>
      </c>
      <c r="AX215" s="13" t="s">
        <v>73</v>
      </c>
      <c r="AY215" s="156" t="s">
        <v>130</v>
      </c>
    </row>
    <row r="216" spans="2:65" s="14" customFormat="1" ht="10.199999999999999">
      <c r="B216" s="162"/>
      <c r="D216" s="149" t="s">
        <v>139</v>
      </c>
      <c r="E216" s="163" t="s">
        <v>1</v>
      </c>
      <c r="F216" s="164" t="s">
        <v>144</v>
      </c>
      <c r="H216" s="165">
        <v>1189.4449999999999</v>
      </c>
      <c r="I216" s="166"/>
      <c r="L216" s="162"/>
      <c r="M216" s="167"/>
      <c r="T216" s="168"/>
      <c r="AT216" s="163" t="s">
        <v>139</v>
      </c>
      <c r="AU216" s="163" t="s">
        <v>83</v>
      </c>
      <c r="AV216" s="14" t="s">
        <v>137</v>
      </c>
      <c r="AW216" s="14" t="s">
        <v>30</v>
      </c>
      <c r="AX216" s="14" t="s">
        <v>81</v>
      </c>
      <c r="AY216" s="163" t="s">
        <v>130</v>
      </c>
    </row>
    <row r="217" spans="2:65" s="1" customFormat="1" ht="24.15" customHeight="1">
      <c r="B217" s="133"/>
      <c r="C217" s="134" t="s">
        <v>265</v>
      </c>
      <c r="D217" s="134" t="s">
        <v>133</v>
      </c>
      <c r="E217" s="135" t="s">
        <v>266</v>
      </c>
      <c r="F217" s="136" t="s">
        <v>267</v>
      </c>
      <c r="G217" s="137" t="s">
        <v>136</v>
      </c>
      <c r="H217" s="138">
        <v>81.27</v>
      </c>
      <c r="I217" s="139"/>
      <c r="J217" s="140">
        <f>ROUND(I217*H217,2)</f>
        <v>0</v>
      </c>
      <c r="K217" s="141"/>
      <c r="L217" s="32"/>
      <c r="M217" s="142" t="s">
        <v>1</v>
      </c>
      <c r="N217" s="143" t="s">
        <v>38</v>
      </c>
      <c r="P217" s="144">
        <f>O217*H217</f>
        <v>0</v>
      </c>
      <c r="Q217" s="144">
        <v>0</v>
      </c>
      <c r="R217" s="144">
        <f>Q217*H217</f>
        <v>0</v>
      </c>
      <c r="S217" s="144">
        <v>0.05</v>
      </c>
      <c r="T217" s="145">
        <f>S217*H217</f>
        <v>4.0635000000000003</v>
      </c>
      <c r="AR217" s="146" t="s">
        <v>137</v>
      </c>
      <c r="AT217" s="146" t="s">
        <v>133</v>
      </c>
      <c r="AU217" s="146" t="s">
        <v>83</v>
      </c>
      <c r="AY217" s="17" t="s">
        <v>130</v>
      </c>
      <c r="BE217" s="147">
        <f>IF(N217="základní",J217,0)</f>
        <v>0</v>
      </c>
      <c r="BF217" s="147">
        <f>IF(N217="snížená",J217,0)</f>
        <v>0</v>
      </c>
      <c r="BG217" s="147">
        <f>IF(N217="zákl. přenesená",J217,0)</f>
        <v>0</v>
      </c>
      <c r="BH217" s="147">
        <f>IF(N217="sníž. přenesená",J217,0)</f>
        <v>0</v>
      </c>
      <c r="BI217" s="147">
        <f>IF(N217="nulová",J217,0)</f>
        <v>0</v>
      </c>
      <c r="BJ217" s="17" t="s">
        <v>81</v>
      </c>
      <c r="BK217" s="147">
        <f>ROUND(I217*H217,2)</f>
        <v>0</v>
      </c>
      <c r="BL217" s="17" t="s">
        <v>137</v>
      </c>
      <c r="BM217" s="146" t="s">
        <v>268</v>
      </c>
    </row>
    <row r="218" spans="2:65" s="12" customFormat="1" ht="20.399999999999999">
      <c r="B218" s="148"/>
      <c r="D218" s="149" t="s">
        <v>139</v>
      </c>
      <c r="E218" s="150" t="s">
        <v>1</v>
      </c>
      <c r="F218" s="151" t="s">
        <v>269</v>
      </c>
      <c r="H218" s="150" t="s">
        <v>1</v>
      </c>
      <c r="I218" s="152"/>
      <c r="L218" s="148"/>
      <c r="M218" s="153"/>
      <c r="T218" s="154"/>
      <c r="AT218" s="150" t="s">
        <v>139</v>
      </c>
      <c r="AU218" s="150" t="s">
        <v>83</v>
      </c>
      <c r="AV218" s="12" t="s">
        <v>81</v>
      </c>
      <c r="AW218" s="12" t="s">
        <v>30</v>
      </c>
      <c r="AX218" s="12" t="s">
        <v>73</v>
      </c>
      <c r="AY218" s="150" t="s">
        <v>130</v>
      </c>
    </row>
    <row r="219" spans="2:65" s="13" customFormat="1" ht="20.399999999999999">
      <c r="B219" s="155"/>
      <c r="D219" s="149" t="s">
        <v>139</v>
      </c>
      <c r="E219" s="156" t="s">
        <v>1</v>
      </c>
      <c r="F219" s="157" t="s">
        <v>452</v>
      </c>
      <c r="H219" s="158">
        <v>81.27</v>
      </c>
      <c r="I219" s="159"/>
      <c r="L219" s="155"/>
      <c r="M219" s="160"/>
      <c r="T219" s="161"/>
      <c r="AT219" s="156" t="s">
        <v>139</v>
      </c>
      <c r="AU219" s="156" t="s">
        <v>83</v>
      </c>
      <c r="AV219" s="13" t="s">
        <v>83</v>
      </c>
      <c r="AW219" s="13" t="s">
        <v>30</v>
      </c>
      <c r="AX219" s="13" t="s">
        <v>81</v>
      </c>
      <c r="AY219" s="156" t="s">
        <v>130</v>
      </c>
    </row>
    <row r="220" spans="2:65" s="1" customFormat="1" ht="24.15" customHeight="1">
      <c r="B220" s="133"/>
      <c r="C220" s="134" t="s">
        <v>271</v>
      </c>
      <c r="D220" s="134" t="s">
        <v>133</v>
      </c>
      <c r="E220" s="135" t="s">
        <v>272</v>
      </c>
      <c r="F220" s="136" t="s">
        <v>273</v>
      </c>
      <c r="G220" s="137" t="s">
        <v>136</v>
      </c>
      <c r="H220" s="138">
        <v>1362</v>
      </c>
      <c r="I220" s="139"/>
      <c r="J220" s="140">
        <f>ROUND(I220*H220,2)</f>
        <v>0</v>
      </c>
      <c r="K220" s="141"/>
      <c r="L220" s="32"/>
      <c r="M220" s="142" t="s">
        <v>1</v>
      </c>
      <c r="N220" s="143" t="s">
        <v>38</v>
      </c>
      <c r="P220" s="144">
        <f>O220*H220</f>
        <v>0</v>
      </c>
      <c r="Q220" s="144">
        <v>0</v>
      </c>
      <c r="R220" s="144">
        <f>Q220*H220</f>
        <v>0</v>
      </c>
      <c r="S220" s="144">
        <v>0</v>
      </c>
      <c r="T220" s="145">
        <f>S220*H220</f>
        <v>0</v>
      </c>
      <c r="AR220" s="146" t="s">
        <v>137</v>
      </c>
      <c r="AT220" s="146" t="s">
        <v>133</v>
      </c>
      <c r="AU220" s="146" t="s">
        <v>83</v>
      </c>
      <c r="AY220" s="17" t="s">
        <v>130</v>
      </c>
      <c r="BE220" s="147">
        <f>IF(N220="základní",J220,0)</f>
        <v>0</v>
      </c>
      <c r="BF220" s="147">
        <f>IF(N220="snížená",J220,0)</f>
        <v>0</v>
      </c>
      <c r="BG220" s="147">
        <f>IF(N220="zákl. přenesená",J220,0)</f>
        <v>0</v>
      </c>
      <c r="BH220" s="147">
        <f>IF(N220="sníž. přenesená",J220,0)</f>
        <v>0</v>
      </c>
      <c r="BI220" s="147">
        <f>IF(N220="nulová",J220,0)</f>
        <v>0</v>
      </c>
      <c r="BJ220" s="17" t="s">
        <v>81</v>
      </c>
      <c r="BK220" s="147">
        <f>ROUND(I220*H220,2)</f>
        <v>0</v>
      </c>
      <c r="BL220" s="17" t="s">
        <v>137</v>
      </c>
      <c r="BM220" s="146" t="s">
        <v>274</v>
      </c>
    </row>
    <row r="221" spans="2:65" s="12" customFormat="1" ht="10.199999999999999">
      <c r="B221" s="148"/>
      <c r="D221" s="149" t="s">
        <v>139</v>
      </c>
      <c r="E221" s="150" t="s">
        <v>1</v>
      </c>
      <c r="F221" s="151" t="s">
        <v>140</v>
      </c>
      <c r="H221" s="150" t="s">
        <v>1</v>
      </c>
      <c r="I221" s="152"/>
      <c r="L221" s="148"/>
      <c r="M221" s="153"/>
      <c r="T221" s="154"/>
      <c r="AT221" s="150" t="s">
        <v>139</v>
      </c>
      <c r="AU221" s="150" t="s">
        <v>83</v>
      </c>
      <c r="AV221" s="12" t="s">
        <v>81</v>
      </c>
      <c r="AW221" s="12" t="s">
        <v>30</v>
      </c>
      <c r="AX221" s="12" t="s">
        <v>73</v>
      </c>
      <c r="AY221" s="150" t="s">
        <v>130</v>
      </c>
    </row>
    <row r="222" spans="2:65" s="13" customFormat="1" ht="10.199999999999999">
      <c r="B222" s="155"/>
      <c r="D222" s="149" t="s">
        <v>139</v>
      </c>
      <c r="E222" s="156" t="s">
        <v>1</v>
      </c>
      <c r="F222" s="157" t="s">
        <v>426</v>
      </c>
      <c r="H222" s="158">
        <v>81</v>
      </c>
      <c r="I222" s="159"/>
      <c r="L222" s="155"/>
      <c r="M222" s="160"/>
      <c r="T222" s="161"/>
      <c r="AT222" s="156" t="s">
        <v>139</v>
      </c>
      <c r="AU222" s="156" t="s">
        <v>83</v>
      </c>
      <c r="AV222" s="13" t="s">
        <v>83</v>
      </c>
      <c r="AW222" s="13" t="s">
        <v>30</v>
      </c>
      <c r="AX222" s="13" t="s">
        <v>73</v>
      </c>
      <c r="AY222" s="156" t="s">
        <v>130</v>
      </c>
    </row>
    <row r="223" spans="2:65" s="12" customFormat="1" ht="10.199999999999999">
      <c r="B223" s="148"/>
      <c r="D223" s="149" t="s">
        <v>139</v>
      </c>
      <c r="E223" s="150" t="s">
        <v>1</v>
      </c>
      <c r="F223" s="151" t="s">
        <v>142</v>
      </c>
      <c r="H223" s="150" t="s">
        <v>1</v>
      </c>
      <c r="I223" s="152"/>
      <c r="L223" s="148"/>
      <c r="M223" s="153"/>
      <c r="T223" s="154"/>
      <c r="AT223" s="150" t="s">
        <v>139</v>
      </c>
      <c r="AU223" s="150" t="s">
        <v>83</v>
      </c>
      <c r="AV223" s="12" t="s">
        <v>81</v>
      </c>
      <c r="AW223" s="12" t="s">
        <v>30</v>
      </c>
      <c r="AX223" s="12" t="s">
        <v>73</v>
      </c>
      <c r="AY223" s="150" t="s">
        <v>130</v>
      </c>
    </row>
    <row r="224" spans="2:65" s="13" customFormat="1" ht="10.199999999999999">
      <c r="B224" s="155"/>
      <c r="D224" s="149" t="s">
        <v>139</v>
      </c>
      <c r="E224" s="156" t="s">
        <v>1</v>
      </c>
      <c r="F224" s="157" t="s">
        <v>427</v>
      </c>
      <c r="H224" s="158">
        <v>91</v>
      </c>
      <c r="I224" s="159"/>
      <c r="L224" s="155"/>
      <c r="M224" s="160"/>
      <c r="T224" s="161"/>
      <c r="AT224" s="156" t="s">
        <v>139</v>
      </c>
      <c r="AU224" s="156" t="s">
        <v>83</v>
      </c>
      <c r="AV224" s="13" t="s">
        <v>83</v>
      </c>
      <c r="AW224" s="13" t="s">
        <v>30</v>
      </c>
      <c r="AX224" s="13" t="s">
        <v>73</v>
      </c>
      <c r="AY224" s="156" t="s">
        <v>130</v>
      </c>
    </row>
    <row r="225" spans="2:65" s="12" customFormat="1" ht="10.199999999999999">
      <c r="B225" s="148"/>
      <c r="D225" s="149" t="s">
        <v>139</v>
      </c>
      <c r="E225" s="150" t="s">
        <v>1</v>
      </c>
      <c r="F225" s="151" t="s">
        <v>275</v>
      </c>
      <c r="H225" s="150" t="s">
        <v>1</v>
      </c>
      <c r="I225" s="152"/>
      <c r="L225" s="148"/>
      <c r="M225" s="153"/>
      <c r="T225" s="154"/>
      <c r="AT225" s="150" t="s">
        <v>139</v>
      </c>
      <c r="AU225" s="150" t="s">
        <v>83</v>
      </c>
      <c r="AV225" s="12" t="s">
        <v>81</v>
      </c>
      <c r="AW225" s="12" t="s">
        <v>30</v>
      </c>
      <c r="AX225" s="12" t="s">
        <v>73</v>
      </c>
      <c r="AY225" s="150" t="s">
        <v>130</v>
      </c>
    </row>
    <row r="226" spans="2:65" s="13" customFormat="1" ht="10.199999999999999">
      <c r="B226" s="155"/>
      <c r="D226" s="149" t="s">
        <v>139</v>
      </c>
      <c r="E226" s="156" t="s">
        <v>1</v>
      </c>
      <c r="F226" s="157" t="s">
        <v>431</v>
      </c>
      <c r="H226" s="158">
        <v>1190</v>
      </c>
      <c r="I226" s="159"/>
      <c r="L226" s="155"/>
      <c r="M226" s="160"/>
      <c r="T226" s="161"/>
      <c r="AT226" s="156" t="s">
        <v>139</v>
      </c>
      <c r="AU226" s="156" t="s">
        <v>83</v>
      </c>
      <c r="AV226" s="13" t="s">
        <v>83</v>
      </c>
      <c r="AW226" s="13" t="s">
        <v>30</v>
      </c>
      <c r="AX226" s="13" t="s">
        <v>73</v>
      </c>
      <c r="AY226" s="156" t="s">
        <v>130</v>
      </c>
    </row>
    <row r="227" spans="2:65" s="14" customFormat="1" ht="10.199999999999999">
      <c r="B227" s="162"/>
      <c r="D227" s="149" t="s">
        <v>139</v>
      </c>
      <c r="E227" s="163" t="s">
        <v>1</v>
      </c>
      <c r="F227" s="164" t="s">
        <v>144</v>
      </c>
      <c r="H227" s="165">
        <v>1362</v>
      </c>
      <c r="I227" s="166"/>
      <c r="L227" s="162"/>
      <c r="M227" s="167"/>
      <c r="T227" s="168"/>
      <c r="AT227" s="163" t="s">
        <v>139</v>
      </c>
      <c r="AU227" s="163" t="s">
        <v>83</v>
      </c>
      <c r="AV227" s="14" t="s">
        <v>137</v>
      </c>
      <c r="AW227" s="14" t="s">
        <v>30</v>
      </c>
      <c r="AX227" s="14" t="s">
        <v>81</v>
      </c>
      <c r="AY227" s="163" t="s">
        <v>130</v>
      </c>
    </row>
    <row r="228" spans="2:65" s="1" customFormat="1" ht="24.15" customHeight="1">
      <c r="B228" s="133"/>
      <c r="C228" s="134" t="s">
        <v>276</v>
      </c>
      <c r="D228" s="134" t="s">
        <v>133</v>
      </c>
      <c r="E228" s="135" t="s">
        <v>277</v>
      </c>
      <c r="F228" s="136" t="s">
        <v>278</v>
      </c>
      <c r="G228" s="137" t="s">
        <v>136</v>
      </c>
      <c r="H228" s="138">
        <v>1288</v>
      </c>
      <c r="I228" s="139"/>
      <c r="J228" s="140">
        <f>ROUND(I228*H228,2)</f>
        <v>0</v>
      </c>
      <c r="K228" s="141"/>
      <c r="L228" s="32"/>
      <c r="M228" s="142" t="s">
        <v>1</v>
      </c>
      <c r="N228" s="143" t="s">
        <v>38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137</v>
      </c>
      <c r="AT228" s="146" t="s">
        <v>133</v>
      </c>
      <c r="AU228" s="146" t="s">
        <v>83</v>
      </c>
      <c r="AY228" s="17" t="s">
        <v>130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7" t="s">
        <v>81</v>
      </c>
      <c r="BK228" s="147">
        <f>ROUND(I228*H228,2)</f>
        <v>0</v>
      </c>
      <c r="BL228" s="17" t="s">
        <v>137</v>
      </c>
      <c r="BM228" s="146" t="s">
        <v>279</v>
      </c>
    </row>
    <row r="229" spans="2:65" s="1" customFormat="1" ht="24.15" customHeight="1">
      <c r="B229" s="133"/>
      <c r="C229" s="134" t="s">
        <v>280</v>
      </c>
      <c r="D229" s="134" t="s">
        <v>133</v>
      </c>
      <c r="E229" s="135" t="s">
        <v>281</v>
      </c>
      <c r="F229" s="136" t="s">
        <v>282</v>
      </c>
      <c r="G229" s="137" t="s">
        <v>136</v>
      </c>
      <c r="H229" s="138">
        <v>1288</v>
      </c>
      <c r="I229" s="139"/>
      <c r="J229" s="140">
        <f>ROUND(I229*H229,2)</f>
        <v>0</v>
      </c>
      <c r="K229" s="141"/>
      <c r="L229" s="32"/>
      <c r="M229" s="142" t="s">
        <v>1</v>
      </c>
      <c r="N229" s="143" t="s">
        <v>38</v>
      </c>
      <c r="P229" s="144">
        <f>O229*H229</f>
        <v>0</v>
      </c>
      <c r="Q229" s="144">
        <v>0</v>
      </c>
      <c r="R229" s="144">
        <f>Q229*H229</f>
        <v>0</v>
      </c>
      <c r="S229" s="144">
        <v>0</v>
      </c>
      <c r="T229" s="145">
        <f>S229*H229</f>
        <v>0</v>
      </c>
      <c r="AR229" s="146" t="s">
        <v>137</v>
      </c>
      <c r="AT229" s="146" t="s">
        <v>133</v>
      </c>
      <c r="AU229" s="146" t="s">
        <v>83</v>
      </c>
      <c r="AY229" s="17" t="s">
        <v>130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7" t="s">
        <v>81</v>
      </c>
      <c r="BK229" s="147">
        <f>ROUND(I229*H229,2)</f>
        <v>0</v>
      </c>
      <c r="BL229" s="17" t="s">
        <v>137</v>
      </c>
      <c r="BM229" s="146" t="s">
        <v>283</v>
      </c>
    </row>
    <row r="230" spans="2:65" s="1" customFormat="1" ht="16.5" customHeight="1">
      <c r="B230" s="133"/>
      <c r="C230" s="134" t="s">
        <v>284</v>
      </c>
      <c r="D230" s="134" t="s">
        <v>133</v>
      </c>
      <c r="E230" s="135" t="s">
        <v>285</v>
      </c>
      <c r="F230" s="136" t="s">
        <v>286</v>
      </c>
      <c r="G230" s="137" t="s">
        <v>231</v>
      </c>
      <c r="H230" s="138">
        <v>1</v>
      </c>
      <c r="I230" s="139"/>
      <c r="J230" s="140">
        <f>ROUND(I230*H230,2)</f>
        <v>0</v>
      </c>
      <c r="K230" s="141"/>
      <c r="L230" s="32"/>
      <c r="M230" s="142" t="s">
        <v>1</v>
      </c>
      <c r="N230" s="143" t="s">
        <v>38</v>
      </c>
      <c r="P230" s="144">
        <f>O230*H230</f>
        <v>0</v>
      </c>
      <c r="Q230" s="144">
        <v>0</v>
      </c>
      <c r="R230" s="144">
        <f>Q230*H230</f>
        <v>0</v>
      </c>
      <c r="S230" s="144">
        <v>0</v>
      </c>
      <c r="T230" s="145">
        <f>S230*H230</f>
        <v>0</v>
      </c>
      <c r="AR230" s="146" t="s">
        <v>137</v>
      </c>
      <c r="AT230" s="146" t="s">
        <v>133</v>
      </c>
      <c r="AU230" s="146" t="s">
        <v>83</v>
      </c>
      <c r="AY230" s="17" t="s">
        <v>130</v>
      </c>
      <c r="BE230" s="147">
        <f>IF(N230="základní",J230,0)</f>
        <v>0</v>
      </c>
      <c r="BF230" s="147">
        <f>IF(N230="snížená",J230,0)</f>
        <v>0</v>
      </c>
      <c r="BG230" s="147">
        <f>IF(N230="zákl. přenesená",J230,0)</f>
        <v>0</v>
      </c>
      <c r="BH230" s="147">
        <f>IF(N230="sníž. přenesená",J230,0)</f>
        <v>0</v>
      </c>
      <c r="BI230" s="147">
        <f>IF(N230="nulová",J230,0)</f>
        <v>0</v>
      </c>
      <c r="BJ230" s="17" t="s">
        <v>81</v>
      </c>
      <c r="BK230" s="147">
        <f>ROUND(I230*H230,2)</f>
        <v>0</v>
      </c>
      <c r="BL230" s="17" t="s">
        <v>137</v>
      </c>
      <c r="BM230" s="146" t="s">
        <v>287</v>
      </c>
    </row>
    <row r="231" spans="2:65" s="11" customFormat="1" ht="22.8" customHeight="1">
      <c r="B231" s="121"/>
      <c r="D231" s="122" t="s">
        <v>72</v>
      </c>
      <c r="E231" s="131" t="s">
        <v>288</v>
      </c>
      <c r="F231" s="131" t="s">
        <v>289</v>
      </c>
      <c r="I231" s="124"/>
      <c r="J231" s="132">
        <f>BK231</f>
        <v>0</v>
      </c>
      <c r="L231" s="121"/>
      <c r="M231" s="126"/>
      <c r="P231" s="127">
        <f>SUM(P232:P236)</f>
        <v>0</v>
      </c>
      <c r="R231" s="127">
        <f>SUM(R232:R236)</f>
        <v>0</v>
      </c>
      <c r="T231" s="128">
        <f>SUM(T232:T236)</f>
        <v>0</v>
      </c>
      <c r="AR231" s="122" t="s">
        <v>81</v>
      </c>
      <c r="AT231" s="129" t="s">
        <v>72</v>
      </c>
      <c r="AU231" s="129" t="s">
        <v>81</v>
      </c>
      <c r="AY231" s="122" t="s">
        <v>130</v>
      </c>
      <c r="BK231" s="130">
        <f>SUM(BK232:BK236)</f>
        <v>0</v>
      </c>
    </row>
    <row r="232" spans="2:65" s="1" customFormat="1" ht="33" customHeight="1">
      <c r="B232" s="133"/>
      <c r="C232" s="134" t="s">
        <v>290</v>
      </c>
      <c r="D232" s="134" t="s">
        <v>133</v>
      </c>
      <c r="E232" s="135" t="s">
        <v>291</v>
      </c>
      <c r="F232" s="136" t="s">
        <v>292</v>
      </c>
      <c r="G232" s="137" t="s">
        <v>293</v>
      </c>
      <c r="H232" s="138">
        <v>31.183</v>
      </c>
      <c r="I232" s="139"/>
      <c r="J232" s="140">
        <f>ROUND(I232*H232,2)</f>
        <v>0</v>
      </c>
      <c r="K232" s="141"/>
      <c r="L232" s="32"/>
      <c r="M232" s="142" t="s">
        <v>1</v>
      </c>
      <c r="N232" s="143" t="s">
        <v>38</v>
      </c>
      <c r="P232" s="144">
        <f>O232*H232</f>
        <v>0</v>
      </c>
      <c r="Q232" s="144">
        <v>0</v>
      </c>
      <c r="R232" s="144">
        <f>Q232*H232</f>
        <v>0</v>
      </c>
      <c r="S232" s="144">
        <v>0</v>
      </c>
      <c r="T232" s="145">
        <f>S232*H232</f>
        <v>0</v>
      </c>
      <c r="AR232" s="146" t="s">
        <v>137</v>
      </c>
      <c r="AT232" s="146" t="s">
        <v>133</v>
      </c>
      <c r="AU232" s="146" t="s">
        <v>83</v>
      </c>
      <c r="AY232" s="17" t="s">
        <v>130</v>
      </c>
      <c r="BE232" s="147">
        <f>IF(N232="základní",J232,0)</f>
        <v>0</v>
      </c>
      <c r="BF232" s="147">
        <f>IF(N232="snížená",J232,0)</f>
        <v>0</v>
      </c>
      <c r="BG232" s="147">
        <f>IF(N232="zákl. přenesená",J232,0)</f>
        <v>0</v>
      </c>
      <c r="BH232" s="147">
        <f>IF(N232="sníž. přenesená",J232,0)</f>
        <v>0</v>
      </c>
      <c r="BI232" s="147">
        <f>IF(N232="nulová",J232,0)</f>
        <v>0</v>
      </c>
      <c r="BJ232" s="17" t="s">
        <v>81</v>
      </c>
      <c r="BK232" s="147">
        <f>ROUND(I232*H232,2)</f>
        <v>0</v>
      </c>
      <c r="BL232" s="17" t="s">
        <v>137</v>
      </c>
      <c r="BM232" s="146" t="s">
        <v>294</v>
      </c>
    </row>
    <row r="233" spans="2:65" s="1" customFormat="1" ht="24.15" customHeight="1">
      <c r="B233" s="133"/>
      <c r="C233" s="134" t="s">
        <v>295</v>
      </c>
      <c r="D233" s="134" t="s">
        <v>133</v>
      </c>
      <c r="E233" s="135" t="s">
        <v>296</v>
      </c>
      <c r="F233" s="136" t="s">
        <v>297</v>
      </c>
      <c r="G233" s="137" t="s">
        <v>293</v>
      </c>
      <c r="H233" s="138">
        <v>31.183</v>
      </c>
      <c r="I233" s="139"/>
      <c r="J233" s="140">
        <f>ROUND(I233*H233,2)</f>
        <v>0</v>
      </c>
      <c r="K233" s="141"/>
      <c r="L233" s="32"/>
      <c r="M233" s="142" t="s">
        <v>1</v>
      </c>
      <c r="N233" s="143" t="s">
        <v>38</v>
      </c>
      <c r="P233" s="144">
        <f>O233*H233</f>
        <v>0</v>
      </c>
      <c r="Q233" s="144">
        <v>0</v>
      </c>
      <c r="R233" s="144">
        <f>Q233*H233</f>
        <v>0</v>
      </c>
      <c r="S233" s="144">
        <v>0</v>
      </c>
      <c r="T233" s="145">
        <f>S233*H233</f>
        <v>0</v>
      </c>
      <c r="AR233" s="146" t="s">
        <v>137</v>
      </c>
      <c r="AT233" s="146" t="s">
        <v>133</v>
      </c>
      <c r="AU233" s="146" t="s">
        <v>83</v>
      </c>
      <c r="AY233" s="17" t="s">
        <v>130</v>
      </c>
      <c r="BE233" s="147">
        <f>IF(N233="základní",J233,0)</f>
        <v>0</v>
      </c>
      <c r="BF233" s="147">
        <f>IF(N233="snížená",J233,0)</f>
        <v>0</v>
      </c>
      <c r="BG233" s="147">
        <f>IF(N233="zákl. přenesená",J233,0)</f>
        <v>0</v>
      </c>
      <c r="BH233" s="147">
        <f>IF(N233="sníž. přenesená",J233,0)</f>
        <v>0</v>
      </c>
      <c r="BI233" s="147">
        <f>IF(N233="nulová",J233,0)</f>
        <v>0</v>
      </c>
      <c r="BJ233" s="17" t="s">
        <v>81</v>
      </c>
      <c r="BK233" s="147">
        <f>ROUND(I233*H233,2)</f>
        <v>0</v>
      </c>
      <c r="BL233" s="17" t="s">
        <v>137</v>
      </c>
      <c r="BM233" s="146" t="s">
        <v>298</v>
      </c>
    </row>
    <row r="234" spans="2:65" s="1" customFormat="1" ht="24.15" customHeight="1">
      <c r="B234" s="133"/>
      <c r="C234" s="134" t="s">
        <v>299</v>
      </c>
      <c r="D234" s="134" t="s">
        <v>133</v>
      </c>
      <c r="E234" s="135" t="s">
        <v>300</v>
      </c>
      <c r="F234" s="136" t="s">
        <v>301</v>
      </c>
      <c r="G234" s="137" t="s">
        <v>293</v>
      </c>
      <c r="H234" s="138">
        <v>748.39200000000005</v>
      </c>
      <c r="I234" s="139"/>
      <c r="J234" s="140">
        <f>ROUND(I234*H234,2)</f>
        <v>0</v>
      </c>
      <c r="K234" s="141"/>
      <c r="L234" s="32"/>
      <c r="M234" s="142" t="s">
        <v>1</v>
      </c>
      <c r="N234" s="143" t="s">
        <v>38</v>
      </c>
      <c r="P234" s="144">
        <f>O234*H234</f>
        <v>0</v>
      </c>
      <c r="Q234" s="144">
        <v>0</v>
      </c>
      <c r="R234" s="144">
        <f>Q234*H234</f>
        <v>0</v>
      </c>
      <c r="S234" s="144">
        <v>0</v>
      </c>
      <c r="T234" s="145">
        <f>S234*H234</f>
        <v>0</v>
      </c>
      <c r="AR234" s="146" t="s">
        <v>137</v>
      </c>
      <c r="AT234" s="146" t="s">
        <v>133</v>
      </c>
      <c r="AU234" s="146" t="s">
        <v>83</v>
      </c>
      <c r="AY234" s="17" t="s">
        <v>130</v>
      </c>
      <c r="BE234" s="147">
        <f>IF(N234="základní",J234,0)</f>
        <v>0</v>
      </c>
      <c r="BF234" s="147">
        <f>IF(N234="snížená",J234,0)</f>
        <v>0</v>
      </c>
      <c r="BG234" s="147">
        <f>IF(N234="zákl. přenesená",J234,0)</f>
        <v>0</v>
      </c>
      <c r="BH234" s="147">
        <f>IF(N234="sníž. přenesená",J234,0)</f>
        <v>0</v>
      </c>
      <c r="BI234" s="147">
        <f>IF(N234="nulová",J234,0)</f>
        <v>0</v>
      </c>
      <c r="BJ234" s="17" t="s">
        <v>81</v>
      </c>
      <c r="BK234" s="147">
        <f>ROUND(I234*H234,2)</f>
        <v>0</v>
      </c>
      <c r="BL234" s="17" t="s">
        <v>137</v>
      </c>
      <c r="BM234" s="146" t="s">
        <v>302</v>
      </c>
    </row>
    <row r="235" spans="2:65" s="13" customFormat="1" ht="10.199999999999999">
      <c r="B235" s="155"/>
      <c r="D235" s="149" t="s">
        <v>139</v>
      </c>
      <c r="E235" s="156" t="s">
        <v>1</v>
      </c>
      <c r="F235" s="157" t="s">
        <v>453</v>
      </c>
      <c r="H235" s="158">
        <v>748.39200000000005</v>
      </c>
      <c r="I235" s="159"/>
      <c r="L235" s="155"/>
      <c r="M235" s="160"/>
      <c r="T235" s="161"/>
      <c r="AT235" s="156" t="s">
        <v>139</v>
      </c>
      <c r="AU235" s="156" t="s">
        <v>83</v>
      </c>
      <c r="AV235" s="13" t="s">
        <v>83</v>
      </c>
      <c r="AW235" s="13" t="s">
        <v>30</v>
      </c>
      <c r="AX235" s="13" t="s">
        <v>81</v>
      </c>
      <c r="AY235" s="156" t="s">
        <v>130</v>
      </c>
    </row>
    <row r="236" spans="2:65" s="1" customFormat="1" ht="33" customHeight="1">
      <c r="B236" s="133"/>
      <c r="C236" s="134" t="s">
        <v>304</v>
      </c>
      <c r="D236" s="134" t="s">
        <v>133</v>
      </c>
      <c r="E236" s="135" t="s">
        <v>305</v>
      </c>
      <c r="F236" s="136" t="s">
        <v>306</v>
      </c>
      <c r="G236" s="137" t="s">
        <v>293</v>
      </c>
      <c r="H236" s="138">
        <v>31.183</v>
      </c>
      <c r="I236" s="139"/>
      <c r="J236" s="140">
        <f>ROUND(I236*H236,2)</f>
        <v>0</v>
      </c>
      <c r="K236" s="141"/>
      <c r="L236" s="32"/>
      <c r="M236" s="142" t="s">
        <v>1</v>
      </c>
      <c r="N236" s="143" t="s">
        <v>38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137</v>
      </c>
      <c r="AT236" s="146" t="s">
        <v>133</v>
      </c>
      <c r="AU236" s="146" t="s">
        <v>83</v>
      </c>
      <c r="AY236" s="17" t="s">
        <v>130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7" t="s">
        <v>81</v>
      </c>
      <c r="BK236" s="147">
        <f>ROUND(I236*H236,2)</f>
        <v>0</v>
      </c>
      <c r="BL236" s="17" t="s">
        <v>137</v>
      </c>
      <c r="BM236" s="146" t="s">
        <v>307</v>
      </c>
    </row>
    <row r="237" spans="2:65" s="11" customFormat="1" ht="22.8" customHeight="1">
      <c r="B237" s="121"/>
      <c r="D237" s="122" t="s">
        <v>72</v>
      </c>
      <c r="E237" s="131" t="s">
        <v>308</v>
      </c>
      <c r="F237" s="131" t="s">
        <v>309</v>
      </c>
      <c r="I237" s="124"/>
      <c r="J237" s="132">
        <f>BK237</f>
        <v>0</v>
      </c>
      <c r="L237" s="121"/>
      <c r="M237" s="126"/>
      <c r="P237" s="127">
        <f>P238</f>
        <v>0</v>
      </c>
      <c r="R237" s="127">
        <f>R238</f>
        <v>0</v>
      </c>
      <c r="T237" s="128">
        <f>T238</f>
        <v>0</v>
      </c>
      <c r="AR237" s="122" t="s">
        <v>81</v>
      </c>
      <c r="AT237" s="129" t="s">
        <v>72</v>
      </c>
      <c r="AU237" s="129" t="s">
        <v>81</v>
      </c>
      <c r="AY237" s="122" t="s">
        <v>130</v>
      </c>
      <c r="BK237" s="130">
        <f>BK238</f>
        <v>0</v>
      </c>
    </row>
    <row r="238" spans="2:65" s="1" customFormat="1" ht="24.15" customHeight="1">
      <c r="B238" s="133"/>
      <c r="C238" s="134" t="s">
        <v>310</v>
      </c>
      <c r="D238" s="134" t="s">
        <v>133</v>
      </c>
      <c r="E238" s="135" t="s">
        <v>311</v>
      </c>
      <c r="F238" s="136" t="s">
        <v>312</v>
      </c>
      <c r="G238" s="137" t="s">
        <v>293</v>
      </c>
      <c r="H238" s="138">
        <v>33.15</v>
      </c>
      <c r="I238" s="139"/>
      <c r="J238" s="140">
        <f>ROUND(I238*H238,2)</f>
        <v>0</v>
      </c>
      <c r="K238" s="141"/>
      <c r="L238" s="32"/>
      <c r="M238" s="142" t="s">
        <v>1</v>
      </c>
      <c r="N238" s="143" t="s">
        <v>38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137</v>
      </c>
      <c r="AT238" s="146" t="s">
        <v>133</v>
      </c>
      <c r="AU238" s="146" t="s">
        <v>83</v>
      </c>
      <c r="AY238" s="17" t="s">
        <v>130</v>
      </c>
      <c r="BE238" s="147">
        <f>IF(N238="základní",J238,0)</f>
        <v>0</v>
      </c>
      <c r="BF238" s="147">
        <f>IF(N238="snížená",J238,0)</f>
        <v>0</v>
      </c>
      <c r="BG238" s="147">
        <f>IF(N238="zákl. přenesená",J238,0)</f>
        <v>0</v>
      </c>
      <c r="BH238" s="147">
        <f>IF(N238="sníž. přenesená",J238,0)</f>
        <v>0</v>
      </c>
      <c r="BI238" s="147">
        <f>IF(N238="nulová",J238,0)</f>
        <v>0</v>
      </c>
      <c r="BJ238" s="17" t="s">
        <v>81</v>
      </c>
      <c r="BK238" s="147">
        <f>ROUND(I238*H238,2)</f>
        <v>0</v>
      </c>
      <c r="BL238" s="17" t="s">
        <v>137</v>
      </c>
      <c r="BM238" s="146" t="s">
        <v>313</v>
      </c>
    </row>
    <row r="239" spans="2:65" s="11" customFormat="1" ht="25.95" customHeight="1">
      <c r="B239" s="121"/>
      <c r="D239" s="122" t="s">
        <v>72</v>
      </c>
      <c r="E239" s="123" t="s">
        <v>314</v>
      </c>
      <c r="F239" s="123" t="s">
        <v>315</v>
      </c>
      <c r="I239" s="124"/>
      <c r="J239" s="125">
        <f>BK239</f>
        <v>0</v>
      </c>
      <c r="L239" s="121"/>
      <c r="M239" s="126"/>
      <c r="P239" s="127">
        <f>P240+P261+P269+P275</f>
        <v>0</v>
      </c>
      <c r="R239" s="127">
        <f>R240+R261+R269+R275</f>
        <v>0.78996</v>
      </c>
      <c r="T239" s="128">
        <f>T240+T261+T269+T275</f>
        <v>1.0505449999999998</v>
      </c>
      <c r="AR239" s="122" t="s">
        <v>83</v>
      </c>
      <c r="AT239" s="129" t="s">
        <v>72</v>
      </c>
      <c r="AU239" s="129" t="s">
        <v>73</v>
      </c>
      <c r="AY239" s="122" t="s">
        <v>130</v>
      </c>
      <c r="BK239" s="130">
        <f>BK240+BK261+BK269+BK275</f>
        <v>0</v>
      </c>
    </row>
    <row r="240" spans="2:65" s="11" customFormat="1" ht="22.8" customHeight="1">
      <c r="B240" s="121"/>
      <c r="D240" s="122" t="s">
        <v>72</v>
      </c>
      <c r="E240" s="131" t="s">
        <v>316</v>
      </c>
      <c r="F240" s="131" t="s">
        <v>317</v>
      </c>
      <c r="I240" s="124"/>
      <c r="J240" s="132">
        <f>BK240</f>
        <v>0</v>
      </c>
      <c r="L240" s="121"/>
      <c r="M240" s="126"/>
      <c r="P240" s="127">
        <f>SUM(P241:P260)</f>
        <v>0</v>
      </c>
      <c r="R240" s="127">
        <f>SUM(R241:R260)</f>
        <v>0</v>
      </c>
      <c r="T240" s="128">
        <f>SUM(T241:T260)</f>
        <v>1.0505449999999998</v>
      </c>
      <c r="AR240" s="122" t="s">
        <v>83</v>
      </c>
      <c r="AT240" s="129" t="s">
        <v>72</v>
      </c>
      <c r="AU240" s="129" t="s">
        <v>81</v>
      </c>
      <c r="AY240" s="122" t="s">
        <v>130</v>
      </c>
      <c r="BK240" s="130">
        <f>SUM(BK241:BK260)</f>
        <v>0</v>
      </c>
    </row>
    <row r="241" spans="2:65" s="1" customFormat="1" ht="16.5" customHeight="1">
      <c r="B241" s="133"/>
      <c r="C241" s="134" t="s">
        <v>318</v>
      </c>
      <c r="D241" s="134" t="s">
        <v>133</v>
      </c>
      <c r="E241" s="135" t="s">
        <v>319</v>
      </c>
      <c r="F241" s="136" t="s">
        <v>320</v>
      </c>
      <c r="G241" s="137" t="s">
        <v>156</v>
      </c>
      <c r="H241" s="138">
        <v>115.5</v>
      </c>
      <c r="I241" s="139"/>
      <c r="J241" s="140">
        <f>ROUND(I241*H241,2)</f>
        <v>0</v>
      </c>
      <c r="K241" s="141"/>
      <c r="L241" s="32"/>
      <c r="M241" s="142" t="s">
        <v>1</v>
      </c>
      <c r="N241" s="143" t="s">
        <v>38</v>
      </c>
      <c r="P241" s="144">
        <f>O241*H241</f>
        <v>0</v>
      </c>
      <c r="Q241" s="144">
        <v>0</v>
      </c>
      <c r="R241" s="144">
        <f>Q241*H241</f>
        <v>0</v>
      </c>
      <c r="S241" s="144">
        <v>6.0499999999999998E-3</v>
      </c>
      <c r="T241" s="145">
        <f>S241*H241</f>
        <v>0.69877499999999992</v>
      </c>
      <c r="AR241" s="146" t="s">
        <v>213</v>
      </c>
      <c r="AT241" s="146" t="s">
        <v>133</v>
      </c>
      <c r="AU241" s="146" t="s">
        <v>83</v>
      </c>
      <c r="AY241" s="17" t="s">
        <v>130</v>
      </c>
      <c r="BE241" s="147">
        <f>IF(N241="základní",J241,0)</f>
        <v>0</v>
      </c>
      <c r="BF241" s="147">
        <f>IF(N241="snížená",J241,0)</f>
        <v>0</v>
      </c>
      <c r="BG241" s="147">
        <f>IF(N241="zákl. přenesená",J241,0)</f>
        <v>0</v>
      </c>
      <c r="BH241" s="147">
        <f>IF(N241="sníž. přenesená",J241,0)</f>
        <v>0</v>
      </c>
      <c r="BI241" s="147">
        <f>IF(N241="nulová",J241,0)</f>
        <v>0</v>
      </c>
      <c r="BJ241" s="17" t="s">
        <v>81</v>
      </c>
      <c r="BK241" s="147">
        <f>ROUND(I241*H241,2)</f>
        <v>0</v>
      </c>
      <c r="BL241" s="17" t="s">
        <v>213</v>
      </c>
      <c r="BM241" s="146" t="s">
        <v>321</v>
      </c>
    </row>
    <row r="242" spans="2:65" s="13" customFormat="1" ht="10.199999999999999">
      <c r="B242" s="155"/>
      <c r="D242" s="149" t="s">
        <v>139</v>
      </c>
      <c r="E242" s="156" t="s">
        <v>1</v>
      </c>
      <c r="F242" s="157" t="s">
        <v>454</v>
      </c>
      <c r="H242" s="158">
        <v>115.5</v>
      </c>
      <c r="I242" s="159"/>
      <c r="L242" s="155"/>
      <c r="M242" s="160"/>
      <c r="T242" s="161"/>
      <c r="AT242" s="156" t="s">
        <v>139</v>
      </c>
      <c r="AU242" s="156" t="s">
        <v>83</v>
      </c>
      <c r="AV242" s="13" t="s">
        <v>83</v>
      </c>
      <c r="AW242" s="13" t="s">
        <v>30</v>
      </c>
      <c r="AX242" s="13" t="s">
        <v>81</v>
      </c>
      <c r="AY242" s="156" t="s">
        <v>130</v>
      </c>
    </row>
    <row r="243" spans="2:65" s="1" customFormat="1" ht="16.5" customHeight="1">
      <c r="B243" s="133"/>
      <c r="C243" s="134" t="s">
        <v>326</v>
      </c>
      <c r="D243" s="134" t="s">
        <v>133</v>
      </c>
      <c r="E243" s="135" t="s">
        <v>327</v>
      </c>
      <c r="F243" s="136" t="s">
        <v>328</v>
      </c>
      <c r="G243" s="137" t="s">
        <v>329</v>
      </c>
      <c r="H243" s="138">
        <v>115</v>
      </c>
      <c r="I243" s="139"/>
      <c r="J243" s="140">
        <f>ROUND(I243*H243,2)</f>
        <v>0</v>
      </c>
      <c r="K243" s="141"/>
      <c r="L243" s="32"/>
      <c r="M243" s="142" t="s">
        <v>1</v>
      </c>
      <c r="N243" s="143" t="s">
        <v>38</v>
      </c>
      <c r="P243" s="144">
        <f>O243*H243</f>
        <v>0</v>
      </c>
      <c r="Q243" s="144">
        <v>0</v>
      </c>
      <c r="R243" s="144">
        <f>Q243*H243</f>
        <v>0</v>
      </c>
      <c r="S243" s="144">
        <v>5.9999999999999995E-4</v>
      </c>
      <c r="T243" s="145">
        <f>S243*H243</f>
        <v>6.8999999999999992E-2</v>
      </c>
      <c r="AR243" s="146" t="s">
        <v>213</v>
      </c>
      <c r="AT243" s="146" t="s">
        <v>133</v>
      </c>
      <c r="AU243" s="146" t="s">
        <v>83</v>
      </c>
      <c r="AY243" s="17" t="s">
        <v>130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7" t="s">
        <v>81</v>
      </c>
      <c r="BK243" s="147">
        <f>ROUND(I243*H243,2)</f>
        <v>0</v>
      </c>
      <c r="BL243" s="17" t="s">
        <v>213</v>
      </c>
      <c r="BM243" s="146" t="s">
        <v>330</v>
      </c>
    </row>
    <row r="244" spans="2:65" s="1" customFormat="1" ht="16.5" customHeight="1">
      <c r="B244" s="133"/>
      <c r="C244" s="134" t="s">
        <v>323</v>
      </c>
      <c r="D244" s="134" t="s">
        <v>133</v>
      </c>
      <c r="E244" s="135" t="s">
        <v>331</v>
      </c>
      <c r="F244" s="136" t="s">
        <v>332</v>
      </c>
      <c r="G244" s="137" t="s">
        <v>156</v>
      </c>
      <c r="H244" s="138">
        <v>65.5</v>
      </c>
      <c r="I244" s="139"/>
      <c r="J244" s="140">
        <f>ROUND(I244*H244,2)</f>
        <v>0</v>
      </c>
      <c r="K244" s="141"/>
      <c r="L244" s="32"/>
      <c r="M244" s="142" t="s">
        <v>1</v>
      </c>
      <c r="N244" s="143" t="s">
        <v>38</v>
      </c>
      <c r="P244" s="144">
        <f>O244*H244</f>
        <v>0</v>
      </c>
      <c r="Q244" s="144">
        <v>0</v>
      </c>
      <c r="R244" s="144">
        <f>Q244*H244</f>
        <v>0</v>
      </c>
      <c r="S244" s="144">
        <v>3.9399999999999999E-3</v>
      </c>
      <c r="T244" s="145">
        <f>S244*H244</f>
        <v>0.25807000000000002</v>
      </c>
      <c r="AR244" s="146" t="s">
        <v>213</v>
      </c>
      <c r="AT244" s="146" t="s">
        <v>133</v>
      </c>
      <c r="AU244" s="146" t="s">
        <v>83</v>
      </c>
      <c r="AY244" s="17" t="s">
        <v>130</v>
      </c>
      <c r="BE244" s="147">
        <f>IF(N244="základní",J244,0)</f>
        <v>0</v>
      </c>
      <c r="BF244" s="147">
        <f>IF(N244="snížená",J244,0)</f>
        <v>0</v>
      </c>
      <c r="BG244" s="147">
        <f>IF(N244="zákl. přenesená",J244,0)</f>
        <v>0</v>
      </c>
      <c r="BH244" s="147">
        <f>IF(N244="sníž. přenesená",J244,0)</f>
        <v>0</v>
      </c>
      <c r="BI244" s="147">
        <f>IF(N244="nulová",J244,0)</f>
        <v>0</v>
      </c>
      <c r="BJ244" s="17" t="s">
        <v>81</v>
      </c>
      <c r="BK244" s="147">
        <f>ROUND(I244*H244,2)</f>
        <v>0</v>
      </c>
      <c r="BL244" s="17" t="s">
        <v>213</v>
      </c>
      <c r="BM244" s="146" t="s">
        <v>333</v>
      </c>
    </row>
    <row r="245" spans="2:65" s="13" customFormat="1" ht="10.199999999999999">
      <c r="B245" s="155"/>
      <c r="D245" s="149" t="s">
        <v>139</v>
      </c>
      <c r="E245" s="156" t="s">
        <v>1</v>
      </c>
      <c r="F245" s="157" t="s">
        <v>455</v>
      </c>
      <c r="H245" s="158">
        <v>65.5</v>
      </c>
      <c r="I245" s="159"/>
      <c r="L245" s="155"/>
      <c r="M245" s="160"/>
      <c r="T245" s="161"/>
      <c r="AT245" s="156" t="s">
        <v>139</v>
      </c>
      <c r="AU245" s="156" t="s">
        <v>83</v>
      </c>
      <c r="AV245" s="13" t="s">
        <v>83</v>
      </c>
      <c r="AW245" s="13" t="s">
        <v>30</v>
      </c>
      <c r="AX245" s="13" t="s">
        <v>81</v>
      </c>
      <c r="AY245" s="156" t="s">
        <v>130</v>
      </c>
    </row>
    <row r="246" spans="2:65" s="1" customFormat="1" ht="16.5" customHeight="1">
      <c r="B246" s="133"/>
      <c r="C246" s="134" t="s">
        <v>336</v>
      </c>
      <c r="D246" s="134" t="s">
        <v>133</v>
      </c>
      <c r="E246" s="135" t="s">
        <v>337</v>
      </c>
      <c r="F246" s="136" t="s">
        <v>338</v>
      </c>
      <c r="G246" s="137" t="s">
        <v>329</v>
      </c>
      <c r="H246" s="138">
        <v>65</v>
      </c>
      <c r="I246" s="139"/>
      <c r="J246" s="140">
        <f>ROUND(I246*H246,2)</f>
        <v>0</v>
      </c>
      <c r="K246" s="141"/>
      <c r="L246" s="32"/>
      <c r="M246" s="142" t="s">
        <v>1</v>
      </c>
      <c r="N246" s="143" t="s">
        <v>38</v>
      </c>
      <c r="P246" s="144">
        <f>O246*H246</f>
        <v>0</v>
      </c>
      <c r="Q246" s="144">
        <v>0</v>
      </c>
      <c r="R246" s="144">
        <f>Q246*H246</f>
        <v>0</v>
      </c>
      <c r="S246" s="144">
        <v>3.8000000000000002E-4</v>
      </c>
      <c r="T246" s="145">
        <f>S246*H246</f>
        <v>2.47E-2</v>
      </c>
      <c r="AR246" s="146" t="s">
        <v>213</v>
      </c>
      <c r="AT246" s="146" t="s">
        <v>133</v>
      </c>
      <c r="AU246" s="146" t="s">
        <v>83</v>
      </c>
      <c r="AY246" s="17" t="s">
        <v>130</v>
      </c>
      <c r="BE246" s="147">
        <f>IF(N246="základní",J246,0)</f>
        <v>0</v>
      </c>
      <c r="BF246" s="147">
        <f>IF(N246="snížená",J246,0)</f>
        <v>0</v>
      </c>
      <c r="BG246" s="147">
        <f>IF(N246="zákl. přenesená",J246,0)</f>
        <v>0</v>
      </c>
      <c r="BH246" s="147">
        <f>IF(N246="sníž. přenesená",J246,0)</f>
        <v>0</v>
      </c>
      <c r="BI246" s="147">
        <f>IF(N246="nulová",J246,0)</f>
        <v>0</v>
      </c>
      <c r="BJ246" s="17" t="s">
        <v>81</v>
      </c>
      <c r="BK246" s="147">
        <f>ROUND(I246*H246,2)</f>
        <v>0</v>
      </c>
      <c r="BL246" s="17" t="s">
        <v>213</v>
      </c>
      <c r="BM246" s="146" t="s">
        <v>339</v>
      </c>
    </row>
    <row r="247" spans="2:65" s="1" customFormat="1" ht="37.799999999999997" customHeight="1">
      <c r="B247" s="133"/>
      <c r="C247" s="134" t="s">
        <v>340</v>
      </c>
      <c r="D247" s="134" t="s">
        <v>133</v>
      </c>
      <c r="E247" s="135" t="s">
        <v>341</v>
      </c>
      <c r="F247" s="136" t="s">
        <v>342</v>
      </c>
      <c r="G247" s="137" t="s">
        <v>156</v>
      </c>
      <c r="H247" s="138">
        <v>61.5</v>
      </c>
      <c r="I247" s="139"/>
      <c r="J247" s="140">
        <f>ROUND(I247*H247,2)</f>
        <v>0</v>
      </c>
      <c r="K247" s="141"/>
      <c r="L247" s="32"/>
      <c r="M247" s="142" t="s">
        <v>1</v>
      </c>
      <c r="N247" s="143" t="s">
        <v>38</v>
      </c>
      <c r="P247" s="144">
        <f>O247*H247</f>
        <v>0</v>
      </c>
      <c r="Q247" s="144">
        <v>0</v>
      </c>
      <c r="R247" s="144">
        <f>Q247*H247</f>
        <v>0</v>
      </c>
      <c r="S247" s="144">
        <v>0</v>
      </c>
      <c r="T247" s="145">
        <f>S247*H247</f>
        <v>0</v>
      </c>
      <c r="AR247" s="146" t="s">
        <v>213</v>
      </c>
      <c r="AT247" s="146" t="s">
        <v>133</v>
      </c>
      <c r="AU247" s="146" t="s">
        <v>83</v>
      </c>
      <c r="AY247" s="17" t="s">
        <v>130</v>
      </c>
      <c r="BE247" s="147">
        <f>IF(N247="základní",J247,0)</f>
        <v>0</v>
      </c>
      <c r="BF247" s="147">
        <f>IF(N247="snížená",J247,0)</f>
        <v>0</v>
      </c>
      <c r="BG247" s="147">
        <f>IF(N247="zákl. přenesená",J247,0)</f>
        <v>0</v>
      </c>
      <c r="BH247" s="147">
        <f>IF(N247="sníž. přenesená",J247,0)</f>
        <v>0</v>
      </c>
      <c r="BI247" s="147">
        <f>IF(N247="nulová",J247,0)</f>
        <v>0</v>
      </c>
      <c r="BJ247" s="17" t="s">
        <v>81</v>
      </c>
      <c r="BK247" s="147">
        <f>ROUND(I247*H247,2)</f>
        <v>0</v>
      </c>
      <c r="BL247" s="17" t="s">
        <v>213</v>
      </c>
      <c r="BM247" s="146" t="s">
        <v>343</v>
      </c>
    </row>
    <row r="248" spans="2:65" s="13" customFormat="1" ht="10.199999999999999">
      <c r="B248" s="155"/>
      <c r="D248" s="149" t="s">
        <v>139</v>
      </c>
      <c r="E248" s="156" t="s">
        <v>1</v>
      </c>
      <c r="F248" s="157" t="s">
        <v>456</v>
      </c>
      <c r="H248" s="158">
        <v>61.5</v>
      </c>
      <c r="I248" s="159"/>
      <c r="L248" s="155"/>
      <c r="M248" s="160"/>
      <c r="T248" s="161"/>
      <c r="AT248" s="156" t="s">
        <v>139</v>
      </c>
      <c r="AU248" s="156" t="s">
        <v>83</v>
      </c>
      <c r="AV248" s="13" t="s">
        <v>83</v>
      </c>
      <c r="AW248" s="13" t="s">
        <v>30</v>
      </c>
      <c r="AX248" s="13" t="s">
        <v>81</v>
      </c>
      <c r="AY248" s="156" t="s">
        <v>130</v>
      </c>
    </row>
    <row r="249" spans="2:65" s="1" customFormat="1" ht="16.5" customHeight="1">
      <c r="B249" s="133"/>
      <c r="C249" s="134" t="s">
        <v>344</v>
      </c>
      <c r="D249" s="134" t="s">
        <v>133</v>
      </c>
      <c r="E249" s="135" t="s">
        <v>457</v>
      </c>
      <c r="F249" s="136" t="s">
        <v>458</v>
      </c>
      <c r="G249" s="137" t="s">
        <v>156</v>
      </c>
      <c r="H249" s="138">
        <v>12</v>
      </c>
      <c r="I249" s="139"/>
      <c r="J249" s="140">
        <f t="shared" ref="J249:J260" si="0">ROUND(I249*H249,2)</f>
        <v>0</v>
      </c>
      <c r="K249" s="141"/>
      <c r="L249" s="32"/>
      <c r="M249" s="142" t="s">
        <v>1</v>
      </c>
      <c r="N249" s="143" t="s">
        <v>38</v>
      </c>
      <c r="P249" s="144">
        <f t="shared" ref="P249:P260" si="1">O249*H249</f>
        <v>0</v>
      </c>
      <c r="Q249" s="144">
        <v>0</v>
      </c>
      <c r="R249" s="144">
        <f t="shared" ref="R249:R260" si="2">Q249*H249</f>
        <v>0</v>
      </c>
      <c r="S249" s="144">
        <v>0</v>
      </c>
      <c r="T249" s="145">
        <f t="shared" ref="T249:T260" si="3">S249*H249</f>
        <v>0</v>
      </c>
      <c r="AR249" s="146" t="s">
        <v>213</v>
      </c>
      <c r="AT249" s="146" t="s">
        <v>133</v>
      </c>
      <c r="AU249" s="146" t="s">
        <v>83</v>
      </c>
      <c r="AY249" s="17" t="s">
        <v>130</v>
      </c>
      <c r="BE249" s="147">
        <f t="shared" ref="BE249:BE260" si="4">IF(N249="základní",J249,0)</f>
        <v>0</v>
      </c>
      <c r="BF249" s="147">
        <f t="shared" ref="BF249:BF260" si="5">IF(N249="snížená",J249,0)</f>
        <v>0</v>
      </c>
      <c r="BG249" s="147">
        <f t="shared" ref="BG249:BG260" si="6">IF(N249="zákl. přenesená",J249,0)</f>
        <v>0</v>
      </c>
      <c r="BH249" s="147">
        <f t="shared" ref="BH249:BH260" si="7">IF(N249="sníž. přenesená",J249,0)</f>
        <v>0</v>
      </c>
      <c r="BI249" s="147">
        <f t="shared" ref="BI249:BI260" si="8">IF(N249="nulová",J249,0)</f>
        <v>0</v>
      </c>
      <c r="BJ249" s="17" t="s">
        <v>81</v>
      </c>
      <c r="BK249" s="147">
        <f t="shared" ref="BK249:BK260" si="9">ROUND(I249*H249,2)</f>
        <v>0</v>
      </c>
      <c r="BL249" s="17" t="s">
        <v>213</v>
      </c>
      <c r="BM249" s="146" t="s">
        <v>459</v>
      </c>
    </row>
    <row r="250" spans="2:65" s="1" customFormat="1" ht="16.5" customHeight="1">
      <c r="B250" s="133"/>
      <c r="C250" s="134" t="s">
        <v>348</v>
      </c>
      <c r="D250" s="134" t="s">
        <v>133</v>
      </c>
      <c r="E250" s="135" t="s">
        <v>460</v>
      </c>
      <c r="F250" s="136" t="s">
        <v>461</v>
      </c>
      <c r="G250" s="137" t="s">
        <v>156</v>
      </c>
      <c r="H250" s="138">
        <v>27</v>
      </c>
      <c r="I250" s="139"/>
      <c r="J250" s="140">
        <f t="shared" si="0"/>
        <v>0</v>
      </c>
      <c r="K250" s="141"/>
      <c r="L250" s="32"/>
      <c r="M250" s="142" t="s">
        <v>1</v>
      </c>
      <c r="N250" s="143" t="s">
        <v>38</v>
      </c>
      <c r="P250" s="144">
        <f t="shared" si="1"/>
        <v>0</v>
      </c>
      <c r="Q250" s="144">
        <v>0</v>
      </c>
      <c r="R250" s="144">
        <f t="shared" si="2"/>
        <v>0</v>
      </c>
      <c r="S250" s="144">
        <v>0</v>
      </c>
      <c r="T250" s="145">
        <f t="shared" si="3"/>
        <v>0</v>
      </c>
      <c r="AR250" s="146" t="s">
        <v>213</v>
      </c>
      <c r="AT250" s="146" t="s">
        <v>133</v>
      </c>
      <c r="AU250" s="146" t="s">
        <v>83</v>
      </c>
      <c r="AY250" s="17" t="s">
        <v>130</v>
      </c>
      <c r="BE250" s="147">
        <f t="shared" si="4"/>
        <v>0</v>
      </c>
      <c r="BF250" s="147">
        <f t="shared" si="5"/>
        <v>0</v>
      </c>
      <c r="BG250" s="147">
        <f t="shared" si="6"/>
        <v>0</v>
      </c>
      <c r="BH250" s="147">
        <f t="shared" si="7"/>
        <v>0</v>
      </c>
      <c r="BI250" s="147">
        <f t="shared" si="8"/>
        <v>0</v>
      </c>
      <c r="BJ250" s="17" t="s">
        <v>81</v>
      </c>
      <c r="BK250" s="147">
        <f t="shared" si="9"/>
        <v>0</v>
      </c>
      <c r="BL250" s="17" t="s">
        <v>213</v>
      </c>
      <c r="BM250" s="146" t="s">
        <v>462</v>
      </c>
    </row>
    <row r="251" spans="2:65" s="1" customFormat="1" ht="16.5" customHeight="1">
      <c r="B251" s="133"/>
      <c r="C251" s="134" t="s">
        <v>159</v>
      </c>
      <c r="D251" s="134" t="s">
        <v>133</v>
      </c>
      <c r="E251" s="135" t="s">
        <v>463</v>
      </c>
      <c r="F251" s="136" t="s">
        <v>464</v>
      </c>
      <c r="G251" s="137" t="s">
        <v>156</v>
      </c>
      <c r="H251" s="138">
        <v>10</v>
      </c>
      <c r="I251" s="139"/>
      <c r="J251" s="140">
        <f t="shared" si="0"/>
        <v>0</v>
      </c>
      <c r="K251" s="141"/>
      <c r="L251" s="32"/>
      <c r="M251" s="142" t="s">
        <v>1</v>
      </c>
      <c r="N251" s="143" t="s">
        <v>38</v>
      </c>
      <c r="P251" s="144">
        <f t="shared" si="1"/>
        <v>0</v>
      </c>
      <c r="Q251" s="144">
        <v>0</v>
      </c>
      <c r="R251" s="144">
        <f t="shared" si="2"/>
        <v>0</v>
      </c>
      <c r="S251" s="144">
        <v>0</v>
      </c>
      <c r="T251" s="145">
        <f t="shared" si="3"/>
        <v>0</v>
      </c>
      <c r="AR251" s="146" t="s">
        <v>213</v>
      </c>
      <c r="AT251" s="146" t="s">
        <v>133</v>
      </c>
      <c r="AU251" s="146" t="s">
        <v>83</v>
      </c>
      <c r="AY251" s="17" t="s">
        <v>130</v>
      </c>
      <c r="BE251" s="147">
        <f t="shared" si="4"/>
        <v>0</v>
      </c>
      <c r="BF251" s="147">
        <f t="shared" si="5"/>
        <v>0</v>
      </c>
      <c r="BG251" s="147">
        <f t="shared" si="6"/>
        <v>0</v>
      </c>
      <c r="BH251" s="147">
        <f t="shared" si="7"/>
        <v>0</v>
      </c>
      <c r="BI251" s="147">
        <f t="shared" si="8"/>
        <v>0</v>
      </c>
      <c r="BJ251" s="17" t="s">
        <v>81</v>
      </c>
      <c r="BK251" s="147">
        <f t="shared" si="9"/>
        <v>0</v>
      </c>
      <c r="BL251" s="17" t="s">
        <v>213</v>
      </c>
      <c r="BM251" s="146" t="s">
        <v>465</v>
      </c>
    </row>
    <row r="252" spans="2:65" s="1" customFormat="1" ht="16.5" customHeight="1">
      <c r="B252" s="133"/>
      <c r="C252" s="134" t="s">
        <v>355</v>
      </c>
      <c r="D252" s="134" t="s">
        <v>133</v>
      </c>
      <c r="E252" s="135" t="s">
        <v>466</v>
      </c>
      <c r="F252" s="136" t="s">
        <v>467</v>
      </c>
      <c r="G252" s="137" t="s">
        <v>156</v>
      </c>
      <c r="H252" s="138">
        <v>5</v>
      </c>
      <c r="I252" s="139"/>
      <c r="J252" s="140">
        <f t="shared" si="0"/>
        <v>0</v>
      </c>
      <c r="K252" s="141"/>
      <c r="L252" s="32"/>
      <c r="M252" s="142" t="s">
        <v>1</v>
      </c>
      <c r="N252" s="143" t="s">
        <v>38</v>
      </c>
      <c r="P252" s="144">
        <f t="shared" si="1"/>
        <v>0</v>
      </c>
      <c r="Q252" s="144">
        <v>0</v>
      </c>
      <c r="R252" s="144">
        <f t="shared" si="2"/>
        <v>0</v>
      </c>
      <c r="S252" s="144">
        <v>0</v>
      </c>
      <c r="T252" s="145">
        <f t="shared" si="3"/>
        <v>0</v>
      </c>
      <c r="AR252" s="146" t="s">
        <v>213</v>
      </c>
      <c r="AT252" s="146" t="s">
        <v>133</v>
      </c>
      <c r="AU252" s="146" t="s">
        <v>83</v>
      </c>
      <c r="AY252" s="17" t="s">
        <v>130</v>
      </c>
      <c r="BE252" s="147">
        <f t="shared" si="4"/>
        <v>0</v>
      </c>
      <c r="BF252" s="147">
        <f t="shared" si="5"/>
        <v>0</v>
      </c>
      <c r="BG252" s="147">
        <f t="shared" si="6"/>
        <v>0</v>
      </c>
      <c r="BH252" s="147">
        <f t="shared" si="7"/>
        <v>0</v>
      </c>
      <c r="BI252" s="147">
        <f t="shared" si="8"/>
        <v>0</v>
      </c>
      <c r="BJ252" s="17" t="s">
        <v>81</v>
      </c>
      <c r="BK252" s="147">
        <f t="shared" si="9"/>
        <v>0</v>
      </c>
      <c r="BL252" s="17" t="s">
        <v>213</v>
      </c>
      <c r="BM252" s="146" t="s">
        <v>468</v>
      </c>
    </row>
    <row r="253" spans="2:65" s="1" customFormat="1" ht="24.15" customHeight="1">
      <c r="B253" s="133"/>
      <c r="C253" s="134" t="s">
        <v>359</v>
      </c>
      <c r="D253" s="134" t="s">
        <v>133</v>
      </c>
      <c r="E253" s="135" t="s">
        <v>469</v>
      </c>
      <c r="F253" s="136" t="s">
        <v>470</v>
      </c>
      <c r="G253" s="137" t="s">
        <v>156</v>
      </c>
      <c r="H253" s="138">
        <v>16</v>
      </c>
      <c r="I253" s="139"/>
      <c r="J253" s="140">
        <f t="shared" si="0"/>
        <v>0</v>
      </c>
      <c r="K253" s="141"/>
      <c r="L253" s="32"/>
      <c r="M253" s="142" t="s">
        <v>1</v>
      </c>
      <c r="N253" s="143" t="s">
        <v>38</v>
      </c>
      <c r="P253" s="144">
        <f t="shared" si="1"/>
        <v>0</v>
      </c>
      <c r="Q253" s="144">
        <v>0</v>
      </c>
      <c r="R253" s="144">
        <f t="shared" si="2"/>
        <v>0</v>
      </c>
      <c r="S253" s="144">
        <v>0</v>
      </c>
      <c r="T253" s="145">
        <f t="shared" si="3"/>
        <v>0</v>
      </c>
      <c r="AR253" s="146" t="s">
        <v>213</v>
      </c>
      <c r="AT253" s="146" t="s">
        <v>133</v>
      </c>
      <c r="AU253" s="146" t="s">
        <v>83</v>
      </c>
      <c r="AY253" s="17" t="s">
        <v>130</v>
      </c>
      <c r="BE253" s="147">
        <f t="shared" si="4"/>
        <v>0</v>
      </c>
      <c r="BF253" s="147">
        <f t="shared" si="5"/>
        <v>0</v>
      </c>
      <c r="BG253" s="147">
        <f t="shared" si="6"/>
        <v>0</v>
      </c>
      <c r="BH253" s="147">
        <f t="shared" si="7"/>
        <v>0</v>
      </c>
      <c r="BI253" s="147">
        <f t="shared" si="8"/>
        <v>0</v>
      </c>
      <c r="BJ253" s="17" t="s">
        <v>81</v>
      </c>
      <c r="BK253" s="147">
        <f t="shared" si="9"/>
        <v>0</v>
      </c>
      <c r="BL253" s="17" t="s">
        <v>213</v>
      </c>
      <c r="BM253" s="146" t="s">
        <v>471</v>
      </c>
    </row>
    <row r="254" spans="2:65" s="1" customFormat="1" ht="24.15" customHeight="1">
      <c r="B254" s="133"/>
      <c r="C254" s="134" t="s">
        <v>363</v>
      </c>
      <c r="D254" s="134" t="s">
        <v>133</v>
      </c>
      <c r="E254" s="135" t="s">
        <v>472</v>
      </c>
      <c r="F254" s="136" t="s">
        <v>473</v>
      </c>
      <c r="G254" s="137" t="s">
        <v>156</v>
      </c>
      <c r="H254" s="138">
        <v>6</v>
      </c>
      <c r="I254" s="139"/>
      <c r="J254" s="140">
        <f t="shared" si="0"/>
        <v>0</v>
      </c>
      <c r="K254" s="141"/>
      <c r="L254" s="32"/>
      <c r="M254" s="142" t="s">
        <v>1</v>
      </c>
      <c r="N254" s="143" t="s">
        <v>38</v>
      </c>
      <c r="P254" s="144">
        <f t="shared" si="1"/>
        <v>0</v>
      </c>
      <c r="Q254" s="144">
        <v>0</v>
      </c>
      <c r="R254" s="144">
        <f t="shared" si="2"/>
        <v>0</v>
      </c>
      <c r="S254" s="144">
        <v>0</v>
      </c>
      <c r="T254" s="145">
        <f t="shared" si="3"/>
        <v>0</v>
      </c>
      <c r="AR254" s="146" t="s">
        <v>213</v>
      </c>
      <c r="AT254" s="146" t="s">
        <v>133</v>
      </c>
      <c r="AU254" s="146" t="s">
        <v>83</v>
      </c>
      <c r="AY254" s="17" t="s">
        <v>130</v>
      </c>
      <c r="BE254" s="147">
        <f t="shared" si="4"/>
        <v>0</v>
      </c>
      <c r="BF254" s="147">
        <f t="shared" si="5"/>
        <v>0</v>
      </c>
      <c r="BG254" s="147">
        <f t="shared" si="6"/>
        <v>0</v>
      </c>
      <c r="BH254" s="147">
        <f t="shared" si="7"/>
        <v>0</v>
      </c>
      <c r="BI254" s="147">
        <f t="shared" si="8"/>
        <v>0</v>
      </c>
      <c r="BJ254" s="17" t="s">
        <v>81</v>
      </c>
      <c r="BK254" s="147">
        <f t="shared" si="9"/>
        <v>0</v>
      </c>
      <c r="BL254" s="17" t="s">
        <v>213</v>
      </c>
      <c r="BM254" s="146" t="s">
        <v>474</v>
      </c>
    </row>
    <row r="255" spans="2:65" s="1" customFormat="1" ht="24.15" customHeight="1">
      <c r="B255" s="133"/>
      <c r="C255" s="134" t="s">
        <v>367</v>
      </c>
      <c r="D255" s="134" t="s">
        <v>133</v>
      </c>
      <c r="E255" s="135" t="s">
        <v>475</v>
      </c>
      <c r="F255" s="136" t="s">
        <v>476</v>
      </c>
      <c r="G255" s="137" t="s">
        <v>156</v>
      </c>
      <c r="H255" s="138">
        <v>3.5</v>
      </c>
      <c r="I255" s="139"/>
      <c r="J255" s="140">
        <f t="shared" si="0"/>
        <v>0</v>
      </c>
      <c r="K255" s="141"/>
      <c r="L255" s="32"/>
      <c r="M255" s="142" t="s">
        <v>1</v>
      </c>
      <c r="N255" s="143" t="s">
        <v>38</v>
      </c>
      <c r="P255" s="144">
        <f t="shared" si="1"/>
        <v>0</v>
      </c>
      <c r="Q255" s="144">
        <v>0</v>
      </c>
      <c r="R255" s="144">
        <f t="shared" si="2"/>
        <v>0</v>
      </c>
      <c r="S255" s="144">
        <v>0</v>
      </c>
      <c r="T255" s="145">
        <f t="shared" si="3"/>
        <v>0</v>
      </c>
      <c r="AR255" s="146" t="s">
        <v>213</v>
      </c>
      <c r="AT255" s="146" t="s">
        <v>133</v>
      </c>
      <c r="AU255" s="146" t="s">
        <v>83</v>
      </c>
      <c r="AY255" s="17" t="s">
        <v>130</v>
      </c>
      <c r="BE255" s="147">
        <f t="shared" si="4"/>
        <v>0</v>
      </c>
      <c r="BF255" s="147">
        <f t="shared" si="5"/>
        <v>0</v>
      </c>
      <c r="BG255" s="147">
        <f t="shared" si="6"/>
        <v>0</v>
      </c>
      <c r="BH255" s="147">
        <f t="shared" si="7"/>
        <v>0</v>
      </c>
      <c r="BI255" s="147">
        <f t="shared" si="8"/>
        <v>0</v>
      </c>
      <c r="BJ255" s="17" t="s">
        <v>81</v>
      </c>
      <c r="BK255" s="147">
        <f t="shared" si="9"/>
        <v>0</v>
      </c>
      <c r="BL255" s="17" t="s">
        <v>213</v>
      </c>
      <c r="BM255" s="146" t="s">
        <v>477</v>
      </c>
    </row>
    <row r="256" spans="2:65" s="1" customFormat="1" ht="24.15" customHeight="1">
      <c r="B256" s="133"/>
      <c r="C256" s="134" t="s">
        <v>371</v>
      </c>
      <c r="D256" s="134" t="s">
        <v>133</v>
      </c>
      <c r="E256" s="135" t="s">
        <v>478</v>
      </c>
      <c r="F256" s="136" t="s">
        <v>479</v>
      </c>
      <c r="G256" s="137" t="s">
        <v>156</v>
      </c>
      <c r="H256" s="138">
        <v>4.5</v>
      </c>
      <c r="I256" s="139"/>
      <c r="J256" s="140">
        <f t="shared" si="0"/>
        <v>0</v>
      </c>
      <c r="K256" s="141"/>
      <c r="L256" s="32"/>
      <c r="M256" s="142" t="s">
        <v>1</v>
      </c>
      <c r="N256" s="143" t="s">
        <v>38</v>
      </c>
      <c r="P256" s="144">
        <f t="shared" si="1"/>
        <v>0</v>
      </c>
      <c r="Q256" s="144">
        <v>0</v>
      </c>
      <c r="R256" s="144">
        <f t="shared" si="2"/>
        <v>0</v>
      </c>
      <c r="S256" s="144">
        <v>0</v>
      </c>
      <c r="T256" s="145">
        <f t="shared" si="3"/>
        <v>0</v>
      </c>
      <c r="AR256" s="146" t="s">
        <v>213</v>
      </c>
      <c r="AT256" s="146" t="s">
        <v>133</v>
      </c>
      <c r="AU256" s="146" t="s">
        <v>83</v>
      </c>
      <c r="AY256" s="17" t="s">
        <v>130</v>
      </c>
      <c r="BE256" s="147">
        <f t="shared" si="4"/>
        <v>0</v>
      </c>
      <c r="BF256" s="147">
        <f t="shared" si="5"/>
        <v>0</v>
      </c>
      <c r="BG256" s="147">
        <f t="shared" si="6"/>
        <v>0</v>
      </c>
      <c r="BH256" s="147">
        <f t="shared" si="7"/>
        <v>0</v>
      </c>
      <c r="BI256" s="147">
        <f t="shared" si="8"/>
        <v>0</v>
      </c>
      <c r="BJ256" s="17" t="s">
        <v>81</v>
      </c>
      <c r="BK256" s="147">
        <f t="shared" si="9"/>
        <v>0</v>
      </c>
      <c r="BL256" s="17" t="s">
        <v>213</v>
      </c>
      <c r="BM256" s="146" t="s">
        <v>480</v>
      </c>
    </row>
    <row r="257" spans="2:65" s="1" customFormat="1" ht="24.15" customHeight="1">
      <c r="B257" s="133"/>
      <c r="C257" s="134" t="s">
        <v>378</v>
      </c>
      <c r="D257" s="134" t="s">
        <v>133</v>
      </c>
      <c r="E257" s="135" t="s">
        <v>481</v>
      </c>
      <c r="F257" s="136" t="s">
        <v>482</v>
      </c>
      <c r="G257" s="137" t="s">
        <v>156</v>
      </c>
      <c r="H257" s="138">
        <v>15.5</v>
      </c>
      <c r="I257" s="139"/>
      <c r="J257" s="140">
        <f t="shared" si="0"/>
        <v>0</v>
      </c>
      <c r="K257" s="141"/>
      <c r="L257" s="32"/>
      <c r="M257" s="142" t="s">
        <v>1</v>
      </c>
      <c r="N257" s="143" t="s">
        <v>38</v>
      </c>
      <c r="P257" s="144">
        <f t="shared" si="1"/>
        <v>0</v>
      </c>
      <c r="Q257" s="144">
        <v>0</v>
      </c>
      <c r="R257" s="144">
        <f t="shared" si="2"/>
        <v>0</v>
      </c>
      <c r="S257" s="144">
        <v>0</v>
      </c>
      <c r="T257" s="145">
        <f t="shared" si="3"/>
        <v>0</v>
      </c>
      <c r="AR257" s="146" t="s">
        <v>213</v>
      </c>
      <c r="AT257" s="146" t="s">
        <v>133</v>
      </c>
      <c r="AU257" s="146" t="s">
        <v>83</v>
      </c>
      <c r="AY257" s="17" t="s">
        <v>130</v>
      </c>
      <c r="BE257" s="147">
        <f t="shared" si="4"/>
        <v>0</v>
      </c>
      <c r="BF257" s="147">
        <f t="shared" si="5"/>
        <v>0</v>
      </c>
      <c r="BG257" s="147">
        <f t="shared" si="6"/>
        <v>0</v>
      </c>
      <c r="BH257" s="147">
        <f t="shared" si="7"/>
        <v>0</v>
      </c>
      <c r="BI257" s="147">
        <f t="shared" si="8"/>
        <v>0</v>
      </c>
      <c r="BJ257" s="17" t="s">
        <v>81</v>
      </c>
      <c r="BK257" s="147">
        <f t="shared" si="9"/>
        <v>0</v>
      </c>
      <c r="BL257" s="17" t="s">
        <v>213</v>
      </c>
      <c r="BM257" s="146" t="s">
        <v>483</v>
      </c>
    </row>
    <row r="258" spans="2:65" s="1" customFormat="1" ht="24.15" customHeight="1">
      <c r="B258" s="133"/>
      <c r="C258" s="134" t="s">
        <v>382</v>
      </c>
      <c r="D258" s="134" t="s">
        <v>133</v>
      </c>
      <c r="E258" s="135" t="s">
        <v>484</v>
      </c>
      <c r="F258" s="136" t="s">
        <v>485</v>
      </c>
      <c r="G258" s="137" t="s">
        <v>156</v>
      </c>
      <c r="H258" s="138">
        <v>4.5</v>
      </c>
      <c r="I258" s="139"/>
      <c r="J258" s="140">
        <f t="shared" si="0"/>
        <v>0</v>
      </c>
      <c r="K258" s="141"/>
      <c r="L258" s="32"/>
      <c r="M258" s="142" t="s">
        <v>1</v>
      </c>
      <c r="N258" s="143" t="s">
        <v>38</v>
      </c>
      <c r="P258" s="144">
        <f t="shared" si="1"/>
        <v>0</v>
      </c>
      <c r="Q258" s="144">
        <v>0</v>
      </c>
      <c r="R258" s="144">
        <f t="shared" si="2"/>
        <v>0</v>
      </c>
      <c r="S258" s="144">
        <v>0</v>
      </c>
      <c r="T258" s="145">
        <f t="shared" si="3"/>
        <v>0</v>
      </c>
      <c r="AR258" s="146" t="s">
        <v>213</v>
      </c>
      <c r="AT258" s="146" t="s">
        <v>133</v>
      </c>
      <c r="AU258" s="146" t="s">
        <v>83</v>
      </c>
      <c r="AY258" s="17" t="s">
        <v>130</v>
      </c>
      <c r="BE258" s="147">
        <f t="shared" si="4"/>
        <v>0</v>
      </c>
      <c r="BF258" s="147">
        <f t="shared" si="5"/>
        <v>0</v>
      </c>
      <c r="BG258" s="147">
        <f t="shared" si="6"/>
        <v>0</v>
      </c>
      <c r="BH258" s="147">
        <f t="shared" si="7"/>
        <v>0</v>
      </c>
      <c r="BI258" s="147">
        <f t="shared" si="8"/>
        <v>0</v>
      </c>
      <c r="BJ258" s="17" t="s">
        <v>81</v>
      </c>
      <c r="BK258" s="147">
        <f t="shared" si="9"/>
        <v>0</v>
      </c>
      <c r="BL258" s="17" t="s">
        <v>213</v>
      </c>
      <c r="BM258" s="146" t="s">
        <v>486</v>
      </c>
    </row>
    <row r="259" spans="2:65" s="1" customFormat="1" ht="24.15" customHeight="1">
      <c r="B259" s="133"/>
      <c r="C259" s="134" t="s">
        <v>386</v>
      </c>
      <c r="D259" s="134" t="s">
        <v>133</v>
      </c>
      <c r="E259" s="135" t="s">
        <v>487</v>
      </c>
      <c r="F259" s="136" t="s">
        <v>488</v>
      </c>
      <c r="G259" s="137" t="s">
        <v>156</v>
      </c>
      <c r="H259" s="138">
        <v>15.5</v>
      </c>
      <c r="I259" s="139"/>
      <c r="J259" s="140">
        <f t="shared" si="0"/>
        <v>0</v>
      </c>
      <c r="K259" s="141"/>
      <c r="L259" s="32"/>
      <c r="M259" s="142" t="s">
        <v>1</v>
      </c>
      <c r="N259" s="143" t="s">
        <v>38</v>
      </c>
      <c r="P259" s="144">
        <f t="shared" si="1"/>
        <v>0</v>
      </c>
      <c r="Q259" s="144">
        <v>0</v>
      </c>
      <c r="R259" s="144">
        <f t="shared" si="2"/>
        <v>0</v>
      </c>
      <c r="S259" s="144">
        <v>0</v>
      </c>
      <c r="T259" s="145">
        <f t="shared" si="3"/>
        <v>0</v>
      </c>
      <c r="AR259" s="146" t="s">
        <v>213</v>
      </c>
      <c r="AT259" s="146" t="s">
        <v>133</v>
      </c>
      <c r="AU259" s="146" t="s">
        <v>83</v>
      </c>
      <c r="AY259" s="17" t="s">
        <v>130</v>
      </c>
      <c r="BE259" s="147">
        <f t="shared" si="4"/>
        <v>0</v>
      </c>
      <c r="BF259" s="147">
        <f t="shared" si="5"/>
        <v>0</v>
      </c>
      <c r="BG259" s="147">
        <f t="shared" si="6"/>
        <v>0</v>
      </c>
      <c r="BH259" s="147">
        <f t="shared" si="7"/>
        <v>0</v>
      </c>
      <c r="BI259" s="147">
        <f t="shared" si="8"/>
        <v>0</v>
      </c>
      <c r="BJ259" s="17" t="s">
        <v>81</v>
      </c>
      <c r="BK259" s="147">
        <f t="shared" si="9"/>
        <v>0</v>
      </c>
      <c r="BL259" s="17" t="s">
        <v>213</v>
      </c>
      <c r="BM259" s="146" t="s">
        <v>489</v>
      </c>
    </row>
    <row r="260" spans="2:65" s="1" customFormat="1" ht="49.05" customHeight="1">
      <c r="B260" s="133"/>
      <c r="C260" s="134" t="s">
        <v>390</v>
      </c>
      <c r="D260" s="134" t="s">
        <v>133</v>
      </c>
      <c r="E260" s="135" t="s">
        <v>372</v>
      </c>
      <c r="F260" s="136" t="s">
        <v>373</v>
      </c>
      <c r="G260" s="137" t="s">
        <v>374</v>
      </c>
      <c r="H260" s="176"/>
      <c r="I260" s="139"/>
      <c r="J260" s="140">
        <f t="shared" si="0"/>
        <v>0</v>
      </c>
      <c r="K260" s="141"/>
      <c r="L260" s="32"/>
      <c r="M260" s="142" t="s">
        <v>1</v>
      </c>
      <c r="N260" s="143" t="s">
        <v>38</v>
      </c>
      <c r="P260" s="144">
        <f t="shared" si="1"/>
        <v>0</v>
      </c>
      <c r="Q260" s="144">
        <v>0</v>
      </c>
      <c r="R260" s="144">
        <f t="shared" si="2"/>
        <v>0</v>
      </c>
      <c r="S260" s="144">
        <v>0</v>
      </c>
      <c r="T260" s="145">
        <f t="shared" si="3"/>
        <v>0</v>
      </c>
      <c r="AR260" s="146" t="s">
        <v>213</v>
      </c>
      <c r="AT260" s="146" t="s">
        <v>133</v>
      </c>
      <c r="AU260" s="146" t="s">
        <v>83</v>
      </c>
      <c r="AY260" s="17" t="s">
        <v>130</v>
      </c>
      <c r="BE260" s="147">
        <f t="shared" si="4"/>
        <v>0</v>
      </c>
      <c r="BF260" s="147">
        <f t="shared" si="5"/>
        <v>0</v>
      </c>
      <c r="BG260" s="147">
        <f t="shared" si="6"/>
        <v>0</v>
      </c>
      <c r="BH260" s="147">
        <f t="shared" si="7"/>
        <v>0</v>
      </c>
      <c r="BI260" s="147">
        <f t="shared" si="8"/>
        <v>0</v>
      </c>
      <c r="BJ260" s="17" t="s">
        <v>81</v>
      </c>
      <c r="BK260" s="147">
        <f t="shared" si="9"/>
        <v>0</v>
      </c>
      <c r="BL260" s="17" t="s">
        <v>213</v>
      </c>
      <c r="BM260" s="146" t="s">
        <v>375</v>
      </c>
    </row>
    <row r="261" spans="2:65" s="11" customFormat="1" ht="22.8" customHeight="1">
      <c r="B261" s="121"/>
      <c r="D261" s="122" t="s">
        <v>72</v>
      </c>
      <c r="E261" s="131" t="s">
        <v>376</v>
      </c>
      <c r="F261" s="131" t="s">
        <v>377</v>
      </c>
      <c r="I261" s="124"/>
      <c r="J261" s="132">
        <f>BK261</f>
        <v>0</v>
      </c>
      <c r="L261" s="121"/>
      <c r="M261" s="126"/>
      <c r="P261" s="127">
        <f>SUM(P262:P268)</f>
        <v>0</v>
      </c>
      <c r="R261" s="127">
        <f>SUM(R262:R268)</f>
        <v>0</v>
      </c>
      <c r="T261" s="128">
        <f>SUM(T262:T268)</f>
        <v>0</v>
      </c>
      <c r="AR261" s="122" t="s">
        <v>83</v>
      </c>
      <c r="AT261" s="129" t="s">
        <v>72</v>
      </c>
      <c r="AU261" s="129" t="s">
        <v>81</v>
      </c>
      <c r="AY261" s="122" t="s">
        <v>130</v>
      </c>
      <c r="BK261" s="130">
        <f>SUM(BK262:BK268)</f>
        <v>0</v>
      </c>
    </row>
    <row r="262" spans="2:65" s="1" customFormat="1" ht="24.15" customHeight="1">
      <c r="B262" s="133"/>
      <c r="C262" s="134" t="s">
        <v>394</v>
      </c>
      <c r="D262" s="134" t="s">
        <v>133</v>
      </c>
      <c r="E262" s="135" t="s">
        <v>490</v>
      </c>
      <c r="F262" s="136" t="s">
        <v>491</v>
      </c>
      <c r="G262" s="137" t="s">
        <v>196</v>
      </c>
      <c r="H262" s="138">
        <v>1</v>
      </c>
      <c r="I262" s="139"/>
      <c r="J262" s="140">
        <f t="shared" ref="J262:J268" si="10">ROUND(I262*H262,2)</f>
        <v>0</v>
      </c>
      <c r="K262" s="141"/>
      <c r="L262" s="32"/>
      <c r="M262" s="142" t="s">
        <v>1</v>
      </c>
      <c r="N262" s="143" t="s">
        <v>38</v>
      </c>
      <c r="P262" s="144">
        <f t="shared" ref="P262:P268" si="11">O262*H262</f>
        <v>0</v>
      </c>
      <c r="Q262" s="144">
        <v>0</v>
      </c>
      <c r="R262" s="144">
        <f t="shared" ref="R262:R268" si="12">Q262*H262</f>
        <v>0</v>
      </c>
      <c r="S262" s="144">
        <v>0</v>
      </c>
      <c r="T262" s="145">
        <f t="shared" ref="T262:T268" si="13">S262*H262</f>
        <v>0</v>
      </c>
      <c r="AR262" s="146" t="s">
        <v>213</v>
      </c>
      <c r="AT262" s="146" t="s">
        <v>133</v>
      </c>
      <c r="AU262" s="146" t="s">
        <v>83</v>
      </c>
      <c r="AY262" s="17" t="s">
        <v>130</v>
      </c>
      <c r="BE262" s="147">
        <f t="shared" ref="BE262:BE268" si="14">IF(N262="základní",J262,0)</f>
        <v>0</v>
      </c>
      <c r="BF262" s="147">
        <f t="shared" ref="BF262:BF268" si="15">IF(N262="snížená",J262,0)</f>
        <v>0</v>
      </c>
      <c r="BG262" s="147">
        <f t="shared" ref="BG262:BG268" si="16">IF(N262="zákl. přenesená",J262,0)</f>
        <v>0</v>
      </c>
      <c r="BH262" s="147">
        <f t="shared" ref="BH262:BH268" si="17">IF(N262="sníž. přenesená",J262,0)</f>
        <v>0</v>
      </c>
      <c r="BI262" s="147">
        <f t="shared" ref="BI262:BI268" si="18">IF(N262="nulová",J262,0)</f>
        <v>0</v>
      </c>
      <c r="BJ262" s="17" t="s">
        <v>81</v>
      </c>
      <c r="BK262" s="147">
        <f t="shared" ref="BK262:BK268" si="19">ROUND(I262*H262,2)</f>
        <v>0</v>
      </c>
      <c r="BL262" s="17" t="s">
        <v>213</v>
      </c>
      <c r="BM262" s="146" t="s">
        <v>492</v>
      </c>
    </row>
    <row r="263" spans="2:65" s="1" customFormat="1" ht="33" customHeight="1">
      <c r="B263" s="133"/>
      <c r="C263" s="134" t="s">
        <v>148</v>
      </c>
      <c r="D263" s="134" t="s">
        <v>133</v>
      </c>
      <c r="E263" s="135" t="s">
        <v>493</v>
      </c>
      <c r="F263" s="136" t="s">
        <v>494</v>
      </c>
      <c r="G263" s="137" t="s">
        <v>196</v>
      </c>
      <c r="H263" s="138">
        <v>1</v>
      </c>
      <c r="I263" s="139"/>
      <c r="J263" s="140">
        <f t="shared" si="10"/>
        <v>0</v>
      </c>
      <c r="K263" s="141"/>
      <c r="L263" s="32"/>
      <c r="M263" s="142" t="s">
        <v>1</v>
      </c>
      <c r="N263" s="143" t="s">
        <v>38</v>
      </c>
      <c r="P263" s="144">
        <f t="shared" si="11"/>
        <v>0</v>
      </c>
      <c r="Q263" s="144">
        <v>0</v>
      </c>
      <c r="R263" s="144">
        <f t="shared" si="12"/>
        <v>0</v>
      </c>
      <c r="S263" s="144">
        <v>0</v>
      </c>
      <c r="T263" s="145">
        <f t="shared" si="13"/>
        <v>0</v>
      </c>
      <c r="AR263" s="146" t="s">
        <v>213</v>
      </c>
      <c r="AT263" s="146" t="s">
        <v>133</v>
      </c>
      <c r="AU263" s="146" t="s">
        <v>83</v>
      </c>
      <c r="AY263" s="17" t="s">
        <v>130</v>
      </c>
      <c r="BE263" s="147">
        <f t="shared" si="14"/>
        <v>0</v>
      </c>
      <c r="BF263" s="147">
        <f t="shared" si="15"/>
        <v>0</v>
      </c>
      <c r="BG263" s="147">
        <f t="shared" si="16"/>
        <v>0</v>
      </c>
      <c r="BH263" s="147">
        <f t="shared" si="17"/>
        <v>0</v>
      </c>
      <c r="BI263" s="147">
        <f t="shared" si="18"/>
        <v>0</v>
      </c>
      <c r="BJ263" s="17" t="s">
        <v>81</v>
      </c>
      <c r="BK263" s="147">
        <f t="shared" si="19"/>
        <v>0</v>
      </c>
      <c r="BL263" s="17" t="s">
        <v>213</v>
      </c>
      <c r="BM263" s="146" t="s">
        <v>495</v>
      </c>
    </row>
    <row r="264" spans="2:65" s="1" customFormat="1" ht="33" customHeight="1">
      <c r="B264" s="133"/>
      <c r="C264" s="134" t="s">
        <v>153</v>
      </c>
      <c r="D264" s="134" t="s">
        <v>133</v>
      </c>
      <c r="E264" s="135" t="s">
        <v>496</v>
      </c>
      <c r="F264" s="136" t="s">
        <v>497</v>
      </c>
      <c r="G264" s="137" t="s">
        <v>196</v>
      </c>
      <c r="H264" s="138">
        <v>1</v>
      </c>
      <c r="I264" s="139"/>
      <c r="J264" s="140">
        <f t="shared" si="10"/>
        <v>0</v>
      </c>
      <c r="K264" s="141"/>
      <c r="L264" s="32"/>
      <c r="M264" s="142" t="s">
        <v>1</v>
      </c>
      <c r="N264" s="143" t="s">
        <v>38</v>
      </c>
      <c r="P264" s="144">
        <f t="shared" si="11"/>
        <v>0</v>
      </c>
      <c r="Q264" s="144">
        <v>0</v>
      </c>
      <c r="R264" s="144">
        <f t="shared" si="12"/>
        <v>0</v>
      </c>
      <c r="S264" s="144">
        <v>0</v>
      </c>
      <c r="T264" s="145">
        <f t="shared" si="13"/>
        <v>0</v>
      </c>
      <c r="AR264" s="146" t="s">
        <v>213</v>
      </c>
      <c r="AT264" s="146" t="s">
        <v>133</v>
      </c>
      <c r="AU264" s="146" t="s">
        <v>83</v>
      </c>
      <c r="AY264" s="17" t="s">
        <v>130</v>
      </c>
      <c r="BE264" s="147">
        <f t="shared" si="14"/>
        <v>0</v>
      </c>
      <c r="BF264" s="147">
        <f t="shared" si="15"/>
        <v>0</v>
      </c>
      <c r="BG264" s="147">
        <f t="shared" si="16"/>
        <v>0</v>
      </c>
      <c r="BH264" s="147">
        <f t="shared" si="17"/>
        <v>0</v>
      </c>
      <c r="BI264" s="147">
        <f t="shared" si="18"/>
        <v>0</v>
      </c>
      <c r="BJ264" s="17" t="s">
        <v>81</v>
      </c>
      <c r="BK264" s="147">
        <f t="shared" si="19"/>
        <v>0</v>
      </c>
      <c r="BL264" s="17" t="s">
        <v>213</v>
      </c>
      <c r="BM264" s="146" t="s">
        <v>498</v>
      </c>
    </row>
    <row r="265" spans="2:65" s="1" customFormat="1" ht="33" customHeight="1">
      <c r="B265" s="133"/>
      <c r="C265" s="134" t="s">
        <v>407</v>
      </c>
      <c r="D265" s="134" t="s">
        <v>133</v>
      </c>
      <c r="E265" s="135" t="s">
        <v>499</v>
      </c>
      <c r="F265" s="136" t="s">
        <v>500</v>
      </c>
      <c r="G265" s="137" t="s">
        <v>196</v>
      </c>
      <c r="H265" s="138">
        <v>1</v>
      </c>
      <c r="I265" s="139"/>
      <c r="J265" s="140">
        <f t="shared" si="10"/>
        <v>0</v>
      </c>
      <c r="K265" s="141"/>
      <c r="L265" s="32"/>
      <c r="M265" s="142" t="s">
        <v>1</v>
      </c>
      <c r="N265" s="143" t="s">
        <v>38</v>
      </c>
      <c r="P265" s="144">
        <f t="shared" si="11"/>
        <v>0</v>
      </c>
      <c r="Q265" s="144">
        <v>0</v>
      </c>
      <c r="R265" s="144">
        <f t="shared" si="12"/>
        <v>0</v>
      </c>
      <c r="S265" s="144">
        <v>0</v>
      </c>
      <c r="T265" s="145">
        <f t="shared" si="13"/>
        <v>0</v>
      </c>
      <c r="AR265" s="146" t="s">
        <v>213</v>
      </c>
      <c r="AT265" s="146" t="s">
        <v>133</v>
      </c>
      <c r="AU265" s="146" t="s">
        <v>83</v>
      </c>
      <c r="AY265" s="17" t="s">
        <v>130</v>
      </c>
      <c r="BE265" s="147">
        <f t="shared" si="14"/>
        <v>0</v>
      </c>
      <c r="BF265" s="147">
        <f t="shared" si="15"/>
        <v>0</v>
      </c>
      <c r="BG265" s="147">
        <f t="shared" si="16"/>
        <v>0</v>
      </c>
      <c r="BH265" s="147">
        <f t="shared" si="17"/>
        <v>0</v>
      </c>
      <c r="BI265" s="147">
        <f t="shared" si="18"/>
        <v>0</v>
      </c>
      <c r="BJ265" s="17" t="s">
        <v>81</v>
      </c>
      <c r="BK265" s="147">
        <f t="shared" si="19"/>
        <v>0</v>
      </c>
      <c r="BL265" s="17" t="s">
        <v>213</v>
      </c>
      <c r="BM265" s="146" t="s">
        <v>501</v>
      </c>
    </row>
    <row r="266" spans="2:65" s="1" customFormat="1" ht="33" customHeight="1">
      <c r="B266" s="133"/>
      <c r="C266" s="134" t="s">
        <v>413</v>
      </c>
      <c r="D266" s="134" t="s">
        <v>133</v>
      </c>
      <c r="E266" s="135" t="s">
        <v>502</v>
      </c>
      <c r="F266" s="136" t="s">
        <v>503</v>
      </c>
      <c r="G266" s="137" t="s">
        <v>196</v>
      </c>
      <c r="H266" s="138">
        <v>1</v>
      </c>
      <c r="I266" s="139"/>
      <c r="J266" s="140">
        <f t="shared" si="10"/>
        <v>0</v>
      </c>
      <c r="K266" s="141"/>
      <c r="L266" s="32"/>
      <c r="M266" s="142" t="s">
        <v>1</v>
      </c>
      <c r="N266" s="143" t="s">
        <v>38</v>
      </c>
      <c r="P266" s="144">
        <f t="shared" si="11"/>
        <v>0</v>
      </c>
      <c r="Q266" s="144">
        <v>0</v>
      </c>
      <c r="R266" s="144">
        <f t="shared" si="12"/>
        <v>0</v>
      </c>
      <c r="S266" s="144">
        <v>0</v>
      </c>
      <c r="T266" s="145">
        <f t="shared" si="13"/>
        <v>0</v>
      </c>
      <c r="AR266" s="146" t="s">
        <v>213</v>
      </c>
      <c r="AT266" s="146" t="s">
        <v>133</v>
      </c>
      <c r="AU266" s="146" t="s">
        <v>83</v>
      </c>
      <c r="AY266" s="17" t="s">
        <v>130</v>
      </c>
      <c r="BE266" s="147">
        <f t="shared" si="14"/>
        <v>0</v>
      </c>
      <c r="BF266" s="147">
        <f t="shared" si="15"/>
        <v>0</v>
      </c>
      <c r="BG266" s="147">
        <f t="shared" si="16"/>
        <v>0</v>
      </c>
      <c r="BH266" s="147">
        <f t="shared" si="17"/>
        <v>0</v>
      </c>
      <c r="BI266" s="147">
        <f t="shared" si="18"/>
        <v>0</v>
      </c>
      <c r="BJ266" s="17" t="s">
        <v>81</v>
      </c>
      <c r="BK266" s="147">
        <f t="shared" si="19"/>
        <v>0</v>
      </c>
      <c r="BL266" s="17" t="s">
        <v>213</v>
      </c>
      <c r="BM266" s="146" t="s">
        <v>504</v>
      </c>
    </row>
    <row r="267" spans="2:65" s="1" customFormat="1" ht="24.15" customHeight="1">
      <c r="B267" s="133"/>
      <c r="C267" s="134" t="s">
        <v>417</v>
      </c>
      <c r="D267" s="134" t="s">
        <v>133</v>
      </c>
      <c r="E267" s="135" t="s">
        <v>505</v>
      </c>
      <c r="F267" s="136" t="s">
        <v>506</v>
      </c>
      <c r="G267" s="137" t="s">
        <v>196</v>
      </c>
      <c r="H267" s="138">
        <v>1</v>
      </c>
      <c r="I267" s="139"/>
      <c r="J267" s="140">
        <f t="shared" si="10"/>
        <v>0</v>
      </c>
      <c r="K267" s="141"/>
      <c r="L267" s="32"/>
      <c r="M267" s="142" t="s">
        <v>1</v>
      </c>
      <c r="N267" s="143" t="s">
        <v>38</v>
      </c>
      <c r="P267" s="144">
        <f t="shared" si="11"/>
        <v>0</v>
      </c>
      <c r="Q267" s="144">
        <v>0</v>
      </c>
      <c r="R267" s="144">
        <f t="shared" si="12"/>
        <v>0</v>
      </c>
      <c r="S267" s="144">
        <v>0</v>
      </c>
      <c r="T267" s="145">
        <f t="shared" si="13"/>
        <v>0</v>
      </c>
      <c r="AR267" s="146" t="s">
        <v>213</v>
      </c>
      <c r="AT267" s="146" t="s">
        <v>133</v>
      </c>
      <c r="AU267" s="146" t="s">
        <v>83</v>
      </c>
      <c r="AY267" s="17" t="s">
        <v>130</v>
      </c>
      <c r="BE267" s="147">
        <f t="shared" si="14"/>
        <v>0</v>
      </c>
      <c r="BF267" s="147">
        <f t="shared" si="15"/>
        <v>0</v>
      </c>
      <c r="BG267" s="147">
        <f t="shared" si="16"/>
        <v>0</v>
      </c>
      <c r="BH267" s="147">
        <f t="shared" si="17"/>
        <v>0</v>
      </c>
      <c r="BI267" s="147">
        <f t="shared" si="18"/>
        <v>0</v>
      </c>
      <c r="BJ267" s="17" t="s">
        <v>81</v>
      </c>
      <c r="BK267" s="147">
        <f t="shared" si="19"/>
        <v>0</v>
      </c>
      <c r="BL267" s="17" t="s">
        <v>213</v>
      </c>
      <c r="BM267" s="146" t="s">
        <v>507</v>
      </c>
    </row>
    <row r="268" spans="2:65" s="1" customFormat="1" ht="33" customHeight="1">
      <c r="B268" s="133"/>
      <c r="C268" s="134" t="s">
        <v>421</v>
      </c>
      <c r="D268" s="134" t="s">
        <v>133</v>
      </c>
      <c r="E268" s="135" t="s">
        <v>508</v>
      </c>
      <c r="F268" s="136" t="s">
        <v>509</v>
      </c>
      <c r="G268" s="137" t="s">
        <v>374</v>
      </c>
      <c r="H268" s="176"/>
      <c r="I268" s="139"/>
      <c r="J268" s="140">
        <f t="shared" si="10"/>
        <v>0</v>
      </c>
      <c r="K268" s="141"/>
      <c r="L268" s="32"/>
      <c r="M268" s="142" t="s">
        <v>1</v>
      </c>
      <c r="N268" s="143" t="s">
        <v>38</v>
      </c>
      <c r="P268" s="144">
        <f t="shared" si="11"/>
        <v>0</v>
      </c>
      <c r="Q268" s="144">
        <v>0</v>
      </c>
      <c r="R268" s="144">
        <f t="shared" si="12"/>
        <v>0</v>
      </c>
      <c r="S268" s="144">
        <v>0</v>
      </c>
      <c r="T268" s="145">
        <f t="shared" si="13"/>
        <v>0</v>
      </c>
      <c r="AR268" s="146" t="s">
        <v>213</v>
      </c>
      <c r="AT268" s="146" t="s">
        <v>133</v>
      </c>
      <c r="AU268" s="146" t="s">
        <v>83</v>
      </c>
      <c r="AY268" s="17" t="s">
        <v>130</v>
      </c>
      <c r="BE268" s="147">
        <f t="shared" si="14"/>
        <v>0</v>
      </c>
      <c r="BF268" s="147">
        <f t="shared" si="15"/>
        <v>0</v>
      </c>
      <c r="BG268" s="147">
        <f t="shared" si="16"/>
        <v>0</v>
      </c>
      <c r="BH268" s="147">
        <f t="shared" si="17"/>
        <v>0</v>
      </c>
      <c r="BI268" s="147">
        <f t="shared" si="18"/>
        <v>0</v>
      </c>
      <c r="BJ268" s="17" t="s">
        <v>81</v>
      </c>
      <c r="BK268" s="147">
        <f t="shared" si="19"/>
        <v>0</v>
      </c>
      <c r="BL268" s="17" t="s">
        <v>213</v>
      </c>
      <c r="BM268" s="146" t="s">
        <v>510</v>
      </c>
    </row>
    <row r="269" spans="2:65" s="11" customFormat="1" ht="22.8" customHeight="1">
      <c r="B269" s="121"/>
      <c r="D269" s="122" t="s">
        <v>72</v>
      </c>
      <c r="E269" s="131" t="s">
        <v>401</v>
      </c>
      <c r="F269" s="131" t="s">
        <v>402</v>
      </c>
      <c r="I269" s="124"/>
      <c r="J269" s="132">
        <f>BK269</f>
        <v>0</v>
      </c>
      <c r="L269" s="121"/>
      <c r="M269" s="126"/>
      <c r="P269" s="127">
        <f>SUM(P270:P274)</f>
        <v>0</v>
      </c>
      <c r="R269" s="127">
        <f>SUM(R270:R274)</f>
        <v>0</v>
      </c>
      <c r="T269" s="128">
        <f>SUM(T270:T274)</f>
        <v>0</v>
      </c>
      <c r="AR269" s="122" t="s">
        <v>83</v>
      </c>
      <c r="AT269" s="129" t="s">
        <v>72</v>
      </c>
      <c r="AU269" s="129" t="s">
        <v>81</v>
      </c>
      <c r="AY269" s="122" t="s">
        <v>130</v>
      </c>
      <c r="BK269" s="130">
        <f>SUM(BK270:BK274)</f>
        <v>0</v>
      </c>
    </row>
    <row r="270" spans="2:65" s="1" customFormat="1" ht="21.75" customHeight="1">
      <c r="B270" s="133"/>
      <c r="C270" s="134" t="s">
        <v>143</v>
      </c>
      <c r="D270" s="134" t="s">
        <v>133</v>
      </c>
      <c r="E270" s="135" t="s">
        <v>511</v>
      </c>
      <c r="F270" s="136" t="s">
        <v>512</v>
      </c>
      <c r="G270" s="137" t="s">
        <v>196</v>
      </c>
      <c r="H270" s="138">
        <v>1</v>
      </c>
      <c r="I270" s="139"/>
      <c r="J270" s="140">
        <f>ROUND(I270*H270,2)</f>
        <v>0</v>
      </c>
      <c r="K270" s="141"/>
      <c r="L270" s="32"/>
      <c r="M270" s="142" t="s">
        <v>1</v>
      </c>
      <c r="N270" s="143" t="s">
        <v>38</v>
      </c>
      <c r="P270" s="144">
        <f>O270*H270</f>
        <v>0</v>
      </c>
      <c r="Q270" s="144">
        <v>0</v>
      </c>
      <c r="R270" s="144">
        <f>Q270*H270</f>
        <v>0</v>
      </c>
      <c r="S270" s="144">
        <v>0</v>
      </c>
      <c r="T270" s="145">
        <f>S270*H270</f>
        <v>0</v>
      </c>
      <c r="AR270" s="146" t="s">
        <v>213</v>
      </c>
      <c r="AT270" s="146" t="s">
        <v>133</v>
      </c>
      <c r="AU270" s="146" t="s">
        <v>83</v>
      </c>
      <c r="AY270" s="17" t="s">
        <v>130</v>
      </c>
      <c r="BE270" s="147">
        <f>IF(N270="základní",J270,0)</f>
        <v>0</v>
      </c>
      <c r="BF270" s="147">
        <f>IF(N270="snížená",J270,0)</f>
        <v>0</v>
      </c>
      <c r="BG270" s="147">
        <f>IF(N270="zákl. přenesená",J270,0)</f>
        <v>0</v>
      </c>
      <c r="BH270" s="147">
        <f>IF(N270="sníž. přenesená",J270,0)</f>
        <v>0</v>
      </c>
      <c r="BI270" s="147">
        <f>IF(N270="nulová",J270,0)</f>
        <v>0</v>
      </c>
      <c r="BJ270" s="17" t="s">
        <v>81</v>
      </c>
      <c r="BK270" s="147">
        <f>ROUND(I270*H270,2)</f>
        <v>0</v>
      </c>
      <c r="BL270" s="17" t="s">
        <v>213</v>
      </c>
      <c r="BM270" s="146" t="s">
        <v>513</v>
      </c>
    </row>
    <row r="271" spans="2:65" s="1" customFormat="1" ht="24.15" customHeight="1">
      <c r="B271" s="133"/>
      <c r="C271" s="134" t="s">
        <v>514</v>
      </c>
      <c r="D271" s="134" t="s">
        <v>133</v>
      </c>
      <c r="E271" s="135" t="s">
        <v>515</v>
      </c>
      <c r="F271" s="136" t="s">
        <v>516</v>
      </c>
      <c r="G271" s="137" t="s">
        <v>196</v>
      </c>
      <c r="H271" s="138">
        <v>1</v>
      </c>
      <c r="I271" s="139"/>
      <c r="J271" s="140">
        <f>ROUND(I271*H271,2)</f>
        <v>0</v>
      </c>
      <c r="K271" s="141"/>
      <c r="L271" s="32"/>
      <c r="M271" s="142" t="s">
        <v>1</v>
      </c>
      <c r="N271" s="143" t="s">
        <v>38</v>
      </c>
      <c r="P271" s="144">
        <f>O271*H271</f>
        <v>0</v>
      </c>
      <c r="Q271" s="144">
        <v>0</v>
      </c>
      <c r="R271" s="144">
        <f>Q271*H271</f>
        <v>0</v>
      </c>
      <c r="S271" s="144">
        <v>0</v>
      </c>
      <c r="T271" s="145">
        <f>S271*H271</f>
        <v>0</v>
      </c>
      <c r="AR271" s="146" t="s">
        <v>213</v>
      </c>
      <c r="AT271" s="146" t="s">
        <v>133</v>
      </c>
      <c r="AU271" s="146" t="s">
        <v>83</v>
      </c>
      <c r="AY271" s="17" t="s">
        <v>130</v>
      </c>
      <c r="BE271" s="147">
        <f>IF(N271="základní",J271,0)</f>
        <v>0</v>
      </c>
      <c r="BF271" s="147">
        <f>IF(N271="snížená",J271,0)</f>
        <v>0</v>
      </c>
      <c r="BG271" s="147">
        <f>IF(N271="zákl. přenesená",J271,0)</f>
        <v>0</v>
      </c>
      <c r="BH271" s="147">
        <f>IF(N271="sníž. přenesená",J271,0)</f>
        <v>0</v>
      </c>
      <c r="BI271" s="147">
        <f>IF(N271="nulová",J271,0)</f>
        <v>0</v>
      </c>
      <c r="BJ271" s="17" t="s">
        <v>81</v>
      </c>
      <c r="BK271" s="147">
        <f>ROUND(I271*H271,2)</f>
        <v>0</v>
      </c>
      <c r="BL271" s="17" t="s">
        <v>213</v>
      </c>
      <c r="BM271" s="146" t="s">
        <v>517</v>
      </c>
    </row>
    <row r="272" spans="2:65" s="1" customFormat="1" ht="33" customHeight="1">
      <c r="B272" s="133"/>
      <c r="C272" s="134" t="s">
        <v>518</v>
      </c>
      <c r="D272" s="134" t="s">
        <v>133</v>
      </c>
      <c r="E272" s="135" t="s">
        <v>403</v>
      </c>
      <c r="F272" s="136" t="s">
        <v>404</v>
      </c>
      <c r="G272" s="137" t="s">
        <v>405</v>
      </c>
      <c r="H272" s="138">
        <v>5</v>
      </c>
      <c r="I272" s="139"/>
      <c r="J272" s="140">
        <f>ROUND(I272*H272,2)</f>
        <v>0</v>
      </c>
      <c r="K272" s="141"/>
      <c r="L272" s="32"/>
      <c r="M272" s="142" t="s">
        <v>1</v>
      </c>
      <c r="N272" s="143" t="s">
        <v>38</v>
      </c>
      <c r="P272" s="144">
        <f>O272*H272</f>
        <v>0</v>
      </c>
      <c r="Q272" s="144">
        <v>0</v>
      </c>
      <c r="R272" s="144">
        <f>Q272*H272</f>
        <v>0</v>
      </c>
      <c r="S272" s="144">
        <v>0</v>
      </c>
      <c r="T272" s="145">
        <f>S272*H272</f>
        <v>0</v>
      </c>
      <c r="AR272" s="146" t="s">
        <v>213</v>
      </c>
      <c r="AT272" s="146" t="s">
        <v>133</v>
      </c>
      <c r="AU272" s="146" t="s">
        <v>83</v>
      </c>
      <c r="AY272" s="17" t="s">
        <v>130</v>
      </c>
      <c r="BE272" s="147">
        <f>IF(N272="základní",J272,0)</f>
        <v>0</v>
      </c>
      <c r="BF272" s="147">
        <f>IF(N272="snížená",J272,0)</f>
        <v>0</v>
      </c>
      <c r="BG272" s="147">
        <f>IF(N272="zákl. přenesená",J272,0)</f>
        <v>0</v>
      </c>
      <c r="BH272" s="147">
        <f>IF(N272="sníž. přenesená",J272,0)</f>
        <v>0</v>
      </c>
      <c r="BI272" s="147">
        <f>IF(N272="nulová",J272,0)</f>
        <v>0</v>
      </c>
      <c r="BJ272" s="17" t="s">
        <v>81</v>
      </c>
      <c r="BK272" s="147">
        <f>ROUND(I272*H272,2)</f>
        <v>0</v>
      </c>
      <c r="BL272" s="17" t="s">
        <v>213</v>
      </c>
      <c r="BM272" s="146" t="s">
        <v>406</v>
      </c>
    </row>
    <row r="273" spans="2:65" s="1" customFormat="1" ht="21.75" customHeight="1">
      <c r="B273" s="133"/>
      <c r="C273" s="134" t="s">
        <v>519</v>
      </c>
      <c r="D273" s="134" t="s">
        <v>133</v>
      </c>
      <c r="E273" s="135" t="s">
        <v>520</v>
      </c>
      <c r="F273" s="136" t="s">
        <v>521</v>
      </c>
      <c r="G273" s="137" t="s">
        <v>196</v>
      </c>
      <c r="H273" s="138">
        <v>2</v>
      </c>
      <c r="I273" s="139"/>
      <c r="J273" s="140">
        <f>ROUND(I273*H273,2)</f>
        <v>0</v>
      </c>
      <c r="K273" s="141"/>
      <c r="L273" s="32"/>
      <c r="M273" s="142" t="s">
        <v>1</v>
      </c>
      <c r="N273" s="143" t="s">
        <v>38</v>
      </c>
      <c r="P273" s="144">
        <f>O273*H273</f>
        <v>0</v>
      </c>
      <c r="Q273" s="144">
        <v>0</v>
      </c>
      <c r="R273" s="144">
        <f>Q273*H273</f>
        <v>0</v>
      </c>
      <c r="S273" s="144">
        <v>0</v>
      </c>
      <c r="T273" s="145">
        <f>S273*H273</f>
        <v>0</v>
      </c>
      <c r="AR273" s="146" t="s">
        <v>213</v>
      </c>
      <c r="AT273" s="146" t="s">
        <v>133</v>
      </c>
      <c r="AU273" s="146" t="s">
        <v>83</v>
      </c>
      <c r="AY273" s="17" t="s">
        <v>130</v>
      </c>
      <c r="BE273" s="147">
        <f>IF(N273="základní",J273,0)</f>
        <v>0</v>
      </c>
      <c r="BF273" s="147">
        <f>IF(N273="snížená",J273,0)</f>
        <v>0</v>
      </c>
      <c r="BG273" s="147">
        <f>IF(N273="zákl. přenesená",J273,0)</f>
        <v>0</v>
      </c>
      <c r="BH273" s="147">
        <f>IF(N273="sníž. přenesená",J273,0)</f>
        <v>0</v>
      </c>
      <c r="BI273" s="147">
        <f>IF(N273="nulová",J273,0)</f>
        <v>0</v>
      </c>
      <c r="BJ273" s="17" t="s">
        <v>81</v>
      </c>
      <c r="BK273" s="147">
        <f>ROUND(I273*H273,2)</f>
        <v>0</v>
      </c>
      <c r="BL273" s="17" t="s">
        <v>213</v>
      </c>
      <c r="BM273" s="146" t="s">
        <v>522</v>
      </c>
    </row>
    <row r="274" spans="2:65" s="1" customFormat="1" ht="33" customHeight="1">
      <c r="B274" s="133"/>
      <c r="C274" s="134" t="s">
        <v>523</v>
      </c>
      <c r="D274" s="134" t="s">
        <v>133</v>
      </c>
      <c r="E274" s="135" t="s">
        <v>408</v>
      </c>
      <c r="F274" s="136" t="s">
        <v>409</v>
      </c>
      <c r="G274" s="137" t="s">
        <v>374</v>
      </c>
      <c r="H274" s="176"/>
      <c r="I274" s="139"/>
      <c r="J274" s="140">
        <f>ROUND(I274*H274,2)</f>
        <v>0</v>
      </c>
      <c r="K274" s="141"/>
      <c r="L274" s="32"/>
      <c r="M274" s="142" t="s">
        <v>1</v>
      </c>
      <c r="N274" s="143" t="s">
        <v>38</v>
      </c>
      <c r="P274" s="144">
        <f>O274*H274</f>
        <v>0</v>
      </c>
      <c r="Q274" s="144">
        <v>0</v>
      </c>
      <c r="R274" s="144">
        <f>Q274*H274</f>
        <v>0</v>
      </c>
      <c r="S274" s="144">
        <v>0</v>
      </c>
      <c r="T274" s="145">
        <f>S274*H274</f>
        <v>0</v>
      </c>
      <c r="AR274" s="146" t="s">
        <v>213</v>
      </c>
      <c r="AT274" s="146" t="s">
        <v>133</v>
      </c>
      <c r="AU274" s="146" t="s">
        <v>83</v>
      </c>
      <c r="AY274" s="17" t="s">
        <v>130</v>
      </c>
      <c r="BE274" s="147">
        <f>IF(N274="základní",J274,0)</f>
        <v>0</v>
      </c>
      <c r="BF274" s="147">
        <f>IF(N274="snížená",J274,0)</f>
        <v>0</v>
      </c>
      <c r="BG274" s="147">
        <f>IF(N274="zákl. přenesená",J274,0)</f>
        <v>0</v>
      </c>
      <c r="BH274" s="147">
        <f>IF(N274="sníž. přenesená",J274,0)</f>
        <v>0</v>
      </c>
      <c r="BI274" s="147">
        <f>IF(N274="nulová",J274,0)</f>
        <v>0</v>
      </c>
      <c r="BJ274" s="17" t="s">
        <v>81</v>
      </c>
      <c r="BK274" s="147">
        <f>ROUND(I274*H274,2)</f>
        <v>0</v>
      </c>
      <c r="BL274" s="17" t="s">
        <v>213</v>
      </c>
      <c r="BM274" s="146" t="s">
        <v>410</v>
      </c>
    </row>
    <row r="275" spans="2:65" s="11" customFormat="1" ht="22.8" customHeight="1">
      <c r="B275" s="121"/>
      <c r="D275" s="122" t="s">
        <v>72</v>
      </c>
      <c r="E275" s="131" t="s">
        <v>411</v>
      </c>
      <c r="F275" s="131" t="s">
        <v>412</v>
      </c>
      <c r="I275" s="124"/>
      <c r="J275" s="132">
        <f>BK275</f>
        <v>0</v>
      </c>
      <c r="L275" s="121"/>
      <c r="M275" s="126"/>
      <c r="P275" s="127">
        <f>SUM(P276:P285)</f>
        <v>0</v>
      </c>
      <c r="R275" s="127">
        <f>SUM(R276:R285)</f>
        <v>0.78996</v>
      </c>
      <c r="T275" s="128">
        <f>SUM(T276:T285)</f>
        <v>0</v>
      </c>
      <c r="AR275" s="122" t="s">
        <v>83</v>
      </c>
      <c r="AT275" s="129" t="s">
        <v>72</v>
      </c>
      <c r="AU275" s="129" t="s">
        <v>81</v>
      </c>
      <c r="AY275" s="122" t="s">
        <v>130</v>
      </c>
      <c r="BK275" s="130">
        <f>SUM(BK276:BK285)</f>
        <v>0</v>
      </c>
    </row>
    <row r="276" spans="2:65" s="1" customFormat="1" ht="16.5" customHeight="1">
      <c r="B276" s="133"/>
      <c r="C276" s="134" t="s">
        <v>524</v>
      </c>
      <c r="D276" s="134" t="s">
        <v>133</v>
      </c>
      <c r="E276" s="135" t="s">
        <v>414</v>
      </c>
      <c r="F276" s="136" t="s">
        <v>415</v>
      </c>
      <c r="G276" s="137" t="s">
        <v>136</v>
      </c>
      <c r="H276" s="138">
        <v>1362</v>
      </c>
      <c r="I276" s="139"/>
      <c r="J276" s="140">
        <f>ROUND(I276*H276,2)</f>
        <v>0</v>
      </c>
      <c r="K276" s="141"/>
      <c r="L276" s="32"/>
      <c r="M276" s="142" t="s">
        <v>1</v>
      </c>
      <c r="N276" s="143" t="s">
        <v>38</v>
      </c>
      <c r="P276" s="144">
        <f>O276*H276</f>
        <v>0</v>
      </c>
      <c r="Q276" s="144">
        <v>0</v>
      </c>
      <c r="R276" s="144">
        <f>Q276*H276</f>
        <v>0</v>
      </c>
      <c r="S276" s="144">
        <v>0</v>
      </c>
      <c r="T276" s="145">
        <f>S276*H276</f>
        <v>0</v>
      </c>
      <c r="AR276" s="146" t="s">
        <v>213</v>
      </c>
      <c r="AT276" s="146" t="s">
        <v>133</v>
      </c>
      <c r="AU276" s="146" t="s">
        <v>83</v>
      </c>
      <c r="AY276" s="17" t="s">
        <v>130</v>
      </c>
      <c r="BE276" s="147">
        <f>IF(N276="základní",J276,0)</f>
        <v>0</v>
      </c>
      <c r="BF276" s="147">
        <f>IF(N276="snížená",J276,0)</f>
        <v>0</v>
      </c>
      <c r="BG276" s="147">
        <f>IF(N276="zákl. přenesená",J276,0)</f>
        <v>0</v>
      </c>
      <c r="BH276" s="147">
        <f>IF(N276="sníž. přenesená",J276,0)</f>
        <v>0</v>
      </c>
      <c r="BI276" s="147">
        <f>IF(N276="nulová",J276,0)</f>
        <v>0</v>
      </c>
      <c r="BJ276" s="17" t="s">
        <v>81</v>
      </c>
      <c r="BK276" s="147">
        <f>ROUND(I276*H276,2)</f>
        <v>0</v>
      </c>
      <c r="BL276" s="17" t="s">
        <v>213</v>
      </c>
      <c r="BM276" s="146" t="s">
        <v>416</v>
      </c>
    </row>
    <row r="277" spans="2:65" s="12" customFormat="1" ht="10.199999999999999">
      <c r="B277" s="148"/>
      <c r="D277" s="149" t="s">
        <v>139</v>
      </c>
      <c r="E277" s="150" t="s">
        <v>1</v>
      </c>
      <c r="F277" s="151" t="s">
        <v>140</v>
      </c>
      <c r="H277" s="150" t="s">
        <v>1</v>
      </c>
      <c r="I277" s="152"/>
      <c r="L277" s="148"/>
      <c r="M277" s="153"/>
      <c r="T277" s="154"/>
      <c r="AT277" s="150" t="s">
        <v>139</v>
      </c>
      <c r="AU277" s="150" t="s">
        <v>83</v>
      </c>
      <c r="AV277" s="12" t="s">
        <v>81</v>
      </c>
      <c r="AW277" s="12" t="s">
        <v>30</v>
      </c>
      <c r="AX277" s="12" t="s">
        <v>73</v>
      </c>
      <c r="AY277" s="150" t="s">
        <v>130</v>
      </c>
    </row>
    <row r="278" spans="2:65" s="13" customFormat="1" ht="10.199999999999999">
      <c r="B278" s="155"/>
      <c r="D278" s="149" t="s">
        <v>139</v>
      </c>
      <c r="E278" s="156" t="s">
        <v>1</v>
      </c>
      <c r="F278" s="157" t="s">
        <v>426</v>
      </c>
      <c r="H278" s="158">
        <v>81</v>
      </c>
      <c r="I278" s="159"/>
      <c r="L278" s="155"/>
      <c r="M278" s="160"/>
      <c r="T278" s="161"/>
      <c r="AT278" s="156" t="s">
        <v>139</v>
      </c>
      <c r="AU278" s="156" t="s">
        <v>83</v>
      </c>
      <c r="AV278" s="13" t="s">
        <v>83</v>
      </c>
      <c r="AW278" s="13" t="s">
        <v>30</v>
      </c>
      <c r="AX278" s="13" t="s">
        <v>73</v>
      </c>
      <c r="AY278" s="156" t="s">
        <v>130</v>
      </c>
    </row>
    <row r="279" spans="2:65" s="12" customFormat="1" ht="10.199999999999999">
      <c r="B279" s="148"/>
      <c r="D279" s="149" t="s">
        <v>139</v>
      </c>
      <c r="E279" s="150" t="s">
        <v>1</v>
      </c>
      <c r="F279" s="151" t="s">
        <v>142</v>
      </c>
      <c r="H279" s="150" t="s">
        <v>1</v>
      </c>
      <c r="I279" s="152"/>
      <c r="L279" s="148"/>
      <c r="M279" s="153"/>
      <c r="T279" s="154"/>
      <c r="AT279" s="150" t="s">
        <v>139</v>
      </c>
      <c r="AU279" s="150" t="s">
        <v>83</v>
      </c>
      <c r="AV279" s="12" t="s">
        <v>81</v>
      </c>
      <c r="AW279" s="12" t="s">
        <v>30</v>
      </c>
      <c r="AX279" s="12" t="s">
        <v>73</v>
      </c>
      <c r="AY279" s="150" t="s">
        <v>130</v>
      </c>
    </row>
    <row r="280" spans="2:65" s="13" customFormat="1" ht="10.199999999999999">
      <c r="B280" s="155"/>
      <c r="D280" s="149" t="s">
        <v>139</v>
      </c>
      <c r="E280" s="156" t="s">
        <v>1</v>
      </c>
      <c r="F280" s="157" t="s">
        <v>427</v>
      </c>
      <c r="H280" s="158">
        <v>91</v>
      </c>
      <c r="I280" s="159"/>
      <c r="L280" s="155"/>
      <c r="M280" s="160"/>
      <c r="T280" s="161"/>
      <c r="AT280" s="156" t="s">
        <v>139</v>
      </c>
      <c r="AU280" s="156" t="s">
        <v>83</v>
      </c>
      <c r="AV280" s="13" t="s">
        <v>83</v>
      </c>
      <c r="AW280" s="13" t="s">
        <v>30</v>
      </c>
      <c r="AX280" s="13" t="s">
        <v>73</v>
      </c>
      <c r="AY280" s="156" t="s">
        <v>130</v>
      </c>
    </row>
    <row r="281" spans="2:65" s="12" customFormat="1" ht="10.199999999999999">
      <c r="B281" s="148"/>
      <c r="D281" s="149" t="s">
        <v>139</v>
      </c>
      <c r="E281" s="150" t="s">
        <v>1</v>
      </c>
      <c r="F281" s="151" t="s">
        <v>275</v>
      </c>
      <c r="H281" s="150" t="s">
        <v>1</v>
      </c>
      <c r="I281" s="152"/>
      <c r="L281" s="148"/>
      <c r="M281" s="153"/>
      <c r="T281" s="154"/>
      <c r="AT281" s="150" t="s">
        <v>139</v>
      </c>
      <c r="AU281" s="150" t="s">
        <v>83</v>
      </c>
      <c r="AV281" s="12" t="s">
        <v>81</v>
      </c>
      <c r="AW281" s="12" t="s">
        <v>30</v>
      </c>
      <c r="AX281" s="12" t="s">
        <v>73</v>
      </c>
      <c r="AY281" s="150" t="s">
        <v>130</v>
      </c>
    </row>
    <row r="282" spans="2:65" s="13" customFormat="1" ht="10.199999999999999">
      <c r="B282" s="155"/>
      <c r="D282" s="149" t="s">
        <v>139</v>
      </c>
      <c r="E282" s="156" t="s">
        <v>1</v>
      </c>
      <c r="F282" s="157" t="s">
        <v>431</v>
      </c>
      <c r="H282" s="158">
        <v>1190</v>
      </c>
      <c r="I282" s="159"/>
      <c r="L282" s="155"/>
      <c r="M282" s="160"/>
      <c r="T282" s="161"/>
      <c r="AT282" s="156" t="s">
        <v>139</v>
      </c>
      <c r="AU282" s="156" t="s">
        <v>83</v>
      </c>
      <c r="AV282" s="13" t="s">
        <v>83</v>
      </c>
      <c r="AW282" s="13" t="s">
        <v>30</v>
      </c>
      <c r="AX282" s="13" t="s">
        <v>73</v>
      </c>
      <c r="AY282" s="156" t="s">
        <v>130</v>
      </c>
    </row>
    <row r="283" spans="2:65" s="14" customFormat="1" ht="10.199999999999999">
      <c r="B283" s="162"/>
      <c r="D283" s="149" t="s">
        <v>139</v>
      </c>
      <c r="E283" s="163" t="s">
        <v>1</v>
      </c>
      <c r="F283" s="164" t="s">
        <v>144</v>
      </c>
      <c r="H283" s="165">
        <v>1362</v>
      </c>
      <c r="I283" s="166"/>
      <c r="L283" s="162"/>
      <c r="M283" s="167"/>
      <c r="T283" s="168"/>
      <c r="AT283" s="163" t="s">
        <v>139</v>
      </c>
      <c r="AU283" s="163" t="s">
        <v>83</v>
      </c>
      <c r="AV283" s="14" t="s">
        <v>137</v>
      </c>
      <c r="AW283" s="14" t="s">
        <v>30</v>
      </c>
      <c r="AX283" s="14" t="s">
        <v>81</v>
      </c>
      <c r="AY283" s="163" t="s">
        <v>130</v>
      </c>
    </row>
    <row r="284" spans="2:65" s="1" customFormat="1" ht="24.15" customHeight="1">
      <c r="B284" s="133"/>
      <c r="C284" s="134" t="s">
        <v>525</v>
      </c>
      <c r="D284" s="134" t="s">
        <v>133</v>
      </c>
      <c r="E284" s="135" t="s">
        <v>418</v>
      </c>
      <c r="F284" s="136" t="s">
        <v>419</v>
      </c>
      <c r="G284" s="137" t="s">
        <v>136</v>
      </c>
      <c r="H284" s="138">
        <v>1362</v>
      </c>
      <c r="I284" s="139"/>
      <c r="J284" s="140">
        <f>ROUND(I284*H284,2)</f>
        <v>0</v>
      </c>
      <c r="K284" s="141"/>
      <c r="L284" s="32"/>
      <c r="M284" s="142" t="s">
        <v>1</v>
      </c>
      <c r="N284" s="143" t="s">
        <v>38</v>
      </c>
      <c r="P284" s="144">
        <f>O284*H284</f>
        <v>0</v>
      </c>
      <c r="Q284" s="144">
        <v>1E-4</v>
      </c>
      <c r="R284" s="144">
        <f>Q284*H284</f>
        <v>0.13620000000000002</v>
      </c>
      <c r="S284" s="144">
        <v>0</v>
      </c>
      <c r="T284" s="145">
        <f>S284*H284</f>
        <v>0</v>
      </c>
      <c r="AR284" s="146" t="s">
        <v>213</v>
      </c>
      <c r="AT284" s="146" t="s">
        <v>133</v>
      </c>
      <c r="AU284" s="146" t="s">
        <v>83</v>
      </c>
      <c r="AY284" s="17" t="s">
        <v>130</v>
      </c>
      <c r="BE284" s="147">
        <f>IF(N284="základní",J284,0)</f>
        <v>0</v>
      </c>
      <c r="BF284" s="147">
        <f>IF(N284="snížená",J284,0)</f>
        <v>0</v>
      </c>
      <c r="BG284" s="147">
        <f>IF(N284="zákl. přenesená",J284,0)</f>
        <v>0</v>
      </c>
      <c r="BH284" s="147">
        <f>IF(N284="sníž. přenesená",J284,0)</f>
        <v>0</v>
      </c>
      <c r="BI284" s="147">
        <f>IF(N284="nulová",J284,0)</f>
        <v>0</v>
      </c>
      <c r="BJ284" s="17" t="s">
        <v>81</v>
      </c>
      <c r="BK284" s="147">
        <f>ROUND(I284*H284,2)</f>
        <v>0</v>
      </c>
      <c r="BL284" s="17" t="s">
        <v>213</v>
      </c>
      <c r="BM284" s="146" t="s">
        <v>420</v>
      </c>
    </row>
    <row r="285" spans="2:65" s="1" customFormat="1" ht="24.15" customHeight="1">
      <c r="B285" s="133"/>
      <c r="C285" s="134" t="s">
        <v>526</v>
      </c>
      <c r="D285" s="134" t="s">
        <v>133</v>
      </c>
      <c r="E285" s="135" t="s">
        <v>422</v>
      </c>
      <c r="F285" s="136" t="s">
        <v>423</v>
      </c>
      <c r="G285" s="137" t="s">
        <v>136</v>
      </c>
      <c r="H285" s="138">
        <v>1362</v>
      </c>
      <c r="I285" s="139"/>
      <c r="J285" s="140">
        <f>ROUND(I285*H285,2)</f>
        <v>0</v>
      </c>
      <c r="K285" s="141"/>
      <c r="L285" s="32"/>
      <c r="M285" s="177" t="s">
        <v>1</v>
      </c>
      <c r="N285" s="178" t="s">
        <v>38</v>
      </c>
      <c r="O285" s="179"/>
      <c r="P285" s="180">
        <f>O285*H285</f>
        <v>0</v>
      </c>
      <c r="Q285" s="180">
        <v>4.8000000000000001E-4</v>
      </c>
      <c r="R285" s="180">
        <f>Q285*H285</f>
        <v>0.65376000000000001</v>
      </c>
      <c r="S285" s="180">
        <v>0</v>
      </c>
      <c r="T285" s="181">
        <f>S285*H285</f>
        <v>0</v>
      </c>
      <c r="AR285" s="146" t="s">
        <v>213</v>
      </c>
      <c r="AT285" s="146" t="s">
        <v>133</v>
      </c>
      <c r="AU285" s="146" t="s">
        <v>83</v>
      </c>
      <c r="AY285" s="17" t="s">
        <v>130</v>
      </c>
      <c r="BE285" s="147">
        <f>IF(N285="základní",J285,0)</f>
        <v>0</v>
      </c>
      <c r="BF285" s="147">
        <f>IF(N285="snížená",J285,0)</f>
        <v>0</v>
      </c>
      <c r="BG285" s="147">
        <f>IF(N285="zákl. přenesená",J285,0)</f>
        <v>0</v>
      </c>
      <c r="BH285" s="147">
        <f>IF(N285="sníž. přenesená",J285,0)</f>
        <v>0</v>
      </c>
      <c r="BI285" s="147">
        <f>IF(N285="nulová",J285,0)</f>
        <v>0</v>
      </c>
      <c r="BJ285" s="17" t="s">
        <v>81</v>
      </c>
      <c r="BK285" s="147">
        <f>ROUND(I285*H285,2)</f>
        <v>0</v>
      </c>
      <c r="BL285" s="17" t="s">
        <v>213</v>
      </c>
      <c r="BM285" s="146" t="s">
        <v>424</v>
      </c>
    </row>
    <row r="286" spans="2:65" s="1" customFormat="1" ht="6.9" customHeight="1">
      <c r="B286" s="44"/>
      <c r="C286" s="45"/>
      <c r="D286" s="45"/>
      <c r="E286" s="45"/>
      <c r="F286" s="45"/>
      <c r="G286" s="45"/>
      <c r="H286" s="45"/>
      <c r="I286" s="45"/>
      <c r="J286" s="45"/>
      <c r="K286" s="45"/>
      <c r="L286" s="32"/>
    </row>
  </sheetData>
  <autoFilter ref="C126:K285" xr:uid="{00000000-0009-0000-0000-00000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1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1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89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" customHeight="1">
      <c r="B4" s="20"/>
      <c r="D4" s="21" t="s">
        <v>96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2" t="str">
        <f>'Rekapitulace stavby'!K6</f>
        <v>Oprava fasády kostela Sv. Jakuba v Lipníku n/Bečvou</v>
      </c>
      <c r="F7" s="233"/>
      <c r="G7" s="233"/>
      <c r="H7" s="233"/>
      <c r="L7" s="20"/>
    </row>
    <row r="8" spans="2:46" s="1" customFormat="1" ht="12" customHeight="1">
      <c r="B8" s="32"/>
      <c r="D8" s="27" t="s">
        <v>97</v>
      </c>
      <c r="L8" s="32"/>
    </row>
    <row r="9" spans="2:46" s="1" customFormat="1" ht="16.5" customHeight="1">
      <c r="B9" s="32"/>
      <c r="E9" s="193" t="s">
        <v>527</v>
      </c>
      <c r="F9" s="234"/>
      <c r="G9" s="234"/>
      <c r="H9" s="23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19. 11. 2025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5" t="str">
        <f>'Rekapitulace stavby'!E14</f>
        <v>Vyplň údaj</v>
      </c>
      <c r="F18" s="215"/>
      <c r="G18" s="215"/>
      <c r="H18" s="215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9"/>
      <c r="E27" s="220" t="s">
        <v>1</v>
      </c>
      <c r="F27" s="220"/>
      <c r="G27" s="220"/>
      <c r="H27" s="220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33</v>
      </c>
      <c r="J30" s="66">
        <f>ROUND(J127,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customHeight="1">
      <c r="B33" s="32"/>
      <c r="D33" s="55" t="s">
        <v>37</v>
      </c>
      <c r="E33" s="27" t="s">
        <v>38</v>
      </c>
      <c r="F33" s="91">
        <f>ROUND((SUM(BE127:BE310)),  2)</f>
        <v>0</v>
      </c>
      <c r="I33" s="92">
        <v>0.21</v>
      </c>
      <c r="J33" s="91">
        <f>ROUND(((SUM(BE127:BE310))*I33),  2)</f>
        <v>0</v>
      </c>
      <c r="L33" s="32"/>
    </row>
    <row r="34" spans="2:12" s="1" customFormat="1" ht="14.4" customHeight="1">
      <c r="B34" s="32"/>
      <c r="E34" s="27" t="s">
        <v>39</v>
      </c>
      <c r="F34" s="91">
        <f>ROUND((SUM(BF127:BF310)),  2)</f>
        <v>0</v>
      </c>
      <c r="I34" s="92">
        <v>0.12</v>
      </c>
      <c r="J34" s="91">
        <f>ROUND(((SUM(BF127:BF310))*I34),  2)</f>
        <v>0</v>
      </c>
      <c r="L34" s="32"/>
    </row>
    <row r="35" spans="2:12" s="1" customFormat="1" ht="14.4" hidden="1" customHeight="1">
      <c r="B35" s="32"/>
      <c r="E35" s="27" t="s">
        <v>40</v>
      </c>
      <c r="F35" s="91">
        <f>ROUND((SUM(BG127:BG310)),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91">
        <f>ROUND((SUM(BH127:BH310)),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91">
        <f>ROUND((SUM(BI127:BI310)),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43</v>
      </c>
      <c r="E39" s="57"/>
      <c r="F39" s="57"/>
      <c r="G39" s="95" t="s">
        <v>44</v>
      </c>
      <c r="H39" s="96" t="s">
        <v>45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2" t="str">
        <f>E7</f>
        <v>Oprava fasády kostela Sv. Jakuba v Lipníku n/Bečvou</v>
      </c>
      <c r="F85" s="233"/>
      <c r="G85" s="233"/>
      <c r="H85" s="233"/>
      <c r="L85" s="32"/>
    </row>
    <row r="86" spans="2:47" s="1" customFormat="1" ht="12" customHeight="1">
      <c r="B86" s="32"/>
      <c r="C86" s="27" t="s">
        <v>97</v>
      </c>
      <c r="L86" s="32"/>
    </row>
    <row r="87" spans="2:47" s="1" customFormat="1" ht="16.5" customHeight="1">
      <c r="B87" s="32"/>
      <c r="E87" s="193" t="str">
        <f>E9</f>
        <v>PAB0351 - Věž</v>
      </c>
      <c r="F87" s="234"/>
      <c r="G87" s="234"/>
      <c r="H87" s="234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19. 11. 2025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100</v>
      </c>
      <c r="D94" s="93"/>
      <c r="E94" s="93"/>
      <c r="F94" s="93"/>
      <c r="G94" s="93"/>
      <c r="H94" s="93"/>
      <c r="I94" s="93"/>
      <c r="J94" s="102" t="s">
        <v>101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102</v>
      </c>
      <c r="J96" s="66">
        <f>J127</f>
        <v>0</v>
      </c>
      <c r="L96" s="32"/>
      <c r="AU96" s="17" t="s">
        <v>103</v>
      </c>
    </row>
    <row r="97" spans="2:12" s="8" customFormat="1" ht="24.9" customHeight="1">
      <c r="B97" s="104"/>
      <c r="D97" s="105" t="s">
        <v>104</v>
      </c>
      <c r="E97" s="106"/>
      <c r="F97" s="106"/>
      <c r="G97" s="106"/>
      <c r="H97" s="106"/>
      <c r="I97" s="106"/>
      <c r="J97" s="107">
        <f>J128</f>
        <v>0</v>
      </c>
      <c r="L97" s="104"/>
    </row>
    <row r="98" spans="2:12" s="9" customFormat="1" ht="19.95" customHeight="1">
      <c r="B98" s="108"/>
      <c r="D98" s="109" t="s">
        <v>105</v>
      </c>
      <c r="E98" s="110"/>
      <c r="F98" s="110"/>
      <c r="G98" s="110"/>
      <c r="H98" s="110"/>
      <c r="I98" s="110"/>
      <c r="J98" s="111">
        <f>J129</f>
        <v>0</v>
      </c>
      <c r="L98" s="108"/>
    </row>
    <row r="99" spans="2:12" s="9" customFormat="1" ht="19.95" customHeight="1">
      <c r="B99" s="108"/>
      <c r="D99" s="109" t="s">
        <v>107</v>
      </c>
      <c r="E99" s="110"/>
      <c r="F99" s="110"/>
      <c r="G99" s="110"/>
      <c r="H99" s="110"/>
      <c r="I99" s="110"/>
      <c r="J99" s="111">
        <f>J183</f>
        <v>0</v>
      </c>
      <c r="L99" s="108"/>
    </row>
    <row r="100" spans="2:12" s="9" customFormat="1" ht="19.95" customHeight="1">
      <c r="B100" s="108"/>
      <c r="D100" s="109" t="s">
        <v>108</v>
      </c>
      <c r="E100" s="110"/>
      <c r="F100" s="110"/>
      <c r="G100" s="110"/>
      <c r="H100" s="110"/>
      <c r="I100" s="110"/>
      <c r="J100" s="111">
        <f>J245</f>
        <v>0</v>
      </c>
      <c r="L100" s="108"/>
    </row>
    <row r="101" spans="2:12" s="9" customFormat="1" ht="19.95" customHeight="1">
      <c r="B101" s="108"/>
      <c r="D101" s="109" t="s">
        <v>109</v>
      </c>
      <c r="E101" s="110"/>
      <c r="F101" s="110"/>
      <c r="G101" s="110"/>
      <c r="H101" s="110"/>
      <c r="I101" s="110"/>
      <c r="J101" s="111">
        <f>J251</f>
        <v>0</v>
      </c>
      <c r="L101" s="108"/>
    </row>
    <row r="102" spans="2:12" s="8" customFormat="1" ht="24.9" customHeight="1">
      <c r="B102" s="104"/>
      <c r="D102" s="105" t="s">
        <v>110</v>
      </c>
      <c r="E102" s="106"/>
      <c r="F102" s="106"/>
      <c r="G102" s="106"/>
      <c r="H102" s="106"/>
      <c r="I102" s="106"/>
      <c r="J102" s="107">
        <f>J253</f>
        <v>0</v>
      </c>
      <c r="L102" s="104"/>
    </row>
    <row r="103" spans="2:12" s="9" customFormat="1" ht="19.95" customHeight="1">
      <c r="B103" s="108"/>
      <c r="D103" s="109" t="s">
        <v>111</v>
      </c>
      <c r="E103" s="110"/>
      <c r="F103" s="110"/>
      <c r="G103" s="110"/>
      <c r="H103" s="110"/>
      <c r="I103" s="110"/>
      <c r="J103" s="111">
        <f>J254</f>
        <v>0</v>
      </c>
      <c r="L103" s="108"/>
    </row>
    <row r="104" spans="2:12" s="9" customFormat="1" ht="19.95" customHeight="1">
      <c r="B104" s="108"/>
      <c r="D104" s="109" t="s">
        <v>528</v>
      </c>
      <c r="E104" s="110"/>
      <c r="F104" s="110"/>
      <c r="G104" s="110"/>
      <c r="H104" s="110"/>
      <c r="I104" s="110"/>
      <c r="J104" s="111">
        <f>J279</f>
        <v>0</v>
      </c>
      <c r="L104" s="108"/>
    </row>
    <row r="105" spans="2:12" s="9" customFormat="1" ht="19.95" customHeight="1">
      <c r="B105" s="108"/>
      <c r="D105" s="109" t="s">
        <v>529</v>
      </c>
      <c r="E105" s="110"/>
      <c r="F105" s="110"/>
      <c r="G105" s="110"/>
      <c r="H105" s="110"/>
      <c r="I105" s="110"/>
      <c r="J105" s="111">
        <f>J281</f>
        <v>0</v>
      </c>
      <c r="L105" s="108"/>
    </row>
    <row r="106" spans="2:12" s="9" customFormat="1" ht="19.95" customHeight="1">
      <c r="B106" s="108"/>
      <c r="D106" s="109" t="s">
        <v>113</v>
      </c>
      <c r="E106" s="110"/>
      <c r="F106" s="110"/>
      <c r="G106" s="110"/>
      <c r="H106" s="110"/>
      <c r="I106" s="110"/>
      <c r="J106" s="111">
        <f>J293</f>
        <v>0</v>
      </c>
      <c r="L106" s="108"/>
    </row>
    <row r="107" spans="2:12" s="9" customFormat="1" ht="19.95" customHeight="1">
      <c r="B107" s="108"/>
      <c r="D107" s="109" t="s">
        <v>114</v>
      </c>
      <c r="E107" s="110"/>
      <c r="F107" s="110"/>
      <c r="G107" s="110"/>
      <c r="H107" s="110"/>
      <c r="I107" s="110"/>
      <c r="J107" s="111">
        <f>J300</f>
        <v>0</v>
      </c>
      <c r="L107" s="108"/>
    </row>
    <row r="108" spans="2:12" s="1" customFormat="1" ht="21.75" customHeight="1">
      <c r="B108" s="32"/>
      <c r="L108" s="32"/>
    </row>
    <row r="109" spans="2:12" s="1" customFormat="1" ht="6.9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2"/>
    </row>
    <row r="113" spans="2:63" s="1" customFormat="1" ht="6.9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2"/>
    </row>
    <row r="114" spans="2:63" s="1" customFormat="1" ht="24.9" customHeight="1">
      <c r="B114" s="32"/>
      <c r="C114" s="21" t="s">
        <v>115</v>
      </c>
      <c r="L114" s="32"/>
    </row>
    <row r="115" spans="2:63" s="1" customFormat="1" ht="6.9" customHeight="1">
      <c r="B115" s="32"/>
      <c r="L115" s="32"/>
    </row>
    <row r="116" spans="2:63" s="1" customFormat="1" ht="12" customHeight="1">
      <c r="B116" s="32"/>
      <c r="C116" s="27" t="s">
        <v>16</v>
      </c>
      <c r="L116" s="32"/>
    </row>
    <row r="117" spans="2:63" s="1" customFormat="1" ht="16.5" customHeight="1">
      <c r="B117" s="32"/>
      <c r="E117" s="232" t="str">
        <f>E7</f>
        <v>Oprava fasády kostela Sv. Jakuba v Lipníku n/Bečvou</v>
      </c>
      <c r="F117" s="233"/>
      <c r="G117" s="233"/>
      <c r="H117" s="233"/>
      <c r="L117" s="32"/>
    </row>
    <row r="118" spans="2:63" s="1" customFormat="1" ht="12" customHeight="1">
      <c r="B118" s="32"/>
      <c r="C118" s="27" t="s">
        <v>97</v>
      </c>
      <c r="L118" s="32"/>
    </row>
    <row r="119" spans="2:63" s="1" customFormat="1" ht="16.5" customHeight="1">
      <c r="B119" s="32"/>
      <c r="E119" s="193" t="str">
        <f>E9</f>
        <v>PAB0351 - Věž</v>
      </c>
      <c r="F119" s="234"/>
      <c r="G119" s="234"/>
      <c r="H119" s="234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F12</f>
        <v xml:space="preserve"> </v>
      </c>
      <c r="I121" s="27" t="s">
        <v>22</v>
      </c>
      <c r="J121" s="52" t="str">
        <f>IF(J12="","",J12)</f>
        <v>19. 11. 2025</v>
      </c>
      <c r="L121" s="32"/>
    </row>
    <row r="122" spans="2:63" s="1" customFormat="1" ht="6.9" customHeight="1">
      <c r="B122" s="32"/>
      <c r="L122" s="32"/>
    </row>
    <row r="123" spans="2:63" s="1" customFormat="1" ht="15.15" customHeight="1">
      <c r="B123" s="32"/>
      <c r="C123" s="27" t="s">
        <v>24</v>
      </c>
      <c r="F123" s="25" t="str">
        <f>E15</f>
        <v xml:space="preserve"> </v>
      </c>
      <c r="I123" s="27" t="s">
        <v>29</v>
      </c>
      <c r="J123" s="30" t="str">
        <f>E21</f>
        <v xml:space="preserve"> </v>
      </c>
      <c r="L123" s="32"/>
    </row>
    <row r="124" spans="2:63" s="1" customFormat="1" ht="15.15" customHeight="1">
      <c r="B124" s="32"/>
      <c r="C124" s="27" t="s">
        <v>27</v>
      </c>
      <c r="F124" s="25" t="str">
        <f>IF(E18="","",E18)</f>
        <v>Vyplň údaj</v>
      </c>
      <c r="I124" s="27" t="s">
        <v>31</v>
      </c>
      <c r="J124" s="30" t="str">
        <f>E24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2"/>
      <c r="C126" s="113" t="s">
        <v>116</v>
      </c>
      <c r="D126" s="114" t="s">
        <v>58</v>
      </c>
      <c r="E126" s="114" t="s">
        <v>54</v>
      </c>
      <c r="F126" s="114" t="s">
        <v>55</v>
      </c>
      <c r="G126" s="114" t="s">
        <v>117</v>
      </c>
      <c r="H126" s="114" t="s">
        <v>118</v>
      </c>
      <c r="I126" s="114" t="s">
        <v>119</v>
      </c>
      <c r="J126" s="115" t="s">
        <v>101</v>
      </c>
      <c r="K126" s="116" t="s">
        <v>120</v>
      </c>
      <c r="L126" s="112"/>
      <c r="M126" s="59" t="s">
        <v>1</v>
      </c>
      <c r="N126" s="60" t="s">
        <v>37</v>
      </c>
      <c r="O126" s="60" t="s">
        <v>121</v>
      </c>
      <c r="P126" s="60" t="s">
        <v>122</v>
      </c>
      <c r="Q126" s="60" t="s">
        <v>123</v>
      </c>
      <c r="R126" s="60" t="s">
        <v>124</v>
      </c>
      <c r="S126" s="60" t="s">
        <v>125</v>
      </c>
      <c r="T126" s="61" t="s">
        <v>126</v>
      </c>
    </row>
    <row r="127" spans="2:63" s="1" customFormat="1" ht="22.8" customHeight="1">
      <c r="B127" s="32"/>
      <c r="C127" s="64" t="s">
        <v>127</v>
      </c>
      <c r="J127" s="117">
        <f>BK127</f>
        <v>0</v>
      </c>
      <c r="L127" s="32"/>
      <c r="M127" s="62"/>
      <c r="N127" s="53"/>
      <c r="O127" s="53"/>
      <c r="P127" s="118">
        <f>P128+P253</f>
        <v>0</v>
      </c>
      <c r="Q127" s="53"/>
      <c r="R127" s="118">
        <f>R128+R253</f>
        <v>25.990791999999999</v>
      </c>
      <c r="S127" s="53"/>
      <c r="T127" s="119">
        <f>T128+T253</f>
        <v>23.43898312</v>
      </c>
      <c r="AT127" s="17" t="s">
        <v>72</v>
      </c>
      <c r="AU127" s="17" t="s">
        <v>103</v>
      </c>
      <c r="BK127" s="120">
        <f>BK128+BK253</f>
        <v>0</v>
      </c>
    </row>
    <row r="128" spans="2:63" s="11" customFormat="1" ht="25.95" customHeight="1">
      <c r="B128" s="121"/>
      <c r="D128" s="122" t="s">
        <v>72</v>
      </c>
      <c r="E128" s="123" t="s">
        <v>128</v>
      </c>
      <c r="F128" s="123" t="s">
        <v>129</v>
      </c>
      <c r="I128" s="124"/>
      <c r="J128" s="125">
        <f>BK128</f>
        <v>0</v>
      </c>
      <c r="L128" s="121"/>
      <c r="M128" s="126"/>
      <c r="P128" s="127">
        <f>P129+P183+P245+P251</f>
        <v>0</v>
      </c>
      <c r="R128" s="127">
        <f>R129+R183+R245+R251</f>
        <v>24.217631999999998</v>
      </c>
      <c r="T128" s="128">
        <f>T129+T183+T245+T251</f>
        <v>21.262079119999999</v>
      </c>
      <c r="AR128" s="122" t="s">
        <v>81</v>
      </c>
      <c r="AT128" s="129" t="s">
        <v>72</v>
      </c>
      <c r="AU128" s="129" t="s">
        <v>73</v>
      </c>
      <c r="AY128" s="122" t="s">
        <v>130</v>
      </c>
      <c r="BK128" s="130">
        <f>BK129+BK183+BK245+BK251</f>
        <v>0</v>
      </c>
    </row>
    <row r="129" spans="2:65" s="11" customFormat="1" ht="22.8" customHeight="1">
      <c r="B129" s="121"/>
      <c r="D129" s="122" t="s">
        <v>72</v>
      </c>
      <c r="E129" s="131" t="s">
        <v>131</v>
      </c>
      <c r="F129" s="131" t="s">
        <v>132</v>
      </c>
      <c r="I129" s="124"/>
      <c r="J129" s="132">
        <f>BK129</f>
        <v>0</v>
      </c>
      <c r="L129" s="121"/>
      <c r="M129" s="126"/>
      <c r="P129" s="127">
        <f>SUM(P130:P182)</f>
        <v>0</v>
      </c>
      <c r="R129" s="127">
        <f>SUM(R130:R182)</f>
        <v>24.217631999999998</v>
      </c>
      <c r="T129" s="128">
        <f>SUM(T130:T182)</f>
        <v>0</v>
      </c>
      <c r="AR129" s="122" t="s">
        <v>81</v>
      </c>
      <c r="AT129" s="129" t="s">
        <v>72</v>
      </c>
      <c r="AU129" s="129" t="s">
        <v>81</v>
      </c>
      <c r="AY129" s="122" t="s">
        <v>130</v>
      </c>
      <c r="BK129" s="130">
        <f>SUM(BK130:BK182)</f>
        <v>0</v>
      </c>
    </row>
    <row r="130" spans="2:65" s="1" customFormat="1" ht="21.75" customHeight="1">
      <c r="B130" s="133"/>
      <c r="C130" s="134" t="s">
        <v>81</v>
      </c>
      <c r="D130" s="134" t="s">
        <v>133</v>
      </c>
      <c r="E130" s="135" t="s">
        <v>134</v>
      </c>
      <c r="F130" s="136" t="s">
        <v>135</v>
      </c>
      <c r="G130" s="137" t="s">
        <v>136</v>
      </c>
      <c r="H130" s="138">
        <v>30</v>
      </c>
      <c r="I130" s="139"/>
      <c r="J130" s="140">
        <f>ROUND(I130*H130,2)</f>
        <v>0</v>
      </c>
      <c r="K130" s="141"/>
      <c r="L130" s="32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137</v>
      </c>
      <c r="AT130" s="146" t="s">
        <v>133</v>
      </c>
      <c r="AU130" s="146" t="s">
        <v>83</v>
      </c>
      <c r="AY130" s="17" t="s">
        <v>130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7" t="s">
        <v>81</v>
      </c>
      <c r="BK130" s="147">
        <f>ROUND(I130*H130,2)</f>
        <v>0</v>
      </c>
      <c r="BL130" s="17" t="s">
        <v>137</v>
      </c>
      <c r="BM130" s="146" t="s">
        <v>530</v>
      </c>
    </row>
    <row r="131" spans="2:65" s="12" customFormat="1" ht="10.199999999999999">
      <c r="B131" s="148"/>
      <c r="D131" s="149" t="s">
        <v>139</v>
      </c>
      <c r="E131" s="150" t="s">
        <v>1</v>
      </c>
      <c r="F131" s="151" t="s">
        <v>140</v>
      </c>
      <c r="H131" s="150" t="s">
        <v>1</v>
      </c>
      <c r="I131" s="152"/>
      <c r="L131" s="148"/>
      <c r="M131" s="153"/>
      <c r="T131" s="154"/>
      <c r="AT131" s="150" t="s">
        <v>139</v>
      </c>
      <c r="AU131" s="150" t="s">
        <v>83</v>
      </c>
      <c r="AV131" s="12" t="s">
        <v>81</v>
      </c>
      <c r="AW131" s="12" t="s">
        <v>30</v>
      </c>
      <c r="AX131" s="12" t="s">
        <v>73</v>
      </c>
      <c r="AY131" s="150" t="s">
        <v>130</v>
      </c>
    </row>
    <row r="132" spans="2:65" s="13" customFormat="1" ht="10.199999999999999">
      <c r="B132" s="155"/>
      <c r="D132" s="149" t="s">
        <v>139</v>
      </c>
      <c r="E132" s="156" t="s">
        <v>1</v>
      </c>
      <c r="F132" s="157" t="s">
        <v>204</v>
      </c>
      <c r="H132" s="158">
        <v>14</v>
      </c>
      <c r="I132" s="159"/>
      <c r="L132" s="155"/>
      <c r="M132" s="160"/>
      <c r="T132" s="161"/>
      <c r="AT132" s="156" t="s">
        <v>139</v>
      </c>
      <c r="AU132" s="156" t="s">
        <v>83</v>
      </c>
      <c r="AV132" s="13" t="s">
        <v>83</v>
      </c>
      <c r="AW132" s="13" t="s">
        <v>30</v>
      </c>
      <c r="AX132" s="13" t="s">
        <v>73</v>
      </c>
      <c r="AY132" s="156" t="s">
        <v>130</v>
      </c>
    </row>
    <row r="133" spans="2:65" s="12" customFormat="1" ht="10.199999999999999">
      <c r="B133" s="148"/>
      <c r="D133" s="149" t="s">
        <v>139</v>
      </c>
      <c r="E133" s="150" t="s">
        <v>1</v>
      </c>
      <c r="F133" s="151" t="s">
        <v>142</v>
      </c>
      <c r="H133" s="150" t="s">
        <v>1</v>
      </c>
      <c r="I133" s="152"/>
      <c r="L133" s="148"/>
      <c r="M133" s="153"/>
      <c r="T133" s="154"/>
      <c r="AT133" s="150" t="s">
        <v>139</v>
      </c>
      <c r="AU133" s="150" t="s">
        <v>83</v>
      </c>
      <c r="AV133" s="12" t="s">
        <v>81</v>
      </c>
      <c r="AW133" s="12" t="s">
        <v>30</v>
      </c>
      <c r="AX133" s="12" t="s">
        <v>73</v>
      </c>
      <c r="AY133" s="150" t="s">
        <v>130</v>
      </c>
    </row>
    <row r="134" spans="2:65" s="13" customFormat="1" ht="10.199999999999999">
      <c r="B134" s="155"/>
      <c r="D134" s="149" t="s">
        <v>139</v>
      </c>
      <c r="E134" s="156" t="s">
        <v>1</v>
      </c>
      <c r="F134" s="157" t="s">
        <v>213</v>
      </c>
      <c r="H134" s="158">
        <v>16</v>
      </c>
      <c r="I134" s="159"/>
      <c r="L134" s="155"/>
      <c r="M134" s="160"/>
      <c r="T134" s="161"/>
      <c r="AT134" s="156" t="s">
        <v>139</v>
      </c>
      <c r="AU134" s="156" t="s">
        <v>83</v>
      </c>
      <c r="AV134" s="13" t="s">
        <v>83</v>
      </c>
      <c r="AW134" s="13" t="s">
        <v>30</v>
      </c>
      <c r="AX134" s="13" t="s">
        <v>73</v>
      </c>
      <c r="AY134" s="156" t="s">
        <v>130</v>
      </c>
    </row>
    <row r="135" spans="2:65" s="14" customFormat="1" ht="10.199999999999999">
      <c r="B135" s="162"/>
      <c r="D135" s="149" t="s">
        <v>139</v>
      </c>
      <c r="E135" s="163" t="s">
        <v>1</v>
      </c>
      <c r="F135" s="164" t="s">
        <v>144</v>
      </c>
      <c r="H135" s="165">
        <v>30</v>
      </c>
      <c r="I135" s="166"/>
      <c r="L135" s="162"/>
      <c r="M135" s="167"/>
      <c r="T135" s="168"/>
      <c r="AT135" s="163" t="s">
        <v>139</v>
      </c>
      <c r="AU135" s="163" t="s">
        <v>83</v>
      </c>
      <c r="AV135" s="14" t="s">
        <v>137</v>
      </c>
      <c r="AW135" s="14" t="s">
        <v>30</v>
      </c>
      <c r="AX135" s="14" t="s">
        <v>81</v>
      </c>
      <c r="AY135" s="163" t="s">
        <v>130</v>
      </c>
    </row>
    <row r="136" spans="2:65" s="1" customFormat="1" ht="16.5" customHeight="1">
      <c r="B136" s="133"/>
      <c r="C136" s="134" t="s">
        <v>83</v>
      </c>
      <c r="D136" s="134" t="s">
        <v>133</v>
      </c>
      <c r="E136" s="135" t="s">
        <v>145</v>
      </c>
      <c r="F136" s="136" t="s">
        <v>146</v>
      </c>
      <c r="G136" s="137" t="s">
        <v>136</v>
      </c>
      <c r="H136" s="138">
        <v>30</v>
      </c>
      <c r="I136" s="139"/>
      <c r="J136" s="140">
        <f>ROUND(I136*H136,2)</f>
        <v>0</v>
      </c>
      <c r="K136" s="141"/>
      <c r="L136" s="32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137</v>
      </c>
      <c r="AT136" s="146" t="s">
        <v>133</v>
      </c>
      <c r="AU136" s="146" t="s">
        <v>83</v>
      </c>
      <c r="AY136" s="17" t="s">
        <v>130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7" t="s">
        <v>81</v>
      </c>
      <c r="BK136" s="147">
        <f>ROUND(I136*H136,2)</f>
        <v>0</v>
      </c>
      <c r="BL136" s="17" t="s">
        <v>137</v>
      </c>
      <c r="BM136" s="146" t="s">
        <v>531</v>
      </c>
    </row>
    <row r="137" spans="2:65" s="12" customFormat="1" ht="10.199999999999999">
      <c r="B137" s="148"/>
      <c r="D137" s="149" t="s">
        <v>139</v>
      </c>
      <c r="E137" s="150" t="s">
        <v>1</v>
      </c>
      <c r="F137" s="151" t="s">
        <v>140</v>
      </c>
      <c r="H137" s="150" t="s">
        <v>1</v>
      </c>
      <c r="I137" s="152"/>
      <c r="L137" s="148"/>
      <c r="M137" s="153"/>
      <c r="T137" s="154"/>
      <c r="AT137" s="150" t="s">
        <v>139</v>
      </c>
      <c r="AU137" s="150" t="s">
        <v>83</v>
      </c>
      <c r="AV137" s="12" t="s">
        <v>81</v>
      </c>
      <c r="AW137" s="12" t="s">
        <v>30</v>
      </c>
      <c r="AX137" s="12" t="s">
        <v>73</v>
      </c>
      <c r="AY137" s="150" t="s">
        <v>130</v>
      </c>
    </row>
    <row r="138" spans="2:65" s="13" customFormat="1" ht="10.199999999999999">
      <c r="B138" s="155"/>
      <c r="D138" s="149" t="s">
        <v>139</v>
      </c>
      <c r="E138" s="156" t="s">
        <v>1</v>
      </c>
      <c r="F138" s="157" t="s">
        <v>204</v>
      </c>
      <c r="H138" s="158">
        <v>14</v>
      </c>
      <c r="I138" s="159"/>
      <c r="L138" s="155"/>
      <c r="M138" s="160"/>
      <c r="T138" s="161"/>
      <c r="AT138" s="156" t="s">
        <v>139</v>
      </c>
      <c r="AU138" s="156" t="s">
        <v>83</v>
      </c>
      <c r="AV138" s="13" t="s">
        <v>83</v>
      </c>
      <c r="AW138" s="13" t="s">
        <v>30</v>
      </c>
      <c r="AX138" s="13" t="s">
        <v>73</v>
      </c>
      <c r="AY138" s="156" t="s">
        <v>130</v>
      </c>
    </row>
    <row r="139" spans="2:65" s="12" customFormat="1" ht="10.199999999999999">
      <c r="B139" s="148"/>
      <c r="D139" s="149" t="s">
        <v>139</v>
      </c>
      <c r="E139" s="150" t="s">
        <v>1</v>
      </c>
      <c r="F139" s="151" t="s">
        <v>142</v>
      </c>
      <c r="H139" s="150" t="s">
        <v>1</v>
      </c>
      <c r="I139" s="152"/>
      <c r="L139" s="148"/>
      <c r="M139" s="153"/>
      <c r="T139" s="154"/>
      <c r="AT139" s="150" t="s">
        <v>139</v>
      </c>
      <c r="AU139" s="150" t="s">
        <v>83</v>
      </c>
      <c r="AV139" s="12" t="s">
        <v>81</v>
      </c>
      <c r="AW139" s="12" t="s">
        <v>30</v>
      </c>
      <c r="AX139" s="12" t="s">
        <v>73</v>
      </c>
      <c r="AY139" s="150" t="s">
        <v>130</v>
      </c>
    </row>
    <row r="140" spans="2:65" s="13" customFormat="1" ht="10.199999999999999">
      <c r="B140" s="155"/>
      <c r="D140" s="149" t="s">
        <v>139</v>
      </c>
      <c r="E140" s="156" t="s">
        <v>1</v>
      </c>
      <c r="F140" s="157" t="s">
        <v>213</v>
      </c>
      <c r="H140" s="158">
        <v>16</v>
      </c>
      <c r="I140" s="159"/>
      <c r="L140" s="155"/>
      <c r="M140" s="160"/>
      <c r="T140" s="161"/>
      <c r="AT140" s="156" t="s">
        <v>139</v>
      </c>
      <c r="AU140" s="156" t="s">
        <v>83</v>
      </c>
      <c r="AV140" s="13" t="s">
        <v>83</v>
      </c>
      <c r="AW140" s="13" t="s">
        <v>30</v>
      </c>
      <c r="AX140" s="13" t="s">
        <v>73</v>
      </c>
      <c r="AY140" s="156" t="s">
        <v>130</v>
      </c>
    </row>
    <row r="141" spans="2:65" s="14" customFormat="1" ht="10.199999999999999">
      <c r="B141" s="162"/>
      <c r="D141" s="149" t="s">
        <v>139</v>
      </c>
      <c r="E141" s="163" t="s">
        <v>1</v>
      </c>
      <c r="F141" s="164" t="s">
        <v>144</v>
      </c>
      <c r="H141" s="165">
        <v>30</v>
      </c>
      <c r="I141" s="166"/>
      <c r="L141" s="162"/>
      <c r="M141" s="167"/>
      <c r="T141" s="168"/>
      <c r="AT141" s="163" t="s">
        <v>139</v>
      </c>
      <c r="AU141" s="163" t="s">
        <v>83</v>
      </c>
      <c r="AV141" s="14" t="s">
        <v>137</v>
      </c>
      <c r="AW141" s="14" t="s">
        <v>30</v>
      </c>
      <c r="AX141" s="14" t="s">
        <v>81</v>
      </c>
      <c r="AY141" s="163" t="s">
        <v>130</v>
      </c>
    </row>
    <row r="142" spans="2:65" s="1" customFormat="1" ht="21.75" customHeight="1">
      <c r="B142" s="133"/>
      <c r="C142" s="134" t="s">
        <v>149</v>
      </c>
      <c r="D142" s="134" t="s">
        <v>133</v>
      </c>
      <c r="E142" s="135" t="s">
        <v>150</v>
      </c>
      <c r="F142" s="136" t="s">
        <v>151</v>
      </c>
      <c r="G142" s="137" t="s">
        <v>136</v>
      </c>
      <c r="H142" s="138">
        <v>14</v>
      </c>
      <c r="I142" s="139"/>
      <c r="J142" s="140">
        <f>ROUND(I142*H142,2)</f>
        <v>0</v>
      </c>
      <c r="K142" s="141"/>
      <c r="L142" s="32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137</v>
      </c>
      <c r="AT142" s="146" t="s">
        <v>133</v>
      </c>
      <c r="AU142" s="146" t="s">
        <v>83</v>
      </c>
      <c r="AY142" s="17" t="s">
        <v>130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7" t="s">
        <v>81</v>
      </c>
      <c r="BK142" s="147">
        <f>ROUND(I142*H142,2)</f>
        <v>0</v>
      </c>
      <c r="BL142" s="17" t="s">
        <v>137</v>
      </c>
      <c r="BM142" s="146" t="s">
        <v>532</v>
      </c>
    </row>
    <row r="143" spans="2:65" s="12" customFormat="1" ht="10.199999999999999">
      <c r="B143" s="148"/>
      <c r="D143" s="149" t="s">
        <v>139</v>
      </c>
      <c r="E143" s="150" t="s">
        <v>1</v>
      </c>
      <c r="F143" s="151" t="s">
        <v>140</v>
      </c>
      <c r="H143" s="150" t="s">
        <v>1</v>
      </c>
      <c r="I143" s="152"/>
      <c r="L143" s="148"/>
      <c r="M143" s="153"/>
      <c r="T143" s="154"/>
      <c r="AT143" s="150" t="s">
        <v>139</v>
      </c>
      <c r="AU143" s="150" t="s">
        <v>83</v>
      </c>
      <c r="AV143" s="12" t="s">
        <v>81</v>
      </c>
      <c r="AW143" s="12" t="s">
        <v>30</v>
      </c>
      <c r="AX143" s="12" t="s">
        <v>73</v>
      </c>
      <c r="AY143" s="150" t="s">
        <v>130</v>
      </c>
    </row>
    <row r="144" spans="2:65" s="13" customFormat="1" ht="10.199999999999999">
      <c r="B144" s="155"/>
      <c r="D144" s="149" t="s">
        <v>139</v>
      </c>
      <c r="E144" s="156" t="s">
        <v>1</v>
      </c>
      <c r="F144" s="157" t="s">
        <v>204</v>
      </c>
      <c r="H144" s="158">
        <v>14</v>
      </c>
      <c r="I144" s="159"/>
      <c r="L144" s="155"/>
      <c r="M144" s="160"/>
      <c r="T144" s="161"/>
      <c r="AT144" s="156" t="s">
        <v>139</v>
      </c>
      <c r="AU144" s="156" t="s">
        <v>83</v>
      </c>
      <c r="AV144" s="13" t="s">
        <v>83</v>
      </c>
      <c r="AW144" s="13" t="s">
        <v>30</v>
      </c>
      <c r="AX144" s="13" t="s">
        <v>81</v>
      </c>
      <c r="AY144" s="156" t="s">
        <v>130</v>
      </c>
    </row>
    <row r="145" spans="2:65" s="1" customFormat="1" ht="16.5" customHeight="1">
      <c r="B145" s="133"/>
      <c r="C145" s="134" t="s">
        <v>137</v>
      </c>
      <c r="D145" s="134" t="s">
        <v>133</v>
      </c>
      <c r="E145" s="135" t="s">
        <v>154</v>
      </c>
      <c r="F145" s="136" t="s">
        <v>155</v>
      </c>
      <c r="G145" s="137" t="s">
        <v>156</v>
      </c>
      <c r="H145" s="138">
        <v>15</v>
      </c>
      <c r="I145" s="139"/>
      <c r="J145" s="140">
        <f>ROUND(I145*H145,2)</f>
        <v>0</v>
      </c>
      <c r="K145" s="141"/>
      <c r="L145" s="32"/>
      <c r="M145" s="142" t="s">
        <v>1</v>
      </c>
      <c r="N145" s="143" t="s">
        <v>38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137</v>
      </c>
      <c r="AT145" s="146" t="s">
        <v>133</v>
      </c>
      <c r="AU145" s="146" t="s">
        <v>83</v>
      </c>
      <c r="AY145" s="17" t="s">
        <v>130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7" t="s">
        <v>81</v>
      </c>
      <c r="BK145" s="147">
        <f>ROUND(I145*H145,2)</f>
        <v>0</v>
      </c>
      <c r="BL145" s="17" t="s">
        <v>137</v>
      </c>
      <c r="BM145" s="146" t="s">
        <v>533</v>
      </c>
    </row>
    <row r="146" spans="2:65" s="12" customFormat="1" ht="10.199999999999999">
      <c r="B146" s="148"/>
      <c r="D146" s="149" t="s">
        <v>139</v>
      </c>
      <c r="E146" s="150" t="s">
        <v>1</v>
      </c>
      <c r="F146" s="151" t="s">
        <v>158</v>
      </c>
      <c r="H146" s="150" t="s">
        <v>1</v>
      </c>
      <c r="I146" s="152"/>
      <c r="L146" s="148"/>
      <c r="M146" s="153"/>
      <c r="T146" s="154"/>
      <c r="AT146" s="150" t="s">
        <v>139</v>
      </c>
      <c r="AU146" s="150" t="s">
        <v>83</v>
      </c>
      <c r="AV146" s="12" t="s">
        <v>81</v>
      </c>
      <c r="AW146" s="12" t="s">
        <v>30</v>
      </c>
      <c r="AX146" s="12" t="s">
        <v>73</v>
      </c>
      <c r="AY146" s="150" t="s">
        <v>130</v>
      </c>
    </row>
    <row r="147" spans="2:65" s="13" customFormat="1" ht="10.199999999999999">
      <c r="B147" s="155"/>
      <c r="D147" s="149" t="s">
        <v>139</v>
      </c>
      <c r="E147" s="156" t="s">
        <v>1</v>
      </c>
      <c r="F147" s="157" t="s">
        <v>209</v>
      </c>
      <c r="H147" s="158">
        <v>15</v>
      </c>
      <c r="I147" s="159"/>
      <c r="L147" s="155"/>
      <c r="M147" s="160"/>
      <c r="T147" s="161"/>
      <c r="AT147" s="156" t="s">
        <v>139</v>
      </c>
      <c r="AU147" s="156" t="s">
        <v>83</v>
      </c>
      <c r="AV147" s="13" t="s">
        <v>83</v>
      </c>
      <c r="AW147" s="13" t="s">
        <v>30</v>
      </c>
      <c r="AX147" s="13" t="s">
        <v>81</v>
      </c>
      <c r="AY147" s="156" t="s">
        <v>130</v>
      </c>
    </row>
    <row r="148" spans="2:65" s="1" customFormat="1" ht="33" customHeight="1">
      <c r="B148" s="133"/>
      <c r="C148" s="134" t="s">
        <v>160</v>
      </c>
      <c r="D148" s="134" t="s">
        <v>133</v>
      </c>
      <c r="E148" s="135" t="s">
        <v>534</v>
      </c>
      <c r="F148" s="136" t="s">
        <v>535</v>
      </c>
      <c r="G148" s="137" t="s">
        <v>136</v>
      </c>
      <c r="H148" s="138">
        <v>6.6</v>
      </c>
      <c r="I148" s="139"/>
      <c r="J148" s="140">
        <f>ROUND(I148*H148,2)</f>
        <v>0</v>
      </c>
      <c r="K148" s="141"/>
      <c r="L148" s="32"/>
      <c r="M148" s="142" t="s">
        <v>1</v>
      </c>
      <c r="N148" s="143" t="s">
        <v>38</v>
      </c>
      <c r="P148" s="144">
        <f>O148*H148</f>
        <v>0</v>
      </c>
      <c r="Q148" s="144">
        <v>1.67E-2</v>
      </c>
      <c r="R148" s="144">
        <f>Q148*H148</f>
        <v>0.11021999999999998</v>
      </c>
      <c r="S148" s="144">
        <v>0</v>
      </c>
      <c r="T148" s="145">
        <f>S148*H148</f>
        <v>0</v>
      </c>
      <c r="AR148" s="146" t="s">
        <v>137</v>
      </c>
      <c r="AT148" s="146" t="s">
        <v>133</v>
      </c>
      <c r="AU148" s="146" t="s">
        <v>83</v>
      </c>
      <c r="AY148" s="17" t="s">
        <v>130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7" t="s">
        <v>81</v>
      </c>
      <c r="BK148" s="147">
        <f>ROUND(I148*H148,2)</f>
        <v>0</v>
      </c>
      <c r="BL148" s="17" t="s">
        <v>137</v>
      </c>
      <c r="BM148" s="146" t="s">
        <v>536</v>
      </c>
    </row>
    <row r="149" spans="2:65" s="12" customFormat="1" ht="10.199999999999999">
      <c r="B149" s="148"/>
      <c r="D149" s="149" t="s">
        <v>139</v>
      </c>
      <c r="E149" s="150" t="s">
        <v>1</v>
      </c>
      <c r="F149" s="151" t="s">
        <v>537</v>
      </c>
      <c r="H149" s="150" t="s">
        <v>1</v>
      </c>
      <c r="I149" s="152"/>
      <c r="L149" s="148"/>
      <c r="M149" s="153"/>
      <c r="T149" s="154"/>
      <c r="AT149" s="150" t="s">
        <v>139</v>
      </c>
      <c r="AU149" s="150" t="s">
        <v>83</v>
      </c>
      <c r="AV149" s="12" t="s">
        <v>81</v>
      </c>
      <c r="AW149" s="12" t="s">
        <v>30</v>
      </c>
      <c r="AX149" s="12" t="s">
        <v>73</v>
      </c>
      <c r="AY149" s="150" t="s">
        <v>130</v>
      </c>
    </row>
    <row r="150" spans="2:65" s="13" customFormat="1" ht="10.199999999999999">
      <c r="B150" s="155"/>
      <c r="D150" s="149" t="s">
        <v>139</v>
      </c>
      <c r="E150" s="156" t="s">
        <v>1</v>
      </c>
      <c r="F150" s="157" t="s">
        <v>538</v>
      </c>
      <c r="H150" s="158">
        <v>6.6</v>
      </c>
      <c r="I150" s="159"/>
      <c r="L150" s="155"/>
      <c r="M150" s="160"/>
      <c r="T150" s="161"/>
      <c r="AT150" s="156" t="s">
        <v>139</v>
      </c>
      <c r="AU150" s="156" t="s">
        <v>83</v>
      </c>
      <c r="AV150" s="13" t="s">
        <v>83</v>
      </c>
      <c r="AW150" s="13" t="s">
        <v>30</v>
      </c>
      <c r="AX150" s="13" t="s">
        <v>81</v>
      </c>
      <c r="AY150" s="156" t="s">
        <v>130</v>
      </c>
    </row>
    <row r="151" spans="2:65" s="1" customFormat="1" ht="37.799999999999997" customHeight="1">
      <c r="B151" s="133"/>
      <c r="C151" s="134" t="s">
        <v>131</v>
      </c>
      <c r="D151" s="134" t="s">
        <v>133</v>
      </c>
      <c r="E151" s="135" t="s">
        <v>539</v>
      </c>
      <c r="F151" s="136" t="s">
        <v>540</v>
      </c>
      <c r="G151" s="137" t="s">
        <v>136</v>
      </c>
      <c r="H151" s="138">
        <v>22</v>
      </c>
      <c r="I151" s="139"/>
      <c r="J151" s="140">
        <f>ROUND(I151*H151,2)</f>
        <v>0</v>
      </c>
      <c r="K151" s="141"/>
      <c r="L151" s="32"/>
      <c r="M151" s="142" t="s">
        <v>1</v>
      </c>
      <c r="N151" s="143" t="s">
        <v>38</v>
      </c>
      <c r="P151" s="144">
        <f>O151*H151</f>
        <v>0</v>
      </c>
      <c r="Q151" s="144">
        <v>1.321E-2</v>
      </c>
      <c r="R151" s="144">
        <f>Q151*H151</f>
        <v>0.29061999999999999</v>
      </c>
      <c r="S151" s="144">
        <v>0</v>
      </c>
      <c r="T151" s="145">
        <f>S151*H151</f>
        <v>0</v>
      </c>
      <c r="AR151" s="146" t="s">
        <v>137</v>
      </c>
      <c r="AT151" s="146" t="s">
        <v>133</v>
      </c>
      <c r="AU151" s="146" t="s">
        <v>83</v>
      </c>
      <c r="AY151" s="17" t="s">
        <v>130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7" t="s">
        <v>81</v>
      </c>
      <c r="BK151" s="147">
        <f>ROUND(I151*H151,2)</f>
        <v>0</v>
      </c>
      <c r="BL151" s="17" t="s">
        <v>137</v>
      </c>
      <c r="BM151" s="146" t="s">
        <v>541</v>
      </c>
    </row>
    <row r="152" spans="2:65" s="1" customFormat="1" ht="33" customHeight="1">
      <c r="B152" s="133"/>
      <c r="C152" s="134" t="s">
        <v>169</v>
      </c>
      <c r="D152" s="134" t="s">
        <v>133</v>
      </c>
      <c r="E152" s="135" t="s">
        <v>161</v>
      </c>
      <c r="F152" s="136" t="s">
        <v>162</v>
      </c>
      <c r="G152" s="137" t="s">
        <v>136</v>
      </c>
      <c r="H152" s="138">
        <v>255</v>
      </c>
      <c r="I152" s="139"/>
      <c r="J152" s="140">
        <f>ROUND(I152*H152,2)</f>
        <v>0</v>
      </c>
      <c r="K152" s="141"/>
      <c r="L152" s="32"/>
      <c r="M152" s="142" t="s">
        <v>1</v>
      </c>
      <c r="N152" s="143" t="s">
        <v>38</v>
      </c>
      <c r="P152" s="144">
        <f>O152*H152</f>
        <v>0</v>
      </c>
      <c r="Q152" s="144">
        <v>1.67E-2</v>
      </c>
      <c r="R152" s="144">
        <f>Q152*H152</f>
        <v>4.2584999999999997</v>
      </c>
      <c r="S152" s="144">
        <v>0</v>
      </c>
      <c r="T152" s="145">
        <f>S152*H152</f>
        <v>0</v>
      </c>
      <c r="AR152" s="146" t="s">
        <v>137</v>
      </c>
      <c r="AT152" s="146" t="s">
        <v>133</v>
      </c>
      <c r="AU152" s="146" t="s">
        <v>83</v>
      </c>
      <c r="AY152" s="17" t="s">
        <v>130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7" t="s">
        <v>81</v>
      </c>
      <c r="BK152" s="147">
        <f>ROUND(I152*H152,2)</f>
        <v>0</v>
      </c>
      <c r="BL152" s="17" t="s">
        <v>137</v>
      </c>
      <c r="BM152" s="146" t="s">
        <v>542</v>
      </c>
    </row>
    <row r="153" spans="2:65" s="12" customFormat="1" ht="10.199999999999999">
      <c r="B153" s="148"/>
      <c r="D153" s="149" t="s">
        <v>139</v>
      </c>
      <c r="E153" s="150" t="s">
        <v>1</v>
      </c>
      <c r="F153" s="151" t="s">
        <v>164</v>
      </c>
      <c r="H153" s="150" t="s">
        <v>1</v>
      </c>
      <c r="I153" s="152"/>
      <c r="L153" s="148"/>
      <c r="M153" s="153"/>
      <c r="T153" s="154"/>
      <c r="AT153" s="150" t="s">
        <v>139</v>
      </c>
      <c r="AU153" s="150" t="s">
        <v>83</v>
      </c>
      <c r="AV153" s="12" t="s">
        <v>81</v>
      </c>
      <c r="AW153" s="12" t="s">
        <v>30</v>
      </c>
      <c r="AX153" s="12" t="s">
        <v>73</v>
      </c>
      <c r="AY153" s="150" t="s">
        <v>130</v>
      </c>
    </row>
    <row r="154" spans="2:65" s="13" customFormat="1" ht="10.199999999999999">
      <c r="B154" s="155"/>
      <c r="D154" s="149" t="s">
        <v>139</v>
      </c>
      <c r="E154" s="156" t="s">
        <v>1</v>
      </c>
      <c r="F154" s="157" t="s">
        <v>543</v>
      </c>
      <c r="H154" s="158">
        <v>255</v>
      </c>
      <c r="I154" s="159"/>
      <c r="L154" s="155"/>
      <c r="M154" s="160"/>
      <c r="T154" s="161"/>
      <c r="AT154" s="156" t="s">
        <v>139</v>
      </c>
      <c r="AU154" s="156" t="s">
        <v>83</v>
      </c>
      <c r="AV154" s="13" t="s">
        <v>83</v>
      </c>
      <c r="AW154" s="13" t="s">
        <v>30</v>
      </c>
      <c r="AX154" s="13" t="s">
        <v>81</v>
      </c>
      <c r="AY154" s="156" t="s">
        <v>130</v>
      </c>
    </row>
    <row r="155" spans="2:65" s="1" customFormat="1" ht="24.15" customHeight="1">
      <c r="B155" s="133"/>
      <c r="C155" s="134" t="s">
        <v>174</v>
      </c>
      <c r="D155" s="134" t="s">
        <v>133</v>
      </c>
      <c r="E155" s="135" t="s">
        <v>166</v>
      </c>
      <c r="F155" s="136" t="s">
        <v>167</v>
      </c>
      <c r="G155" s="137" t="s">
        <v>136</v>
      </c>
      <c r="H155" s="138">
        <v>30</v>
      </c>
      <c r="I155" s="139"/>
      <c r="J155" s="140">
        <f>ROUND(I155*H155,2)</f>
        <v>0</v>
      </c>
      <c r="K155" s="141"/>
      <c r="L155" s="32"/>
      <c r="M155" s="142" t="s">
        <v>1</v>
      </c>
      <c r="N155" s="143" t="s">
        <v>38</v>
      </c>
      <c r="P155" s="144">
        <f>O155*H155</f>
        <v>0</v>
      </c>
      <c r="Q155" s="144">
        <v>4.0000000000000001E-3</v>
      </c>
      <c r="R155" s="144">
        <f>Q155*H155</f>
        <v>0.12</v>
      </c>
      <c r="S155" s="144">
        <v>0</v>
      </c>
      <c r="T155" s="145">
        <f>S155*H155</f>
        <v>0</v>
      </c>
      <c r="AR155" s="146" t="s">
        <v>137</v>
      </c>
      <c r="AT155" s="146" t="s">
        <v>133</v>
      </c>
      <c r="AU155" s="146" t="s">
        <v>83</v>
      </c>
      <c r="AY155" s="17" t="s">
        <v>130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7" t="s">
        <v>81</v>
      </c>
      <c r="BK155" s="147">
        <f>ROUND(I155*H155,2)</f>
        <v>0</v>
      </c>
      <c r="BL155" s="17" t="s">
        <v>137</v>
      </c>
      <c r="BM155" s="146" t="s">
        <v>544</v>
      </c>
    </row>
    <row r="156" spans="2:65" s="12" customFormat="1" ht="10.199999999999999">
      <c r="B156" s="148"/>
      <c r="D156" s="149" t="s">
        <v>139</v>
      </c>
      <c r="E156" s="150" t="s">
        <v>1</v>
      </c>
      <c r="F156" s="151" t="s">
        <v>140</v>
      </c>
      <c r="H156" s="150" t="s">
        <v>1</v>
      </c>
      <c r="I156" s="152"/>
      <c r="L156" s="148"/>
      <c r="M156" s="153"/>
      <c r="T156" s="154"/>
      <c r="AT156" s="150" t="s">
        <v>139</v>
      </c>
      <c r="AU156" s="150" t="s">
        <v>83</v>
      </c>
      <c r="AV156" s="12" t="s">
        <v>81</v>
      </c>
      <c r="AW156" s="12" t="s">
        <v>30</v>
      </c>
      <c r="AX156" s="12" t="s">
        <v>73</v>
      </c>
      <c r="AY156" s="150" t="s">
        <v>130</v>
      </c>
    </row>
    <row r="157" spans="2:65" s="13" customFormat="1" ht="10.199999999999999">
      <c r="B157" s="155"/>
      <c r="D157" s="149" t="s">
        <v>139</v>
      </c>
      <c r="E157" s="156" t="s">
        <v>1</v>
      </c>
      <c r="F157" s="157" t="s">
        <v>204</v>
      </c>
      <c r="H157" s="158">
        <v>14</v>
      </c>
      <c r="I157" s="159"/>
      <c r="L157" s="155"/>
      <c r="M157" s="160"/>
      <c r="T157" s="161"/>
      <c r="AT157" s="156" t="s">
        <v>139</v>
      </c>
      <c r="AU157" s="156" t="s">
        <v>83</v>
      </c>
      <c r="AV157" s="13" t="s">
        <v>83</v>
      </c>
      <c r="AW157" s="13" t="s">
        <v>30</v>
      </c>
      <c r="AX157" s="13" t="s">
        <v>73</v>
      </c>
      <c r="AY157" s="156" t="s">
        <v>130</v>
      </c>
    </row>
    <row r="158" spans="2:65" s="12" customFormat="1" ht="10.199999999999999">
      <c r="B158" s="148"/>
      <c r="D158" s="149" t="s">
        <v>139</v>
      </c>
      <c r="E158" s="150" t="s">
        <v>1</v>
      </c>
      <c r="F158" s="151" t="s">
        <v>142</v>
      </c>
      <c r="H158" s="150" t="s">
        <v>1</v>
      </c>
      <c r="I158" s="152"/>
      <c r="L158" s="148"/>
      <c r="M158" s="153"/>
      <c r="T158" s="154"/>
      <c r="AT158" s="150" t="s">
        <v>139</v>
      </c>
      <c r="AU158" s="150" t="s">
        <v>83</v>
      </c>
      <c r="AV158" s="12" t="s">
        <v>81</v>
      </c>
      <c r="AW158" s="12" t="s">
        <v>30</v>
      </c>
      <c r="AX158" s="12" t="s">
        <v>73</v>
      </c>
      <c r="AY158" s="150" t="s">
        <v>130</v>
      </c>
    </row>
    <row r="159" spans="2:65" s="13" customFormat="1" ht="10.199999999999999">
      <c r="B159" s="155"/>
      <c r="D159" s="149" t="s">
        <v>139</v>
      </c>
      <c r="E159" s="156" t="s">
        <v>1</v>
      </c>
      <c r="F159" s="157" t="s">
        <v>213</v>
      </c>
      <c r="H159" s="158">
        <v>16</v>
      </c>
      <c r="I159" s="159"/>
      <c r="L159" s="155"/>
      <c r="M159" s="160"/>
      <c r="T159" s="161"/>
      <c r="AT159" s="156" t="s">
        <v>139</v>
      </c>
      <c r="AU159" s="156" t="s">
        <v>83</v>
      </c>
      <c r="AV159" s="13" t="s">
        <v>83</v>
      </c>
      <c r="AW159" s="13" t="s">
        <v>30</v>
      </c>
      <c r="AX159" s="13" t="s">
        <v>73</v>
      </c>
      <c r="AY159" s="156" t="s">
        <v>130</v>
      </c>
    </row>
    <row r="160" spans="2:65" s="14" customFormat="1" ht="10.199999999999999">
      <c r="B160" s="162"/>
      <c r="D160" s="149" t="s">
        <v>139</v>
      </c>
      <c r="E160" s="163" t="s">
        <v>1</v>
      </c>
      <c r="F160" s="164" t="s">
        <v>144</v>
      </c>
      <c r="H160" s="165">
        <v>30</v>
      </c>
      <c r="I160" s="166"/>
      <c r="L160" s="162"/>
      <c r="M160" s="167"/>
      <c r="T160" s="168"/>
      <c r="AT160" s="163" t="s">
        <v>139</v>
      </c>
      <c r="AU160" s="163" t="s">
        <v>83</v>
      </c>
      <c r="AV160" s="14" t="s">
        <v>137</v>
      </c>
      <c r="AW160" s="14" t="s">
        <v>30</v>
      </c>
      <c r="AX160" s="14" t="s">
        <v>81</v>
      </c>
      <c r="AY160" s="163" t="s">
        <v>130</v>
      </c>
    </row>
    <row r="161" spans="2:65" s="1" customFormat="1" ht="66.75" customHeight="1">
      <c r="B161" s="133"/>
      <c r="C161" s="134" t="s">
        <v>179</v>
      </c>
      <c r="D161" s="134" t="s">
        <v>133</v>
      </c>
      <c r="E161" s="135" t="s">
        <v>170</v>
      </c>
      <c r="F161" s="136" t="s">
        <v>171</v>
      </c>
      <c r="G161" s="137" t="s">
        <v>136</v>
      </c>
      <c r="H161" s="138">
        <v>14</v>
      </c>
      <c r="I161" s="139"/>
      <c r="J161" s="140">
        <f>ROUND(I161*H161,2)</f>
        <v>0</v>
      </c>
      <c r="K161" s="141"/>
      <c r="L161" s="32"/>
      <c r="M161" s="142" t="s">
        <v>1</v>
      </c>
      <c r="N161" s="143" t="s">
        <v>38</v>
      </c>
      <c r="P161" s="144">
        <f>O161*H161</f>
        <v>0</v>
      </c>
      <c r="Q161" s="144">
        <v>1.208E-2</v>
      </c>
      <c r="R161" s="144">
        <f>Q161*H161</f>
        <v>0.16911999999999999</v>
      </c>
      <c r="S161" s="144">
        <v>0</v>
      </c>
      <c r="T161" s="145">
        <f>S161*H161</f>
        <v>0</v>
      </c>
      <c r="AR161" s="146" t="s">
        <v>137</v>
      </c>
      <c r="AT161" s="146" t="s">
        <v>133</v>
      </c>
      <c r="AU161" s="146" t="s">
        <v>83</v>
      </c>
      <c r="AY161" s="17" t="s">
        <v>130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7" t="s">
        <v>81</v>
      </c>
      <c r="BK161" s="147">
        <f>ROUND(I161*H161,2)</f>
        <v>0</v>
      </c>
      <c r="BL161" s="17" t="s">
        <v>137</v>
      </c>
      <c r="BM161" s="146" t="s">
        <v>545</v>
      </c>
    </row>
    <row r="162" spans="2:65" s="12" customFormat="1" ht="10.199999999999999">
      <c r="B162" s="148"/>
      <c r="D162" s="149" t="s">
        <v>139</v>
      </c>
      <c r="E162" s="150" t="s">
        <v>1</v>
      </c>
      <c r="F162" s="151" t="s">
        <v>173</v>
      </c>
      <c r="H162" s="150" t="s">
        <v>1</v>
      </c>
      <c r="I162" s="152"/>
      <c r="L162" s="148"/>
      <c r="M162" s="153"/>
      <c r="T162" s="154"/>
      <c r="AT162" s="150" t="s">
        <v>139</v>
      </c>
      <c r="AU162" s="150" t="s">
        <v>83</v>
      </c>
      <c r="AV162" s="12" t="s">
        <v>81</v>
      </c>
      <c r="AW162" s="12" t="s">
        <v>30</v>
      </c>
      <c r="AX162" s="12" t="s">
        <v>73</v>
      </c>
      <c r="AY162" s="150" t="s">
        <v>130</v>
      </c>
    </row>
    <row r="163" spans="2:65" s="13" customFormat="1" ht="10.199999999999999">
      <c r="B163" s="155"/>
      <c r="D163" s="149" t="s">
        <v>139</v>
      </c>
      <c r="E163" s="156" t="s">
        <v>1</v>
      </c>
      <c r="F163" s="157" t="s">
        <v>204</v>
      </c>
      <c r="H163" s="158">
        <v>14</v>
      </c>
      <c r="I163" s="159"/>
      <c r="L163" s="155"/>
      <c r="M163" s="160"/>
      <c r="T163" s="161"/>
      <c r="AT163" s="156" t="s">
        <v>139</v>
      </c>
      <c r="AU163" s="156" t="s">
        <v>83</v>
      </c>
      <c r="AV163" s="13" t="s">
        <v>83</v>
      </c>
      <c r="AW163" s="13" t="s">
        <v>30</v>
      </c>
      <c r="AX163" s="13" t="s">
        <v>81</v>
      </c>
      <c r="AY163" s="156" t="s">
        <v>130</v>
      </c>
    </row>
    <row r="164" spans="2:65" s="1" customFormat="1" ht="76.349999999999994" customHeight="1">
      <c r="B164" s="133"/>
      <c r="C164" s="134" t="s">
        <v>183</v>
      </c>
      <c r="D164" s="134" t="s">
        <v>133</v>
      </c>
      <c r="E164" s="135" t="s">
        <v>175</v>
      </c>
      <c r="F164" s="136" t="s">
        <v>176</v>
      </c>
      <c r="G164" s="137" t="s">
        <v>136</v>
      </c>
      <c r="H164" s="138">
        <v>42</v>
      </c>
      <c r="I164" s="139"/>
      <c r="J164" s="140">
        <f>ROUND(I164*H164,2)</f>
        <v>0</v>
      </c>
      <c r="K164" s="141"/>
      <c r="L164" s="32"/>
      <c r="M164" s="142" t="s">
        <v>1</v>
      </c>
      <c r="N164" s="143" t="s">
        <v>38</v>
      </c>
      <c r="P164" s="144">
        <f>O164*H164</f>
        <v>0</v>
      </c>
      <c r="Q164" s="144">
        <v>6.0400000000000002E-3</v>
      </c>
      <c r="R164" s="144">
        <f>Q164*H164</f>
        <v>0.25368000000000002</v>
      </c>
      <c r="S164" s="144">
        <v>0</v>
      </c>
      <c r="T164" s="145">
        <f>S164*H164</f>
        <v>0</v>
      </c>
      <c r="AR164" s="146" t="s">
        <v>137</v>
      </c>
      <c r="AT164" s="146" t="s">
        <v>133</v>
      </c>
      <c r="AU164" s="146" t="s">
        <v>83</v>
      </c>
      <c r="AY164" s="17" t="s">
        <v>130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7" t="s">
        <v>81</v>
      </c>
      <c r="BK164" s="147">
        <f>ROUND(I164*H164,2)</f>
        <v>0</v>
      </c>
      <c r="BL164" s="17" t="s">
        <v>137</v>
      </c>
      <c r="BM164" s="146" t="s">
        <v>546</v>
      </c>
    </row>
    <row r="165" spans="2:65" s="13" customFormat="1" ht="10.199999999999999">
      <c r="B165" s="155"/>
      <c r="D165" s="149" t="s">
        <v>139</v>
      </c>
      <c r="E165" s="156" t="s">
        <v>1</v>
      </c>
      <c r="F165" s="157" t="s">
        <v>547</v>
      </c>
      <c r="H165" s="158">
        <v>42</v>
      </c>
      <c r="I165" s="159"/>
      <c r="L165" s="155"/>
      <c r="M165" s="160"/>
      <c r="T165" s="161"/>
      <c r="AT165" s="156" t="s">
        <v>139</v>
      </c>
      <c r="AU165" s="156" t="s">
        <v>83</v>
      </c>
      <c r="AV165" s="13" t="s">
        <v>83</v>
      </c>
      <c r="AW165" s="13" t="s">
        <v>30</v>
      </c>
      <c r="AX165" s="13" t="s">
        <v>81</v>
      </c>
      <c r="AY165" s="156" t="s">
        <v>130</v>
      </c>
    </row>
    <row r="166" spans="2:65" s="1" customFormat="1" ht="66.75" customHeight="1">
      <c r="B166" s="133"/>
      <c r="C166" s="134" t="s">
        <v>188</v>
      </c>
      <c r="D166" s="134" t="s">
        <v>133</v>
      </c>
      <c r="E166" s="135" t="s">
        <v>180</v>
      </c>
      <c r="F166" s="136" t="s">
        <v>181</v>
      </c>
      <c r="G166" s="137" t="s">
        <v>136</v>
      </c>
      <c r="H166" s="138">
        <v>30</v>
      </c>
      <c r="I166" s="139"/>
      <c r="J166" s="140">
        <f>ROUND(I166*H166,2)</f>
        <v>0</v>
      </c>
      <c r="K166" s="141"/>
      <c r="L166" s="32"/>
      <c r="M166" s="142" t="s">
        <v>1</v>
      </c>
      <c r="N166" s="143" t="s">
        <v>38</v>
      </c>
      <c r="P166" s="144">
        <f>O166*H166</f>
        <v>0</v>
      </c>
      <c r="Q166" s="144">
        <v>1.6199999999999999E-2</v>
      </c>
      <c r="R166" s="144">
        <f>Q166*H166</f>
        <v>0.48599999999999999</v>
      </c>
      <c r="S166" s="144">
        <v>0</v>
      </c>
      <c r="T166" s="145">
        <f>S166*H166</f>
        <v>0</v>
      </c>
      <c r="AR166" s="146" t="s">
        <v>137</v>
      </c>
      <c r="AT166" s="146" t="s">
        <v>133</v>
      </c>
      <c r="AU166" s="146" t="s">
        <v>83</v>
      </c>
      <c r="AY166" s="17" t="s">
        <v>130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7" t="s">
        <v>81</v>
      </c>
      <c r="BK166" s="147">
        <f>ROUND(I166*H166,2)</f>
        <v>0</v>
      </c>
      <c r="BL166" s="17" t="s">
        <v>137</v>
      </c>
      <c r="BM166" s="146" t="s">
        <v>548</v>
      </c>
    </row>
    <row r="167" spans="2:65" s="12" customFormat="1" ht="10.199999999999999">
      <c r="B167" s="148"/>
      <c r="D167" s="149" t="s">
        <v>139</v>
      </c>
      <c r="E167" s="150" t="s">
        <v>1</v>
      </c>
      <c r="F167" s="151" t="s">
        <v>140</v>
      </c>
      <c r="H167" s="150" t="s">
        <v>1</v>
      </c>
      <c r="I167" s="152"/>
      <c r="L167" s="148"/>
      <c r="M167" s="153"/>
      <c r="T167" s="154"/>
      <c r="AT167" s="150" t="s">
        <v>139</v>
      </c>
      <c r="AU167" s="150" t="s">
        <v>83</v>
      </c>
      <c r="AV167" s="12" t="s">
        <v>81</v>
      </c>
      <c r="AW167" s="12" t="s">
        <v>30</v>
      </c>
      <c r="AX167" s="12" t="s">
        <v>73</v>
      </c>
      <c r="AY167" s="150" t="s">
        <v>130</v>
      </c>
    </row>
    <row r="168" spans="2:65" s="13" customFormat="1" ht="10.199999999999999">
      <c r="B168" s="155"/>
      <c r="D168" s="149" t="s">
        <v>139</v>
      </c>
      <c r="E168" s="156" t="s">
        <v>1</v>
      </c>
      <c r="F168" s="157" t="s">
        <v>204</v>
      </c>
      <c r="H168" s="158">
        <v>14</v>
      </c>
      <c r="I168" s="159"/>
      <c r="L168" s="155"/>
      <c r="M168" s="160"/>
      <c r="T168" s="161"/>
      <c r="AT168" s="156" t="s">
        <v>139</v>
      </c>
      <c r="AU168" s="156" t="s">
        <v>83</v>
      </c>
      <c r="AV168" s="13" t="s">
        <v>83</v>
      </c>
      <c r="AW168" s="13" t="s">
        <v>30</v>
      </c>
      <c r="AX168" s="13" t="s">
        <v>73</v>
      </c>
      <c r="AY168" s="156" t="s">
        <v>130</v>
      </c>
    </row>
    <row r="169" spans="2:65" s="12" customFormat="1" ht="10.199999999999999">
      <c r="B169" s="148"/>
      <c r="D169" s="149" t="s">
        <v>139</v>
      </c>
      <c r="E169" s="150" t="s">
        <v>1</v>
      </c>
      <c r="F169" s="151" t="s">
        <v>142</v>
      </c>
      <c r="H169" s="150" t="s">
        <v>1</v>
      </c>
      <c r="I169" s="152"/>
      <c r="L169" s="148"/>
      <c r="M169" s="153"/>
      <c r="T169" s="154"/>
      <c r="AT169" s="150" t="s">
        <v>139</v>
      </c>
      <c r="AU169" s="150" t="s">
        <v>83</v>
      </c>
      <c r="AV169" s="12" t="s">
        <v>81</v>
      </c>
      <c r="AW169" s="12" t="s">
        <v>30</v>
      </c>
      <c r="AX169" s="12" t="s">
        <v>73</v>
      </c>
      <c r="AY169" s="150" t="s">
        <v>130</v>
      </c>
    </row>
    <row r="170" spans="2:65" s="13" customFormat="1" ht="10.199999999999999">
      <c r="B170" s="155"/>
      <c r="D170" s="149" t="s">
        <v>139</v>
      </c>
      <c r="E170" s="156" t="s">
        <v>1</v>
      </c>
      <c r="F170" s="157" t="s">
        <v>213</v>
      </c>
      <c r="H170" s="158">
        <v>16</v>
      </c>
      <c r="I170" s="159"/>
      <c r="L170" s="155"/>
      <c r="M170" s="160"/>
      <c r="T170" s="161"/>
      <c r="AT170" s="156" t="s">
        <v>139</v>
      </c>
      <c r="AU170" s="156" t="s">
        <v>83</v>
      </c>
      <c r="AV170" s="13" t="s">
        <v>83</v>
      </c>
      <c r="AW170" s="13" t="s">
        <v>30</v>
      </c>
      <c r="AX170" s="13" t="s">
        <v>73</v>
      </c>
      <c r="AY170" s="156" t="s">
        <v>130</v>
      </c>
    </row>
    <row r="171" spans="2:65" s="14" customFormat="1" ht="10.199999999999999">
      <c r="B171" s="162"/>
      <c r="D171" s="149" t="s">
        <v>139</v>
      </c>
      <c r="E171" s="163" t="s">
        <v>1</v>
      </c>
      <c r="F171" s="164" t="s">
        <v>144</v>
      </c>
      <c r="H171" s="165">
        <v>30</v>
      </c>
      <c r="I171" s="166"/>
      <c r="L171" s="162"/>
      <c r="M171" s="167"/>
      <c r="T171" s="168"/>
      <c r="AT171" s="163" t="s">
        <v>139</v>
      </c>
      <c r="AU171" s="163" t="s">
        <v>83</v>
      </c>
      <c r="AV171" s="14" t="s">
        <v>137</v>
      </c>
      <c r="AW171" s="14" t="s">
        <v>30</v>
      </c>
      <c r="AX171" s="14" t="s">
        <v>81</v>
      </c>
      <c r="AY171" s="163" t="s">
        <v>130</v>
      </c>
    </row>
    <row r="172" spans="2:65" s="1" customFormat="1" ht="37.799999999999997" customHeight="1">
      <c r="B172" s="133"/>
      <c r="C172" s="134" t="s">
        <v>8</v>
      </c>
      <c r="D172" s="134" t="s">
        <v>133</v>
      </c>
      <c r="E172" s="135" t="s">
        <v>184</v>
      </c>
      <c r="F172" s="136" t="s">
        <v>185</v>
      </c>
      <c r="G172" s="137" t="s">
        <v>136</v>
      </c>
      <c r="H172" s="138">
        <v>90</v>
      </c>
      <c r="I172" s="139"/>
      <c r="J172" s="140">
        <f>ROUND(I172*H172,2)</f>
        <v>0</v>
      </c>
      <c r="K172" s="141"/>
      <c r="L172" s="32"/>
      <c r="M172" s="142" t="s">
        <v>1</v>
      </c>
      <c r="N172" s="143" t="s">
        <v>38</v>
      </c>
      <c r="P172" s="144">
        <f>O172*H172</f>
        <v>0</v>
      </c>
      <c r="Q172" s="144">
        <v>5.4000000000000003E-3</v>
      </c>
      <c r="R172" s="144">
        <f>Q172*H172</f>
        <v>0.48600000000000004</v>
      </c>
      <c r="S172" s="144">
        <v>0</v>
      </c>
      <c r="T172" s="145">
        <f>S172*H172</f>
        <v>0</v>
      </c>
      <c r="AR172" s="146" t="s">
        <v>137</v>
      </c>
      <c r="AT172" s="146" t="s">
        <v>133</v>
      </c>
      <c r="AU172" s="146" t="s">
        <v>83</v>
      </c>
      <c r="AY172" s="17" t="s">
        <v>130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7" t="s">
        <v>81</v>
      </c>
      <c r="BK172" s="147">
        <f>ROUND(I172*H172,2)</f>
        <v>0</v>
      </c>
      <c r="BL172" s="17" t="s">
        <v>137</v>
      </c>
      <c r="BM172" s="146" t="s">
        <v>549</v>
      </c>
    </row>
    <row r="173" spans="2:65" s="13" customFormat="1" ht="10.199999999999999">
      <c r="B173" s="155"/>
      <c r="D173" s="149" t="s">
        <v>139</v>
      </c>
      <c r="E173" s="156" t="s">
        <v>1</v>
      </c>
      <c r="F173" s="157" t="s">
        <v>550</v>
      </c>
      <c r="H173" s="158">
        <v>90</v>
      </c>
      <c r="I173" s="159"/>
      <c r="L173" s="155"/>
      <c r="M173" s="160"/>
      <c r="T173" s="161"/>
      <c r="AT173" s="156" t="s">
        <v>139</v>
      </c>
      <c r="AU173" s="156" t="s">
        <v>83</v>
      </c>
      <c r="AV173" s="13" t="s">
        <v>83</v>
      </c>
      <c r="AW173" s="13" t="s">
        <v>30</v>
      </c>
      <c r="AX173" s="13" t="s">
        <v>81</v>
      </c>
      <c r="AY173" s="156" t="s">
        <v>130</v>
      </c>
    </row>
    <row r="174" spans="2:65" s="1" customFormat="1" ht="33" customHeight="1">
      <c r="B174" s="133"/>
      <c r="C174" s="134" t="s">
        <v>199</v>
      </c>
      <c r="D174" s="134" t="s">
        <v>133</v>
      </c>
      <c r="E174" s="135" t="s">
        <v>189</v>
      </c>
      <c r="F174" s="136" t="s">
        <v>190</v>
      </c>
      <c r="G174" s="137" t="s">
        <v>136</v>
      </c>
      <c r="H174" s="138">
        <v>850</v>
      </c>
      <c r="I174" s="139"/>
      <c r="J174" s="140">
        <f>ROUND(I174*H174,2)</f>
        <v>0</v>
      </c>
      <c r="K174" s="141"/>
      <c r="L174" s="32"/>
      <c r="M174" s="142" t="s">
        <v>1</v>
      </c>
      <c r="N174" s="143" t="s">
        <v>38</v>
      </c>
      <c r="P174" s="144">
        <f>O174*H174</f>
        <v>0</v>
      </c>
      <c r="Q174" s="144">
        <v>1.553E-2</v>
      </c>
      <c r="R174" s="144">
        <f>Q174*H174</f>
        <v>13.2005</v>
      </c>
      <c r="S174" s="144">
        <v>0</v>
      </c>
      <c r="T174" s="145">
        <f>S174*H174</f>
        <v>0</v>
      </c>
      <c r="AR174" s="146" t="s">
        <v>137</v>
      </c>
      <c r="AT174" s="146" t="s">
        <v>133</v>
      </c>
      <c r="AU174" s="146" t="s">
        <v>83</v>
      </c>
      <c r="AY174" s="17" t="s">
        <v>130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7" t="s">
        <v>81</v>
      </c>
      <c r="BK174" s="147">
        <f>ROUND(I174*H174,2)</f>
        <v>0</v>
      </c>
      <c r="BL174" s="17" t="s">
        <v>137</v>
      </c>
      <c r="BM174" s="146" t="s">
        <v>551</v>
      </c>
    </row>
    <row r="175" spans="2:65" s="12" customFormat="1" ht="10.199999999999999">
      <c r="B175" s="148"/>
      <c r="D175" s="149" t="s">
        <v>139</v>
      </c>
      <c r="E175" s="150" t="s">
        <v>1</v>
      </c>
      <c r="F175" s="151" t="s">
        <v>192</v>
      </c>
      <c r="H175" s="150" t="s">
        <v>1</v>
      </c>
      <c r="I175" s="152"/>
      <c r="L175" s="148"/>
      <c r="M175" s="153"/>
      <c r="T175" s="154"/>
      <c r="AT175" s="150" t="s">
        <v>139</v>
      </c>
      <c r="AU175" s="150" t="s">
        <v>83</v>
      </c>
      <c r="AV175" s="12" t="s">
        <v>81</v>
      </c>
      <c r="AW175" s="12" t="s">
        <v>30</v>
      </c>
      <c r="AX175" s="12" t="s">
        <v>73</v>
      </c>
      <c r="AY175" s="150" t="s">
        <v>130</v>
      </c>
    </row>
    <row r="176" spans="2:65" s="13" customFormat="1" ht="10.199999999999999">
      <c r="B176" s="155"/>
      <c r="D176" s="149" t="s">
        <v>139</v>
      </c>
      <c r="E176" s="156" t="s">
        <v>1</v>
      </c>
      <c r="F176" s="157" t="s">
        <v>552</v>
      </c>
      <c r="H176" s="158">
        <v>850</v>
      </c>
      <c r="I176" s="159"/>
      <c r="L176" s="155"/>
      <c r="M176" s="160"/>
      <c r="T176" s="161"/>
      <c r="AT176" s="156" t="s">
        <v>139</v>
      </c>
      <c r="AU176" s="156" t="s">
        <v>83</v>
      </c>
      <c r="AV176" s="13" t="s">
        <v>83</v>
      </c>
      <c r="AW176" s="13" t="s">
        <v>30</v>
      </c>
      <c r="AX176" s="13" t="s">
        <v>81</v>
      </c>
      <c r="AY176" s="156" t="s">
        <v>130</v>
      </c>
    </row>
    <row r="177" spans="2:65" s="1" customFormat="1" ht="33" customHeight="1">
      <c r="B177" s="133"/>
      <c r="C177" s="134" t="s">
        <v>204</v>
      </c>
      <c r="D177" s="134" t="s">
        <v>133</v>
      </c>
      <c r="E177" s="135" t="s">
        <v>553</v>
      </c>
      <c r="F177" s="136" t="s">
        <v>554</v>
      </c>
      <c r="G177" s="137" t="s">
        <v>555</v>
      </c>
      <c r="H177" s="138">
        <v>1.6</v>
      </c>
      <c r="I177" s="139"/>
      <c r="J177" s="140">
        <f>ROUND(I177*H177,2)</f>
        <v>0</v>
      </c>
      <c r="K177" s="141"/>
      <c r="L177" s="32"/>
      <c r="M177" s="142" t="s">
        <v>1</v>
      </c>
      <c r="N177" s="143" t="s">
        <v>38</v>
      </c>
      <c r="P177" s="144">
        <f>O177*H177</f>
        <v>0</v>
      </c>
      <c r="Q177" s="144">
        <v>2.5018699999999998</v>
      </c>
      <c r="R177" s="144">
        <f>Q177*H177</f>
        <v>4.0029919999999999</v>
      </c>
      <c r="S177" s="144">
        <v>0</v>
      </c>
      <c r="T177" s="145">
        <f>S177*H177</f>
        <v>0</v>
      </c>
      <c r="AR177" s="146" t="s">
        <v>137</v>
      </c>
      <c r="AT177" s="146" t="s">
        <v>133</v>
      </c>
      <c r="AU177" s="146" t="s">
        <v>83</v>
      </c>
      <c r="AY177" s="17" t="s">
        <v>130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7" t="s">
        <v>81</v>
      </c>
      <c r="BK177" s="147">
        <f>ROUND(I177*H177,2)</f>
        <v>0</v>
      </c>
      <c r="BL177" s="17" t="s">
        <v>137</v>
      </c>
      <c r="BM177" s="146" t="s">
        <v>556</v>
      </c>
    </row>
    <row r="178" spans="2:65" s="12" customFormat="1" ht="10.199999999999999">
      <c r="B178" s="148"/>
      <c r="D178" s="149" t="s">
        <v>139</v>
      </c>
      <c r="E178" s="150" t="s">
        <v>1</v>
      </c>
      <c r="F178" s="151" t="s">
        <v>557</v>
      </c>
      <c r="H178" s="150" t="s">
        <v>1</v>
      </c>
      <c r="I178" s="152"/>
      <c r="L178" s="148"/>
      <c r="M178" s="153"/>
      <c r="T178" s="154"/>
      <c r="AT178" s="150" t="s">
        <v>139</v>
      </c>
      <c r="AU178" s="150" t="s">
        <v>83</v>
      </c>
      <c r="AV178" s="12" t="s">
        <v>81</v>
      </c>
      <c r="AW178" s="12" t="s">
        <v>30</v>
      </c>
      <c r="AX178" s="12" t="s">
        <v>73</v>
      </c>
      <c r="AY178" s="150" t="s">
        <v>130</v>
      </c>
    </row>
    <row r="179" spans="2:65" s="13" customFormat="1" ht="10.199999999999999">
      <c r="B179" s="155"/>
      <c r="D179" s="149" t="s">
        <v>139</v>
      </c>
      <c r="E179" s="156" t="s">
        <v>1</v>
      </c>
      <c r="F179" s="157" t="s">
        <v>558</v>
      </c>
      <c r="H179" s="158">
        <v>1.6</v>
      </c>
      <c r="I179" s="159"/>
      <c r="L179" s="155"/>
      <c r="M179" s="160"/>
      <c r="T179" s="161"/>
      <c r="AT179" s="156" t="s">
        <v>139</v>
      </c>
      <c r="AU179" s="156" t="s">
        <v>83</v>
      </c>
      <c r="AV179" s="13" t="s">
        <v>83</v>
      </c>
      <c r="AW179" s="13" t="s">
        <v>30</v>
      </c>
      <c r="AX179" s="13" t="s">
        <v>81</v>
      </c>
      <c r="AY179" s="156" t="s">
        <v>130</v>
      </c>
    </row>
    <row r="180" spans="2:65" s="1" customFormat="1" ht="24.15" customHeight="1">
      <c r="B180" s="133"/>
      <c r="C180" s="134" t="s">
        <v>209</v>
      </c>
      <c r="D180" s="134" t="s">
        <v>133</v>
      </c>
      <c r="E180" s="135" t="s">
        <v>559</v>
      </c>
      <c r="F180" s="136" t="s">
        <v>560</v>
      </c>
      <c r="G180" s="137" t="s">
        <v>136</v>
      </c>
      <c r="H180" s="138">
        <v>20</v>
      </c>
      <c r="I180" s="139"/>
      <c r="J180" s="140">
        <f>ROUND(I180*H180,2)</f>
        <v>0</v>
      </c>
      <c r="K180" s="141"/>
      <c r="L180" s="32"/>
      <c r="M180" s="142" t="s">
        <v>1</v>
      </c>
      <c r="N180" s="143" t="s">
        <v>38</v>
      </c>
      <c r="P180" s="144">
        <f>O180*H180</f>
        <v>0</v>
      </c>
      <c r="Q180" s="144">
        <v>4.2000000000000003E-2</v>
      </c>
      <c r="R180" s="144">
        <f>Q180*H180</f>
        <v>0.84000000000000008</v>
      </c>
      <c r="S180" s="144">
        <v>0</v>
      </c>
      <c r="T180" s="145">
        <f>S180*H180</f>
        <v>0</v>
      </c>
      <c r="AR180" s="146" t="s">
        <v>137</v>
      </c>
      <c r="AT180" s="146" t="s">
        <v>133</v>
      </c>
      <c r="AU180" s="146" t="s">
        <v>83</v>
      </c>
      <c r="AY180" s="17" t="s">
        <v>130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7" t="s">
        <v>81</v>
      </c>
      <c r="BK180" s="147">
        <f>ROUND(I180*H180,2)</f>
        <v>0</v>
      </c>
      <c r="BL180" s="17" t="s">
        <v>137</v>
      </c>
      <c r="BM180" s="146" t="s">
        <v>561</v>
      </c>
    </row>
    <row r="181" spans="2:65" s="12" customFormat="1" ht="10.199999999999999">
      <c r="B181" s="148"/>
      <c r="D181" s="149" t="s">
        <v>139</v>
      </c>
      <c r="E181" s="150" t="s">
        <v>1</v>
      </c>
      <c r="F181" s="151" t="s">
        <v>557</v>
      </c>
      <c r="H181" s="150" t="s">
        <v>1</v>
      </c>
      <c r="I181" s="152"/>
      <c r="L181" s="148"/>
      <c r="M181" s="153"/>
      <c r="T181" s="154"/>
      <c r="AT181" s="150" t="s">
        <v>139</v>
      </c>
      <c r="AU181" s="150" t="s">
        <v>83</v>
      </c>
      <c r="AV181" s="12" t="s">
        <v>81</v>
      </c>
      <c r="AW181" s="12" t="s">
        <v>30</v>
      </c>
      <c r="AX181" s="12" t="s">
        <v>73</v>
      </c>
      <c r="AY181" s="150" t="s">
        <v>130</v>
      </c>
    </row>
    <row r="182" spans="2:65" s="13" customFormat="1" ht="10.199999999999999">
      <c r="B182" s="155"/>
      <c r="D182" s="149" t="s">
        <v>139</v>
      </c>
      <c r="E182" s="156" t="s">
        <v>1</v>
      </c>
      <c r="F182" s="157" t="s">
        <v>233</v>
      </c>
      <c r="H182" s="158">
        <v>20</v>
      </c>
      <c r="I182" s="159"/>
      <c r="L182" s="155"/>
      <c r="M182" s="160"/>
      <c r="T182" s="161"/>
      <c r="AT182" s="156" t="s">
        <v>139</v>
      </c>
      <c r="AU182" s="156" t="s">
        <v>83</v>
      </c>
      <c r="AV182" s="13" t="s">
        <v>83</v>
      </c>
      <c r="AW182" s="13" t="s">
        <v>30</v>
      </c>
      <c r="AX182" s="13" t="s">
        <v>81</v>
      </c>
      <c r="AY182" s="156" t="s">
        <v>130</v>
      </c>
    </row>
    <row r="183" spans="2:65" s="11" customFormat="1" ht="22.8" customHeight="1">
      <c r="B183" s="121"/>
      <c r="D183" s="122" t="s">
        <v>72</v>
      </c>
      <c r="E183" s="131" t="s">
        <v>179</v>
      </c>
      <c r="F183" s="131" t="s">
        <v>198</v>
      </c>
      <c r="I183" s="124"/>
      <c r="J183" s="132">
        <f>BK183</f>
        <v>0</v>
      </c>
      <c r="L183" s="121"/>
      <c r="M183" s="126"/>
      <c r="P183" s="127">
        <f>SUM(P184:P244)</f>
        <v>0</v>
      </c>
      <c r="R183" s="127">
        <f>SUM(R184:R244)</f>
        <v>0</v>
      </c>
      <c r="T183" s="128">
        <f>SUM(T184:T244)</f>
        <v>21.262079119999999</v>
      </c>
      <c r="AR183" s="122" t="s">
        <v>81</v>
      </c>
      <c r="AT183" s="129" t="s">
        <v>72</v>
      </c>
      <c r="AU183" s="129" t="s">
        <v>81</v>
      </c>
      <c r="AY183" s="122" t="s">
        <v>130</v>
      </c>
      <c r="BK183" s="130">
        <f>SUM(BK184:BK244)</f>
        <v>0</v>
      </c>
    </row>
    <row r="184" spans="2:65" s="1" customFormat="1" ht="37.799999999999997" customHeight="1">
      <c r="B184" s="133"/>
      <c r="C184" s="134" t="s">
        <v>213</v>
      </c>
      <c r="D184" s="134" t="s">
        <v>133</v>
      </c>
      <c r="E184" s="135" t="s">
        <v>562</v>
      </c>
      <c r="F184" s="136" t="s">
        <v>563</v>
      </c>
      <c r="G184" s="137" t="s">
        <v>136</v>
      </c>
      <c r="H184" s="138">
        <v>1099</v>
      </c>
      <c r="I184" s="139"/>
      <c r="J184" s="140">
        <f>ROUND(I184*H184,2)</f>
        <v>0</v>
      </c>
      <c r="K184" s="141"/>
      <c r="L184" s="32"/>
      <c r="M184" s="142" t="s">
        <v>1</v>
      </c>
      <c r="N184" s="143" t="s">
        <v>38</v>
      </c>
      <c r="P184" s="144">
        <f>O184*H184</f>
        <v>0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AR184" s="146" t="s">
        <v>137</v>
      </c>
      <c r="AT184" s="146" t="s">
        <v>133</v>
      </c>
      <c r="AU184" s="146" t="s">
        <v>83</v>
      </c>
      <c r="AY184" s="17" t="s">
        <v>130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7" t="s">
        <v>81</v>
      </c>
      <c r="BK184" s="147">
        <f>ROUND(I184*H184,2)</f>
        <v>0</v>
      </c>
      <c r="BL184" s="17" t="s">
        <v>137</v>
      </c>
      <c r="BM184" s="146" t="s">
        <v>564</v>
      </c>
    </row>
    <row r="185" spans="2:65" s="12" customFormat="1" ht="10.199999999999999">
      <c r="B185" s="148"/>
      <c r="D185" s="149" t="s">
        <v>139</v>
      </c>
      <c r="E185" s="150" t="s">
        <v>1</v>
      </c>
      <c r="F185" s="151" t="s">
        <v>565</v>
      </c>
      <c r="H185" s="150" t="s">
        <v>1</v>
      </c>
      <c r="I185" s="152"/>
      <c r="L185" s="148"/>
      <c r="M185" s="153"/>
      <c r="T185" s="154"/>
      <c r="AT185" s="150" t="s">
        <v>139</v>
      </c>
      <c r="AU185" s="150" t="s">
        <v>83</v>
      </c>
      <c r="AV185" s="12" t="s">
        <v>81</v>
      </c>
      <c r="AW185" s="12" t="s">
        <v>30</v>
      </c>
      <c r="AX185" s="12" t="s">
        <v>73</v>
      </c>
      <c r="AY185" s="150" t="s">
        <v>130</v>
      </c>
    </row>
    <row r="186" spans="2:65" s="13" customFormat="1" ht="10.199999999999999">
      <c r="B186" s="155"/>
      <c r="D186" s="149" t="s">
        <v>139</v>
      </c>
      <c r="E186" s="156" t="s">
        <v>1</v>
      </c>
      <c r="F186" s="157" t="s">
        <v>566</v>
      </c>
      <c r="H186" s="158">
        <v>703</v>
      </c>
      <c r="I186" s="159"/>
      <c r="L186" s="155"/>
      <c r="M186" s="160"/>
      <c r="T186" s="161"/>
      <c r="AT186" s="156" t="s">
        <v>139</v>
      </c>
      <c r="AU186" s="156" t="s">
        <v>83</v>
      </c>
      <c r="AV186" s="13" t="s">
        <v>83</v>
      </c>
      <c r="AW186" s="13" t="s">
        <v>30</v>
      </c>
      <c r="AX186" s="13" t="s">
        <v>73</v>
      </c>
      <c r="AY186" s="156" t="s">
        <v>130</v>
      </c>
    </row>
    <row r="187" spans="2:65" s="13" customFormat="1" ht="10.199999999999999">
      <c r="B187" s="155"/>
      <c r="D187" s="149" t="s">
        <v>139</v>
      </c>
      <c r="E187" s="156" t="s">
        <v>1</v>
      </c>
      <c r="F187" s="157" t="s">
        <v>567</v>
      </c>
      <c r="H187" s="158">
        <v>396</v>
      </c>
      <c r="I187" s="159"/>
      <c r="L187" s="155"/>
      <c r="M187" s="160"/>
      <c r="T187" s="161"/>
      <c r="AT187" s="156" t="s">
        <v>139</v>
      </c>
      <c r="AU187" s="156" t="s">
        <v>83</v>
      </c>
      <c r="AV187" s="13" t="s">
        <v>83</v>
      </c>
      <c r="AW187" s="13" t="s">
        <v>30</v>
      </c>
      <c r="AX187" s="13" t="s">
        <v>73</v>
      </c>
      <c r="AY187" s="156" t="s">
        <v>130</v>
      </c>
    </row>
    <row r="188" spans="2:65" s="14" customFormat="1" ht="10.199999999999999">
      <c r="B188" s="162"/>
      <c r="D188" s="149" t="s">
        <v>139</v>
      </c>
      <c r="E188" s="163" t="s">
        <v>1</v>
      </c>
      <c r="F188" s="164" t="s">
        <v>144</v>
      </c>
      <c r="H188" s="165">
        <v>1099</v>
      </c>
      <c r="I188" s="166"/>
      <c r="L188" s="162"/>
      <c r="M188" s="167"/>
      <c r="T188" s="168"/>
      <c r="AT188" s="163" t="s">
        <v>139</v>
      </c>
      <c r="AU188" s="163" t="s">
        <v>83</v>
      </c>
      <c r="AV188" s="14" t="s">
        <v>137</v>
      </c>
      <c r="AW188" s="14" t="s">
        <v>30</v>
      </c>
      <c r="AX188" s="14" t="s">
        <v>81</v>
      </c>
      <c r="AY188" s="163" t="s">
        <v>130</v>
      </c>
    </row>
    <row r="189" spans="2:65" s="1" customFormat="1" ht="37.799999999999997" customHeight="1">
      <c r="B189" s="133"/>
      <c r="C189" s="134" t="s">
        <v>219</v>
      </c>
      <c r="D189" s="134" t="s">
        <v>133</v>
      </c>
      <c r="E189" s="135" t="s">
        <v>568</v>
      </c>
      <c r="F189" s="136" t="s">
        <v>569</v>
      </c>
      <c r="G189" s="137" t="s">
        <v>136</v>
      </c>
      <c r="H189" s="138">
        <v>197820</v>
      </c>
      <c r="I189" s="139"/>
      <c r="J189" s="140">
        <f>ROUND(I189*H189,2)</f>
        <v>0</v>
      </c>
      <c r="K189" s="141"/>
      <c r="L189" s="32"/>
      <c r="M189" s="142" t="s">
        <v>1</v>
      </c>
      <c r="N189" s="143" t="s">
        <v>38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137</v>
      </c>
      <c r="AT189" s="146" t="s">
        <v>133</v>
      </c>
      <c r="AU189" s="146" t="s">
        <v>83</v>
      </c>
      <c r="AY189" s="17" t="s">
        <v>130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7" t="s">
        <v>81</v>
      </c>
      <c r="BK189" s="147">
        <f>ROUND(I189*H189,2)</f>
        <v>0</v>
      </c>
      <c r="BL189" s="17" t="s">
        <v>137</v>
      </c>
      <c r="BM189" s="146" t="s">
        <v>570</v>
      </c>
    </row>
    <row r="190" spans="2:65" s="13" customFormat="1" ht="10.199999999999999">
      <c r="B190" s="155"/>
      <c r="D190" s="149" t="s">
        <v>139</v>
      </c>
      <c r="E190" s="156" t="s">
        <v>1</v>
      </c>
      <c r="F190" s="157" t="s">
        <v>571</v>
      </c>
      <c r="H190" s="158">
        <v>197820</v>
      </c>
      <c r="I190" s="159"/>
      <c r="L190" s="155"/>
      <c r="M190" s="160"/>
      <c r="T190" s="161"/>
      <c r="AT190" s="156" t="s">
        <v>139</v>
      </c>
      <c r="AU190" s="156" t="s">
        <v>83</v>
      </c>
      <c r="AV190" s="13" t="s">
        <v>83</v>
      </c>
      <c r="AW190" s="13" t="s">
        <v>30</v>
      </c>
      <c r="AX190" s="13" t="s">
        <v>81</v>
      </c>
      <c r="AY190" s="156" t="s">
        <v>130</v>
      </c>
    </row>
    <row r="191" spans="2:65" s="1" customFormat="1" ht="37.799999999999997" customHeight="1">
      <c r="B191" s="133"/>
      <c r="C191" s="134" t="s">
        <v>224</v>
      </c>
      <c r="D191" s="134" t="s">
        <v>133</v>
      </c>
      <c r="E191" s="135" t="s">
        <v>572</v>
      </c>
      <c r="F191" s="136" t="s">
        <v>573</v>
      </c>
      <c r="G191" s="137" t="s">
        <v>136</v>
      </c>
      <c r="H191" s="138">
        <v>1099</v>
      </c>
      <c r="I191" s="139"/>
      <c r="J191" s="140">
        <f>ROUND(I191*H191,2)</f>
        <v>0</v>
      </c>
      <c r="K191" s="141"/>
      <c r="L191" s="32"/>
      <c r="M191" s="142" t="s">
        <v>1</v>
      </c>
      <c r="N191" s="143" t="s">
        <v>38</v>
      </c>
      <c r="P191" s="144">
        <f>O191*H191</f>
        <v>0</v>
      </c>
      <c r="Q191" s="144">
        <v>0</v>
      </c>
      <c r="R191" s="144">
        <f>Q191*H191</f>
        <v>0</v>
      </c>
      <c r="S191" s="144">
        <v>0</v>
      </c>
      <c r="T191" s="145">
        <f>S191*H191</f>
        <v>0</v>
      </c>
      <c r="AR191" s="146" t="s">
        <v>137</v>
      </c>
      <c r="AT191" s="146" t="s">
        <v>133</v>
      </c>
      <c r="AU191" s="146" t="s">
        <v>83</v>
      </c>
      <c r="AY191" s="17" t="s">
        <v>130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7" t="s">
        <v>81</v>
      </c>
      <c r="BK191" s="147">
        <f>ROUND(I191*H191,2)</f>
        <v>0</v>
      </c>
      <c r="BL191" s="17" t="s">
        <v>137</v>
      </c>
      <c r="BM191" s="146" t="s">
        <v>574</v>
      </c>
    </row>
    <row r="192" spans="2:65" s="1" customFormat="1" ht="21.75" customHeight="1">
      <c r="B192" s="133"/>
      <c r="C192" s="134" t="s">
        <v>228</v>
      </c>
      <c r="D192" s="134" t="s">
        <v>133</v>
      </c>
      <c r="E192" s="135" t="s">
        <v>214</v>
      </c>
      <c r="F192" s="136" t="s">
        <v>215</v>
      </c>
      <c r="G192" s="137" t="s">
        <v>136</v>
      </c>
      <c r="H192" s="138">
        <v>300</v>
      </c>
      <c r="I192" s="139"/>
      <c r="J192" s="140">
        <f>ROUND(I192*H192,2)</f>
        <v>0</v>
      </c>
      <c r="K192" s="141"/>
      <c r="L192" s="32"/>
      <c r="M192" s="142" t="s">
        <v>1</v>
      </c>
      <c r="N192" s="143" t="s">
        <v>38</v>
      </c>
      <c r="P192" s="144">
        <f>O192*H192</f>
        <v>0</v>
      </c>
      <c r="Q192" s="144">
        <v>0</v>
      </c>
      <c r="R192" s="144">
        <f>Q192*H192</f>
        <v>0</v>
      </c>
      <c r="S192" s="144">
        <v>0</v>
      </c>
      <c r="T192" s="145">
        <f>S192*H192</f>
        <v>0</v>
      </c>
      <c r="AR192" s="146" t="s">
        <v>137</v>
      </c>
      <c r="AT192" s="146" t="s">
        <v>133</v>
      </c>
      <c r="AU192" s="146" t="s">
        <v>83</v>
      </c>
      <c r="AY192" s="17" t="s">
        <v>130</v>
      </c>
      <c r="BE192" s="147">
        <f>IF(N192="základní",J192,0)</f>
        <v>0</v>
      </c>
      <c r="BF192" s="147">
        <f>IF(N192="snížená",J192,0)</f>
        <v>0</v>
      </c>
      <c r="BG192" s="147">
        <f>IF(N192="zákl. přenesená",J192,0)</f>
        <v>0</v>
      </c>
      <c r="BH192" s="147">
        <f>IF(N192="sníž. přenesená",J192,0)</f>
        <v>0</v>
      </c>
      <c r="BI192" s="147">
        <f>IF(N192="nulová",J192,0)</f>
        <v>0</v>
      </c>
      <c r="BJ192" s="17" t="s">
        <v>81</v>
      </c>
      <c r="BK192" s="147">
        <f>ROUND(I192*H192,2)</f>
        <v>0</v>
      </c>
      <c r="BL192" s="17" t="s">
        <v>137</v>
      </c>
      <c r="BM192" s="146" t="s">
        <v>575</v>
      </c>
    </row>
    <row r="193" spans="2:65" s="12" customFormat="1" ht="10.199999999999999">
      <c r="B193" s="148"/>
      <c r="D193" s="149" t="s">
        <v>139</v>
      </c>
      <c r="E193" s="150" t="s">
        <v>1</v>
      </c>
      <c r="F193" s="151" t="s">
        <v>217</v>
      </c>
      <c r="H193" s="150" t="s">
        <v>1</v>
      </c>
      <c r="I193" s="152"/>
      <c r="L193" s="148"/>
      <c r="M193" s="153"/>
      <c r="T193" s="154"/>
      <c r="AT193" s="150" t="s">
        <v>139</v>
      </c>
      <c r="AU193" s="150" t="s">
        <v>83</v>
      </c>
      <c r="AV193" s="12" t="s">
        <v>81</v>
      </c>
      <c r="AW193" s="12" t="s">
        <v>30</v>
      </c>
      <c r="AX193" s="12" t="s">
        <v>73</v>
      </c>
      <c r="AY193" s="150" t="s">
        <v>130</v>
      </c>
    </row>
    <row r="194" spans="2:65" s="13" customFormat="1" ht="10.199999999999999">
      <c r="B194" s="155"/>
      <c r="D194" s="149" t="s">
        <v>139</v>
      </c>
      <c r="E194" s="156" t="s">
        <v>1</v>
      </c>
      <c r="F194" s="157" t="s">
        <v>576</v>
      </c>
      <c r="H194" s="158">
        <v>300</v>
      </c>
      <c r="I194" s="159"/>
      <c r="L194" s="155"/>
      <c r="M194" s="160"/>
      <c r="T194" s="161"/>
      <c r="AT194" s="156" t="s">
        <v>139</v>
      </c>
      <c r="AU194" s="156" t="s">
        <v>83</v>
      </c>
      <c r="AV194" s="13" t="s">
        <v>83</v>
      </c>
      <c r="AW194" s="13" t="s">
        <v>30</v>
      </c>
      <c r="AX194" s="13" t="s">
        <v>81</v>
      </c>
      <c r="AY194" s="156" t="s">
        <v>130</v>
      </c>
    </row>
    <row r="195" spans="2:65" s="1" customFormat="1" ht="21.75" customHeight="1">
      <c r="B195" s="133"/>
      <c r="C195" s="134" t="s">
        <v>233</v>
      </c>
      <c r="D195" s="134" t="s">
        <v>133</v>
      </c>
      <c r="E195" s="135" t="s">
        <v>220</v>
      </c>
      <c r="F195" s="136" t="s">
        <v>221</v>
      </c>
      <c r="G195" s="137" t="s">
        <v>136</v>
      </c>
      <c r="H195" s="138">
        <v>54000</v>
      </c>
      <c r="I195" s="139"/>
      <c r="J195" s="140">
        <f>ROUND(I195*H195,2)</f>
        <v>0</v>
      </c>
      <c r="K195" s="141"/>
      <c r="L195" s="32"/>
      <c r="M195" s="142" t="s">
        <v>1</v>
      </c>
      <c r="N195" s="143" t="s">
        <v>38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AR195" s="146" t="s">
        <v>137</v>
      </c>
      <c r="AT195" s="146" t="s">
        <v>133</v>
      </c>
      <c r="AU195" s="146" t="s">
        <v>83</v>
      </c>
      <c r="AY195" s="17" t="s">
        <v>130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7" t="s">
        <v>81</v>
      </c>
      <c r="BK195" s="147">
        <f>ROUND(I195*H195,2)</f>
        <v>0</v>
      </c>
      <c r="BL195" s="17" t="s">
        <v>137</v>
      </c>
      <c r="BM195" s="146" t="s">
        <v>577</v>
      </c>
    </row>
    <row r="196" spans="2:65" s="13" customFormat="1" ht="10.199999999999999">
      <c r="B196" s="155"/>
      <c r="D196" s="149" t="s">
        <v>139</v>
      </c>
      <c r="E196" s="156" t="s">
        <v>1</v>
      </c>
      <c r="F196" s="157" t="s">
        <v>578</v>
      </c>
      <c r="H196" s="158">
        <v>54000</v>
      </c>
      <c r="I196" s="159"/>
      <c r="L196" s="155"/>
      <c r="M196" s="160"/>
      <c r="T196" s="161"/>
      <c r="AT196" s="156" t="s">
        <v>139</v>
      </c>
      <c r="AU196" s="156" t="s">
        <v>83</v>
      </c>
      <c r="AV196" s="13" t="s">
        <v>83</v>
      </c>
      <c r="AW196" s="13" t="s">
        <v>30</v>
      </c>
      <c r="AX196" s="13" t="s">
        <v>81</v>
      </c>
      <c r="AY196" s="156" t="s">
        <v>130</v>
      </c>
    </row>
    <row r="197" spans="2:65" s="1" customFormat="1" ht="21.75" customHeight="1">
      <c r="B197" s="133"/>
      <c r="C197" s="134" t="s">
        <v>7</v>
      </c>
      <c r="D197" s="134" t="s">
        <v>133</v>
      </c>
      <c r="E197" s="135" t="s">
        <v>225</v>
      </c>
      <c r="F197" s="136" t="s">
        <v>226</v>
      </c>
      <c r="G197" s="137" t="s">
        <v>136</v>
      </c>
      <c r="H197" s="138">
        <v>300</v>
      </c>
      <c r="I197" s="139"/>
      <c r="J197" s="140">
        <f>ROUND(I197*H197,2)</f>
        <v>0</v>
      </c>
      <c r="K197" s="141"/>
      <c r="L197" s="32"/>
      <c r="M197" s="142" t="s">
        <v>1</v>
      </c>
      <c r="N197" s="143" t="s">
        <v>38</v>
      </c>
      <c r="P197" s="144">
        <f>O197*H197</f>
        <v>0</v>
      </c>
      <c r="Q197" s="144">
        <v>0</v>
      </c>
      <c r="R197" s="144">
        <f>Q197*H197</f>
        <v>0</v>
      </c>
      <c r="S197" s="144">
        <v>0</v>
      </c>
      <c r="T197" s="145">
        <f>S197*H197</f>
        <v>0</v>
      </c>
      <c r="AR197" s="146" t="s">
        <v>137</v>
      </c>
      <c r="AT197" s="146" t="s">
        <v>133</v>
      </c>
      <c r="AU197" s="146" t="s">
        <v>83</v>
      </c>
      <c r="AY197" s="17" t="s">
        <v>130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7" t="s">
        <v>81</v>
      </c>
      <c r="BK197" s="147">
        <f>ROUND(I197*H197,2)</f>
        <v>0</v>
      </c>
      <c r="BL197" s="17" t="s">
        <v>137</v>
      </c>
      <c r="BM197" s="146" t="s">
        <v>579</v>
      </c>
    </row>
    <row r="198" spans="2:65" s="1" customFormat="1" ht="33" customHeight="1">
      <c r="B198" s="133"/>
      <c r="C198" s="134" t="s">
        <v>243</v>
      </c>
      <c r="D198" s="134" t="s">
        <v>133</v>
      </c>
      <c r="E198" s="135" t="s">
        <v>580</v>
      </c>
      <c r="F198" s="136" t="s">
        <v>581</v>
      </c>
      <c r="G198" s="137" t="s">
        <v>136</v>
      </c>
      <c r="H198" s="138">
        <v>20</v>
      </c>
      <c r="I198" s="139"/>
      <c r="J198" s="140">
        <f>ROUND(I198*H198,2)</f>
        <v>0</v>
      </c>
      <c r="K198" s="141"/>
      <c r="L198" s="32"/>
      <c r="M198" s="142" t="s">
        <v>1</v>
      </c>
      <c r="N198" s="143" t="s">
        <v>38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137</v>
      </c>
      <c r="AT198" s="146" t="s">
        <v>133</v>
      </c>
      <c r="AU198" s="146" t="s">
        <v>83</v>
      </c>
      <c r="AY198" s="17" t="s">
        <v>130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7" t="s">
        <v>81</v>
      </c>
      <c r="BK198" s="147">
        <f>ROUND(I198*H198,2)</f>
        <v>0</v>
      </c>
      <c r="BL198" s="17" t="s">
        <v>137</v>
      </c>
      <c r="BM198" s="146" t="s">
        <v>582</v>
      </c>
    </row>
    <row r="199" spans="2:65" s="12" customFormat="1" ht="10.199999999999999">
      <c r="B199" s="148"/>
      <c r="D199" s="149" t="s">
        <v>139</v>
      </c>
      <c r="E199" s="150" t="s">
        <v>1</v>
      </c>
      <c r="F199" s="151" t="s">
        <v>557</v>
      </c>
      <c r="H199" s="150" t="s">
        <v>1</v>
      </c>
      <c r="I199" s="152"/>
      <c r="L199" s="148"/>
      <c r="M199" s="153"/>
      <c r="T199" s="154"/>
      <c r="AT199" s="150" t="s">
        <v>139</v>
      </c>
      <c r="AU199" s="150" t="s">
        <v>83</v>
      </c>
      <c r="AV199" s="12" t="s">
        <v>81</v>
      </c>
      <c r="AW199" s="12" t="s">
        <v>30</v>
      </c>
      <c r="AX199" s="12" t="s">
        <v>73</v>
      </c>
      <c r="AY199" s="150" t="s">
        <v>130</v>
      </c>
    </row>
    <row r="200" spans="2:65" s="13" customFormat="1" ht="10.199999999999999">
      <c r="B200" s="155"/>
      <c r="D200" s="149" t="s">
        <v>139</v>
      </c>
      <c r="E200" s="156" t="s">
        <v>1</v>
      </c>
      <c r="F200" s="157" t="s">
        <v>233</v>
      </c>
      <c r="H200" s="158">
        <v>20</v>
      </c>
      <c r="I200" s="159"/>
      <c r="L200" s="155"/>
      <c r="M200" s="160"/>
      <c r="T200" s="161"/>
      <c r="AT200" s="156" t="s">
        <v>139</v>
      </c>
      <c r="AU200" s="156" t="s">
        <v>83</v>
      </c>
      <c r="AV200" s="13" t="s">
        <v>83</v>
      </c>
      <c r="AW200" s="13" t="s">
        <v>30</v>
      </c>
      <c r="AX200" s="13" t="s">
        <v>81</v>
      </c>
      <c r="AY200" s="156" t="s">
        <v>130</v>
      </c>
    </row>
    <row r="201" spans="2:65" s="1" customFormat="1" ht="49.05" customHeight="1">
      <c r="B201" s="133"/>
      <c r="C201" s="134" t="s">
        <v>265</v>
      </c>
      <c r="D201" s="134" t="s">
        <v>133</v>
      </c>
      <c r="E201" s="135" t="s">
        <v>229</v>
      </c>
      <c r="F201" s="136" t="s">
        <v>230</v>
      </c>
      <c r="G201" s="137" t="s">
        <v>231</v>
      </c>
      <c r="H201" s="138">
        <v>1</v>
      </c>
      <c r="I201" s="139"/>
      <c r="J201" s="140">
        <f>ROUND(I201*H201,2)</f>
        <v>0</v>
      </c>
      <c r="K201" s="141"/>
      <c r="L201" s="32"/>
      <c r="M201" s="142" t="s">
        <v>1</v>
      </c>
      <c r="N201" s="143" t="s">
        <v>38</v>
      </c>
      <c r="P201" s="144">
        <f>O201*H201</f>
        <v>0</v>
      </c>
      <c r="Q201" s="144">
        <v>0</v>
      </c>
      <c r="R201" s="144">
        <f>Q201*H201</f>
        <v>0</v>
      </c>
      <c r="S201" s="144">
        <v>0</v>
      </c>
      <c r="T201" s="145">
        <f>S201*H201</f>
        <v>0</v>
      </c>
      <c r="AR201" s="146" t="s">
        <v>137</v>
      </c>
      <c r="AT201" s="146" t="s">
        <v>133</v>
      </c>
      <c r="AU201" s="146" t="s">
        <v>83</v>
      </c>
      <c r="AY201" s="17" t="s">
        <v>130</v>
      </c>
      <c r="BE201" s="147">
        <f>IF(N201="základní",J201,0)</f>
        <v>0</v>
      </c>
      <c r="BF201" s="147">
        <f>IF(N201="snížená",J201,0)</f>
        <v>0</v>
      </c>
      <c r="BG201" s="147">
        <f>IF(N201="zákl. přenesená",J201,0)</f>
        <v>0</v>
      </c>
      <c r="BH201" s="147">
        <f>IF(N201="sníž. přenesená",J201,0)</f>
        <v>0</v>
      </c>
      <c r="BI201" s="147">
        <f>IF(N201="nulová",J201,0)</f>
        <v>0</v>
      </c>
      <c r="BJ201" s="17" t="s">
        <v>81</v>
      </c>
      <c r="BK201" s="147">
        <f>ROUND(I201*H201,2)</f>
        <v>0</v>
      </c>
      <c r="BL201" s="17" t="s">
        <v>137</v>
      </c>
      <c r="BM201" s="146" t="s">
        <v>583</v>
      </c>
    </row>
    <row r="202" spans="2:65" s="1" customFormat="1" ht="33" customHeight="1">
      <c r="B202" s="133"/>
      <c r="C202" s="134" t="s">
        <v>271</v>
      </c>
      <c r="D202" s="134" t="s">
        <v>133</v>
      </c>
      <c r="E202" s="135" t="s">
        <v>584</v>
      </c>
      <c r="F202" s="136" t="s">
        <v>585</v>
      </c>
      <c r="G202" s="137" t="s">
        <v>555</v>
      </c>
      <c r="H202" s="138">
        <v>2</v>
      </c>
      <c r="I202" s="139"/>
      <c r="J202" s="140">
        <f>ROUND(I202*H202,2)</f>
        <v>0</v>
      </c>
      <c r="K202" s="141"/>
      <c r="L202" s="32"/>
      <c r="M202" s="142" t="s">
        <v>1</v>
      </c>
      <c r="N202" s="143" t="s">
        <v>38</v>
      </c>
      <c r="P202" s="144">
        <f>O202*H202</f>
        <v>0</v>
      </c>
      <c r="Q202" s="144">
        <v>0</v>
      </c>
      <c r="R202" s="144">
        <f>Q202*H202</f>
        <v>0</v>
      </c>
      <c r="S202" s="144">
        <v>2.2000000000000002</v>
      </c>
      <c r="T202" s="145">
        <f>S202*H202</f>
        <v>4.4000000000000004</v>
      </c>
      <c r="AR202" s="146" t="s">
        <v>137</v>
      </c>
      <c r="AT202" s="146" t="s">
        <v>133</v>
      </c>
      <c r="AU202" s="146" t="s">
        <v>83</v>
      </c>
      <c r="AY202" s="17" t="s">
        <v>130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7" t="s">
        <v>81</v>
      </c>
      <c r="BK202" s="147">
        <f>ROUND(I202*H202,2)</f>
        <v>0</v>
      </c>
      <c r="BL202" s="17" t="s">
        <v>137</v>
      </c>
      <c r="BM202" s="146" t="s">
        <v>586</v>
      </c>
    </row>
    <row r="203" spans="2:65" s="12" customFormat="1" ht="10.199999999999999">
      <c r="B203" s="148"/>
      <c r="D203" s="149" t="s">
        <v>139</v>
      </c>
      <c r="E203" s="150" t="s">
        <v>1</v>
      </c>
      <c r="F203" s="151" t="s">
        <v>557</v>
      </c>
      <c r="H203" s="150" t="s">
        <v>1</v>
      </c>
      <c r="I203" s="152"/>
      <c r="L203" s="148"/>
      <c r="M203" s="153"/>
      <c r="T203" s="154"/>
      <c r="AT203" s="150" t="s">
        <v>139</v>
      </c>
      <c r="AU203" s="150" t="s">
        <v>83</v>
      </c>
      <c r="AV203" s="12" t="s">
        <v>81</v>
      </c>
      <c r="AW203" s="12" t="s">
        <v>30</v>
      </c>
      <c r="AX203" s="12" t="s">
        <v>73</v>
      </c>
      <c r="AY203" s="150" t="s">
        <v>130</v>
      </c>
    </row>
    <row r="204" spans="2:65" s="13" customFormat="1" ht="10.199999999999999">
      <c r="B204" s="155"/>
      <c r="D204" s="149" t="s">
        <v>139</v>
      </c>
      <c r="E204" s="156" t="s">
        <v>1</v>
      </c>
      <c r="F204" s="157" t="s">
        <v>587</v>
      </c>
      <c r="H204" s="158">
        <v>2</v>
      </c>
      <c r="I204" s="159"/>
      <c r="L204" s="155"/>
      <c r="M204" s="160"/>
      <c r="T204" s="161"/>
      <c r="AT204" s="156" t="s">
        <v>139</v>
      </c>
      <c r="AU204" s="156" t="s">
        <v>83</v>
      </c>
      <c r="AV204" s="13" t="s">
        <v>83</v>
      </c>
      <c r="AW204" s="13" t="s">
        <v>30</v>
      </c>
      <c r="AX204" s="13" t="s">
        <v>81</v>
      </c>
      <c r="AY204" s="156" t="s">
        <v>130</v>
      </c>
    </row>
    <row r="205" spans="2:65" s="1" customFormat="1" ht="37.799999999999997" customHeight="1">
      <c r="B205" s="133"/>
      <c r="C205" s="134" t="s">
        <v>276</v>
      </c>
      <c r="D205" s="134" t="s">
        <v>133</v>
      </c>
      <c r="E205" s="135" t="s">
        <v>234</v>
      </c>
      <c r="F205" s="136" t="s">
        <v>235</v>
      </c>
      <c r="G205" s="137" t="s">
        <v>136</v>
      </c>
      <c r="H205" s="138">
        <v>872</v>
      </c>
      <c r="I205" s="139"/>
      <c r="J205" s="140">
        <f>ROUND(I205*H205,2)</f>
        <v>0</v>
      </c>
      <c r="K205" s="141"/>
      <c r="L205" s="32"/>
      <c r="M205" s="142" t="s">
        <v>1</v>
      </c>
      <c r="N205" s="143" t="s">
        <v>38</v>
      </c>
      <c r="P205" s="144">
        <f>O205*H205</f>
        <v>0</v>
      </c>
      <c r="Q205" s="144">
        <v>0</v>
      </c>
      <c r="R205" s="144">
        <f>Q205*H205</f>
        <v>0</v>
      </c>
      <c r="S205" s="144">
        <v>1.6E-2</v>
      </c>
      <c r="T205" s="145">
        <f>S205*H205</f>
        <v>13.952</v>
      </c>
      <c r="AR205" s="146" t="s">
        <v>137</v>
      </c>
      <c r="AT205" s="146" t="s">
        <v>133</v>
      </c>
      <c r="AU205" s="146" t="s">
        <v>83</v>
      </c>
      <c r="AY205" s="17" t="s">
        <v>130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7" t="s">
        <v>81</v>
      </c>
      <c r="BK205" s="147">
        <f>ROUND(I205*H205,2)</f>
        <v>0</v>
      </c>
      <c r="BL205" s="17" t="s">
        <v>137</v>
      </c>
      <c r="BM205" s="146" t="s">
        <v>588</v>
      </c>
    </row>
    <row r="206" spans="2:65" s="12" customFormat="1" ht="10.199999999999999">
      <c r="B206" s="148"/>
      <c r="D206" s="149" t="s">
        <v>139</v>
      </c>
      <c r="E206" s="150" t="s">
        <v>1</v>
      </c>
      <c r="F206" s="151" t="s">
        <v>237</v>
      </c>
      <c r="H206" s="150" t="s">
        <v>1</v>
      </c>
      <c r="I206" s="152"/>
      <c r="L206" s="148"/>
      <c r="M206" s="153"/>
      <c r="T206" s="154"/>
      <c r="AT206" s="150" t="s">
        <v>139</v>
      </c>
      <c r="AU206" s="150" t="s">
        <v>83</v>
      </c>
      <c r="AV206" s="12" t="s">
        <v>81</v>
      </c>
      <c r="AW206" s="12" t="s">
        <v>30</v>
      </c>
      <c r="AX206" s="12" t="s">
        <v>73</v>
      </c>
      <c r="AY206" s="150" t="s">
        <v>130</v>
      </c>
    </row>
    <row r="207" spans="2:65" s="13" customFormat="1" ht="10.199999999999999">
      <c r="B207" s="155"/>
      <c r="D207" s="149" t="s">
        <v>139</v>
      </c>
      <c r="E207" s="156" t="s">
        <v>1</v>
      </c>
      <c r="F207" s="157" t="s">
        <v>589</v>
      </c>
      <c r="H207" s="158">
        <v>872</v>
      </c>
      <c r="I207" s="159"/>
      <c r="L207" s="155"/>
      <c r="M207" s="160"/>
      <c r="T207" s="161"/>
      <c r="AT207" s="156" t="s">
        <v>139</v>
      </c>
      <c r="AU207" s="156" t="s">
        <v>83</v>
      </c>
      <c r="AV207" s="13" t="s">
        <v>83</v>
      </c>
      <c r="AW207" s="13" t="s">
        <v>30</v>
      </c>
      <c r="AX207" s="13" t="s">
        <v>81</v>
      </c>
      <c r="AY207" s="156" t="s">
        <v>130</v>
      </c>
    </row>
    <row r="208" spans="2:65" s="1" customFormat="1" ht="37.799999999999997" customHeight="1">
      <c r="B208" s="133"/>
      <c r="C208" s="134" t="s">
        <v>280</v>
      </c>
      <c r="D208" s="134" t="s">
        <v>133</v>
      </c>
      <c r="E208" s="135" t="s">
        <v>238</v>
      </c>
      <c r="F208" s="136" t="s">
        <v>239</v>
      </c>
      <c r="G208" s="137" t="s">
        <v>136</v>
      </c>
      <c r="H208" s="138">
        <v>16</v>
      </c>
      <c r="I208" s="139"/>
      <c r="J208" s="140">
        <f>ROUND(I208*H208,2)</f>
        <v>0</v>
      </c>
      <c r="K208" s="141"/>
      <c r="L208" s="32"/>
      <c r="M208" s="142" t="s">
        <v>1</v>
      </c>
      <c r="N208" s="143" t="s">
        <v>38</v>
      </c>
      <c r="P208" s="144">
        <f>O208*H208</f>
        <v>0</v>
      </c>
      <c r="Q208" s="144">
        <v>0</v>
      </c>
      <c r="R208" s="144">
        <f>Q208*H208</f>
        <v>0</v>
      </c>
      <c r="S208" s="144">
        <v>5.8999999999999997E-2</v>
      </c>
      <c r="T208" s="145">
        <f>S208*H208</f>
        <v>0.94399999999999995</v>
      </c>
      <c r="AR208" s="146" t="s">
        <v>137</v>
      </c>
      <c r="AT208" s="146" t="s">
        <v>133</v>
      </c>
      <c r="AU208" s="146" t="s">
        <v>83</v>
      </c>
      <c r="AY208" s="17" t="s">
        <v>130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7" t="s">
        <v>81</v>
      </c>
      <c r="BK208" s="147">
        <f>ROUND(I208*H208,2)</f>
        <v>0</v>
      </c>
      <c r="BL208" s="17" t="s">
        <v>137</v>
      </c>
      <c r="BM208" s="146" t="s">
        <v>590</v>
      </c>
    </row>
    <row r="209" spans="2:65" s="12" customFormat="1" ht="20.399999999999999">
      <c r="B209" s="148"/>
      <c r="D209" s="149" t="s">
        <v>139</v>
      </c>
      <c r="E209" s="150" t="s">
        <v>1</v>
      </c>
      <c r="F209" s="151" t="s">
        <v>241</v>
      </c>
      <c r="H209" s="150" t="s">
        <v>1</v>
      </c>
      <c r="I209" s="152"/>
      <c r="L209" s="148"/>
      <c r="M209" s="153"/>
      <c r="T209" s="154"/>
      <c r="AT209" s="150" t="s">
        <v>139</v>
      </c>
      <c r="AU209" s="150" t="s">
        <v>83</v>
      </c>
      <c r="AV209" s="12" t="s">
        <v>81</v>
      </c>
      <c r="AW209" s="12" t="s">
        <v>30</v>
      </c>
      <c r="AX209" s="12" t="s">
        <v>73</v>
      </c>
      <c r="AY209" s="150" t="s">
        <v>130</v>
      </c>
    </row>
    <row r="210" spans="2:65" s="13" customFormat="1" ht="10.199999999999999">
      <c r="B210" s="155"/>
      <c r="D210" s="149" t="s">
        <v>139</v>
      </c>
      <c r="E210" s="156" t="s">
        <v>1</v>
      </c>
      <c r="F210" s="157" t="s">
        <v>591</v>
      </c>
      <c r="H210" s="158">
        <v>16</v>
      </c>
      <c r="I210" s="159"/>
      <c r="L210" s="155"/>
      <c r="M210" s="160"/>
      <c r="T210" s="161"/>
      <c r="AT210" s="156" t="s">
        <v>139</v>
      </c>
      <c r="AU210" s="156" t="s">
        <v>83</v>
      </c>
      <c r="AV210" s="13" t="s">
        <v>83</v>
      </c>
      <c r="AW210" s="13" t="s">
        <v>30</v>
      </c>
      <c r="AX210" s="13" t="s">
        <v>81</v>
      </c>
      <c r="AY210" s="156" t="s">
        <v>130</v>
      </c>
    </row>
    <row r="211" spans="2:65" s="1" customFormat="1" ht="24.15" customHeight="1">
      <c r="B211" s="133"/>
      <c r="C211" s="134" t="s">
        <v>284</v>
      </c>
      <c r="D211" s="134" t="s">
        <v>133</v>
      </c>
      <c r="E211" s="135" t="s">
        <v>244</v>
      </c>
      <c r="F211" s="136" t="s">
        <v>245</v>
      </c>
      <c r="G211" s="137" t="s">
        <v>136</v>
      </c>
      <c r="H211" s="138">
        <v>871.38400000000001</v>
      </c>
      <c r="I211" s="139"/>
      <c r="J211" s="140">
        <f>ROUND(I211*H211,2)</f>
        <v>0</v>
      </c>
      <c r="K211" s="141"/>
      <c r="L211" s="32"/>
      <c r="M211" s="142" t="s">
        <v>1</v>
      </c>
      <c r="N211" s="143" t="s">
        <v>38</v>
      </c>
      <c r="P211" s="144">
        <f>O211*H211</f>
        <v>0</v>
      </c>
      <c r="Q211" s="144">
        <v>0</v>
      </c>
      <c r="R211" s="144">
        <f>Q211*H211</f>
        <v>0</v>
      </c>
      <c r="S211" s="144">
        <v>1.4300000000000001E-3</v>
      </c>
      <c r="T211" s="145">
        <f>S211*H211</f>
        <v>1.2460791200000001</v>
      </c>
      <c r="AR211" s="146" t="s">
        <v>137</v>
      </c>
      <c r="AT211" s="146" t="s">
        <v>133</v>
      </c>
      <c r="AU211" s="146" t="s">
        <v>83</v>
      </c>
      <c r="AY211" s="17" t="s">
        <v>130</v>
      </c>
      <c r="BE211" s="147">
        <f>IF(N211="základní",J211,0)</f>
        <v>0</v>
      </c>
      <c r="BF211" s="147">
        <f>IF(N211="snížená",J211,0)</f>
        <v>0</v>
      </c>
      <c r="BG211" s="147">
        <f>IF(N211="zákl. přenesená",J211,0)</f>
        <v>0</v>
      </c>
      <c r="BH211" s="147">
        <f>IF(N211="sníž. přenesená",J211,0)</f>
        <v>0</v>
      </c>
      <c r="BI211" s="147">
        <f>IF(N211="nulová",J211,0)</f>
        <v>0</v>
      </c>
      <c r="BJ211" s="17" t="s">
        <v>81</v>
      </c>
      <c r="BK211" s="147">
        <f>ROUND(I211*H211,2)</f>
        <v>0</v>
      </c>
      <c r="BL211" s="17" t="s">
        <v>137</v>
      </c>
      <c r="BM211" s="146" t="s">
        <v>592</v>
      </c>
    </row>
    <row r="212" spans="2:65" s="12" customFormat="1" ht="10.199999999999999">
      <c r="B212" s="148"/>
      <c r="D212" s="149" t="s">
        <v>139</v>
      </c>
      <c r="E212" s="150" t="s">
        <v>1</v>
      </c>
      <c r="F212" s="151" t="s">
        <v>247</v>
      </c>
      <c r="H212" s="150" t="s">
        <v>1</v>
      </c>
      <c r="I212" s="152"/>
      <c r="L212" s="148"/>
      <c r="M212" s="153"/>
      <c r="T212" s="154"/>
      <c r="AT212" s="150" t="s">
        <v>139</v>
      </c>
      <c r="AU212" s="150" t="s">
        <v>83</v>
      </c>
      <c r="AV212" s="12" t="s">
        <v>81</v>
      </c>
      <c r="AW212" s="12" t="s">
        <v>30</v>
      </c>
      <c r="AX212" s="12" t="s">
        <v>73</v>
      </c>
      <c r="AY212" s="150" t="s">
        <v>130</v>
      </c>
    </row>
    <row r="213" spans="2:65" s="12" customFormat="1" ht="10.199999999999999">
      <c r="B213" s="148"/>
      <c r="D213" s="149" t="s">
        <v>139</v>
      </c>
      <c r="E213" s="150" t="s">
        <v>1</v>
      </c>
      <c r="F213" s="151" t="s">
        <v>593</v>
      </c>
      <c r="H213" s="150" t="s">
        <v>1</v>
      </c>
      <c r="I213" s="152"/>
      <c r="L213" s="148"/>
      <c r="M213" s="153"/>
      <c r="T213" s="154"/>
      <c r="AT213" s="150" t="s">
        <v>139</v>
      </c>
      <c r="AU213" s="150" t="s">
        <v>83</v>
      </c>
      <c r="AV213" s="12" t="s">
        <v>81</v>
      </c>
      <c r="AW213" s="12" t="s">
        <v>30</v>
      </c>
      <c r="AX213" s="12" t="s">
        <v>73</v>
      </c>
      <c r="AY213" s="150" t="s">
        <v>130</v>
      </c>
    </row>
    <row r="214" spans="2:65" s="13" customFormat="1" ht="10.199999999999999">
      <c r="B214" s="155"/>
      <c r="D214" s="149" t="s">
        <v>139</v>
      </c>
      <c r="E214" s="156" t="s">
        <v>1</v>
      </c>
      <c r="F214" s="157" t="s">
        <v>594</v>
      </c>
      <c r="H214" s="158">
        <v>18.984000000000002</v>
      </c>
      <c r="I214" s="159"/>
      <c r="L214" s="155"/>
      <c r="M214" s="160"/>
      <c r="T214" s="161"/>
      <c r="AT214" s="156" t="s">
        <v>139</v>
      </c>
      <c r="AU214" s="156" t="s">
        <v>83</v>
      </c>
      <c r="AV214" s="13" t="s">
        <v>83</v>
      </c>
      <c r="AW214" s="13" t="s">
        <v>30</v>
      </c>
      <c r="AX214" s="13" t="s">
        <v>73</v>
      </c>
      <c r="AY214" s="156" t="s">
        <v>130</v>
      </c>
    </row>
    <row r="215" spans="2:65" s="12" customFormat="1" ht="10.199999999999999">
      <c r="B215" s="148"/>
      <c r="D215" s="149" t="s">
        <v>139</v>
      </c>
      <c r="E215" s="150" t="s">
        <v>1</v>
      </c>
      <c r="F215" s="151" t="s">
        <v>595</v>
      </c>
      <c r="H215" s="150" t="s">
        <v>1</v>
      </c>
      <c r="I215" s="152"/>
      <c r="L215" s="148"/>
      <c r="M215" s="153"/>
      <c r="T215" s="154"/>
      <c r="AT215" s="150" t="s">
        <v>139</v>
      </c>
      <c r="AU215" s="150" t="s">
        <v>83</v>
      </c>
      <c r="AV215" s="12" t="s">
        <v>81</v>
      </c>
      <c r="AW215" s="12" t="s">
        <v>30</v>
      </c>
      <c r="AX215" s="12" t="s">
        <v>73</v>
      </c>
      <c r="AY215" s="150" t="s">
        <v>130</v>
      </c>
    </row>
    <row r="216" spans="2:65" s="13" customFormat="1" ht="10.199999999999999">
      <c r="B216" s="155"/>
      <c r="D216" s="149" t="s">
        <v>139</v>
      </c>
      <c r="E216" s="156" t="s">
        <v>1</v>
      </c>
      <c r="F216" s="157" t="s">
        <v>596</v>
      </c>
      <c r="H216" s="158">
        <v>84.48</v>
      </c>
      <c r="I216" s="159"/>
      <c r="L216" s="155"/>
      <c r="M216" s="160"/>
      <c r="T216" s="161"/>
      <c r="AT216" s="156" t="s">
        <v>139</v>
      </c>
      <c r="AU216" s="156" t="s">
        <v>83</v>
      </c>
      <c r="AV216" s="13" t="s">
        <v>83</v>
      </c>
      <c r="AW216" s="13" t="s">
        <v>30</v>
      </c>
      <c r="AX216" s="13" t="s">
        <v>73</v>
      </c>
      <c r="AY216" s="156" t="s">
        <v>130</v>
      </c>
    </row>
    <row r="217" spans="2:65" s="12" customFormat="1" ht="10.199999999999999">
      <c r="B217" s="148"/>
      <c r="D217" s="149" t="s">
        <v>139</v>
      </c>
      <c r="E217" s="150" t="s">
        <v>1</v>
      </c>
      <c r="F217" s="151" t="s">
        <v>597</v>
      </c>
      <c r="H217" s="150" t="s">
        <v>1</v>
      </c>
      <c r="I217" s="152"/>
      <c r="L217" s="148"/>
      <c r="M217" s="153"/>
      <c r="T217" s="154"/>
      <c r="AT217" s="150" t="s">
        <v>139</v>
      </c>
      <c r="AU217" s="150" t="s">
        <v>83</v>
      </c>
      <c r="AV217" s="12" t="s">
        <v>81</v>
      </c>
      <c r="AW217" s="12" t="s">
        <v>30</v>
      </c>
      <c r="AX217" s="12" t="s">
        <v>73</v>
      </c>
      <c r="AY217" s="150" t="s">
        <v>130</v>
      </c>
    </row>
    <row r="218" spans="2:65" s="13" customFormat="1" ht="10.199999999999999">
      <c r="B218" s="155"/>
      <c r="D218" s="149" t="s">
        <v>139</v>
      </c>
      <c r="E218" s="156" t="s">
        <v>1</v>
      </c>
      <c r="F218" s="157" t="s">
        <v>598</v>
      </c>
      <c r="H218" s="158">
        <v>236.39</v>
      </c>
      <c r="I218" s="159"/>
      <c r="L218" s="155"/>
      <c r="M218" s="160"/>
      <c r="T218" s="161"/>
      <c r="AT218" s="156" t="s">
        <v>139</v>
      </c>
      <c r="AU218" s="156" t="s">
        <v>83</v>
      </c>
      <c r="AV218" s="13" t="s">
        <v>83</v>
      </c>
      <c r="AW218" s="13" t="s">
        <v>30</v>
      </c>
      <c r="AX218" s="13" t="s">
        <v>73</v>
      </c>
      <c r="AY218" s="156" t="s">
        <v>130</v>
      </c>
    </row>
    <row r="219" spans="2:65" s="12" customFormat="1" ht="10.199999999999999">
      <c r="B219" s="148"/>
      <c r="D219" s="149" t="s">
        <v>139</v>
      </c>
      <c r="E219" s="150" t="s">
        <v>1</v>
      </c>
      <c r="F219" s="151" t="s">
        <v>599</v>
      </c>
      <c r="H219" s="150" t="s">
        <v>1</v>
      </c>
      <c r="I219" s="152"/>
      <c r="L219" s="148"/>
      <c r="M219" s="153"/>
      <c r="T219" s="154"/>
      <c r="AT219" s="150" t="s">
        <v>139</v>
      </c>
      <c r="AU219" s="150" t="s">
        <v>83</v>
      </c>
      <c r="AV219" s="12" t="s">
        <v>81</v>
      </c>
      <c r="AW219" s="12" t="s">
        <v>30</v>
      </c>
      <c r="AX219" s="12" t="s">
        <v>73</v>
      </c>
      <c r="AY219" s="150" t="s">
        <v>130</v>
      </c>
    </row>
    <row r="220" spans="2:65" s="13" customFormat="1" ht="10.199999999999999">
      <c r="B220" s="155"/>
      <c r="D220" s="149" t="s">
        <v>139</v>
      </c>
      <c r="E220" s="156" t="s">
        <v>1</v>
      </c>
      <c r="F220" s="157" t="s">
        <v>600</v>
      </c>
      <c r="H220" s="158">
        <v>472.78</v>
      </c>
      <c r="I220" s="159"/>
      <c r="L220" s="155"/>
      <c r="M220" s="160"/>
      <c r="T220" s="161"/>
      <c r="AT220" s="156" t="s">
        <v>139</v>
      </c>
      <c r="AU220" s="156" t="s">
        <v>83</v>
      </c>
      <c r="AV220" s="13" t="s">
        <v>83</v>
      </c>
      <c r="AW220" s="13" t="s">
        <v>30</v>
      </c>
      <c r="AX220" s="13" t="s">
        <v>73</v>
      </c>
      <c r="AY220" s="156" t="s">
        <v>130</v>
      </c>
    </row>
    <row r="221" spans="2:65" s="13" customFormat="1" ht="10.199999999999999">
      <c r="B221" s="155"/>
      <c r="D221" s="149" t="s">
        <v>139</v>
      </c>
      <c r="E221" s="156" t="s">
        <v>1</v>
      </c>
      <c r="F221" s="157" t="s">
        <v>601</v>
      </c>
      <c r="H221" s="158">
        <v>-84.27</v>
      </c>
      <c r="I221" s="159"/>
      <c r="L221" s="155"/>
      <c r="M221" s="160"/>
      <c r="T221" s="161"/>
      <c r="AT221" s="156" t="s">
        <v>139</v>
      </c>
      <c r="AU221" s="156" t="s">
        <v>83</v>
      </c>
      <c r="AV221" s="13" t="s">
        <v>83</v>
      </c>
      <c r="AW221" s="13" t="s">
        <v>30</v>
      </c>
      <c r="AX221" s="13" t="s">
        <v>73</v>
      </c>
      <c r="AY221" s="156" t="s">
        <v>130</v>
      </c>
    </row>
    <row r="222" spans="2:65" s="13" customFormat="1" ht="10.199999999999999">
      <c r="B222" s="155"/>
      <c r="D222" s="149" t="s">
        <v>139</v>
      </c>
      <c r="E222" s="156" t="s">
        <v>1</v>
      </c>
      <c r="F222" s="157" t="s">
        <v>602</v>
      </c>
      <c r="H222" s="158">
        <v>-20.88</v>
      </c>
      <c r="I222" s="159"/>
      <c r="L222" s="155"/>
      <c r="M222" s="160"/>
      <c r="T222" s="161"/>
      <c r="AT222" s="156" t="s">
        <v>139</v>
      </c>
      <c r="AU222" s="156" t="s">
        <v>83</v>
      </c>
      <c r="AV222" s="13" t="s">
        <v>83</v>
      </c>
      <c r="AW222" s="13" t="s">
        <v>30</v>
      </c>
      <c r="AX222" s="13" t="s">
        <v>73</v>
      </c>
      <c r="AY222" s="156" t="s">
        <v>130</v>
      </c>
    </row>
    <row r="223" spans="2:65" s="12" customFormat="1" ht="10.199999999999999">
      <c r="B223" s="148"/>
      <c r="D223" s="149" t="s">
        <v>139</v>
      </c>
      <c r="E223" s="150" t="s">
        <v>1</v>
      </c>
      <c r="F223" s="151" t="s">
        <v>603</v>
      </c>
      <c r="H223" s="150" t="s">
        <v>1</v>
      </c>
      <c r="I223" s="152"/>
      <c r="L223" s="148"/>
      <c r="M223" s="153"/>
      <c r="T223" s="154"/>
      <c r="AT223" s="150" t="s">
        <v>139</v>
      </c>
      <c r="AU223" s="150" t="s">
        <v>83</v>
      </c>
      <c r="AV223" s="12" t="s">
        <v>81</v>
      </c>
      <c r="AW223" s="12" t="s">
        <v>30</v>
      </c>
      <c r="AX223" s="12" t="s">
        <v>73</v>
      </c>
      <c r="AY223" s="150" t="s">
        <v>130</v>
      </c>
    </row>
    <row r="224" spans="2:65" s="13" customFormat="1" ht="10.199999999999999">
      <c r="B224" s="155"/>
      <c r="D224" s="149" t="s">
        <v>139</v>
      </c>
      <c r="E224" s="156" t="s">
        <v>1</v>
      </c>
      <c r="F224" s="157" t="s">
        <v>604</v>
      </c>
      <c r="H224" s="158">
        <v>84.7</v>
      </c>
      <c r="I224" s="159"/>
      <c r="L224" s="155"/>
      <c r="M224" s="160"/>
      <c r="T224" s="161"/>
      <c r="AT224" s="156" t="s">
        <v>139</v>
      </c>
      <c r="AU224" s="156" t="s">
        <v>83</v>
      </c>
      <c r="AV224" s="13" t="s">
        <v>83</v>
      </c>
      <c r="AW224" s="13" t="s">
        <v>30</v>
      </c>
      <c r="AX224" s="13" t="s">
        <v>73</v>
      </c>
      <c r="AY224" s="156" t="s">
        <v>130</v>
      </c>
    </row>
    <row r="225" spans="2:65" s="15" customFormat="1" ht="10.199999999999999">
      <c r="B225" s="169"/>
      <c r="D225" s="149" t="s">
        <v>139</v>
      </c>
      <c r="E225" s="170" t="s">
        <v>1</v>
      </c>
      <c r="F225" s="171" t="s">
        <v>262</v>
      </c>
      <c r="H225" s="172">
        <v>792.18400000000008</v>
      </c>
      <c r="I225" s="173"/>
      <c r="L225" s="169"/>
      <c r="M225" s="174"/>
      <c r="T225" s="175"/>
      <c r="AT225" s="170" t="s">
        <v>139</v>
      </c>
      <c r="AU225" s="170" t="s">
        <v>83</v>
      </c>
      <c r="AV225" s="15" t="s">
        <v>149</v>
      </c>
      <c r="AW225" s="15" t="s">
        <v>30</v>
      </c>
      <c r="AX225" s="15" t="s">
        <v>73</v>
      </c>
      <c r="AY225" s="170" t="s">
        <v>130</v>
      </c>
    </row>
    <row r="226" spans="2:65" s="12" customFormat="1" ht="10.199999999999999">
      <c r="B226" s="148"/>
      <c r="D226" s="149" t="s">
        <v>139</v>
      </c>
      <c r="E226" s="150" t="s">
        <v>1</v>
      </c>
      <c r="F226" s="151" t="s">
        <v>263</v>
      </c>
      <c r="H226" s="150" t="s">
        <v>1</v>
      </c>
      <c r="I226" s="152"/>
      <c r="L226" s="148"/>
      <c r="M226" s="153"/>
      <c r="T226" s="154"/>
      <c r="AT226" s="150" t="s">
        <v>139</v>
      </c>
      <c r="AU226" s="150" t="s">
        <v>83</v>
      </c>
      <c r="AV226" s="12" t="s">
        <v>81</v>
      </c>
      <c r="AW226" s="12" t="s">
        <v>30</v>
      </c>
      <c r="AX226" s="12" t="s">
        <v>73</v>
      </c>
      <c r="AY226" s="150" t="s">
        <v>130</v>
      </c>
    </row>
    <row r="227" spans="2:65" s="13" customFormat="1" ht="10.199999999999999">
      <c r="B227" s="155"/>
      <c r="D227" s="149" t="s">
        <v>139</v>
      </c>
      <c r="E227" s="156" t="s">
        <v>1</v>
      </c>
      <c r="F227" s="157" t="s">
        <v>605</v>
      </c>
      <c r="H227" s="158">
        <v>79.2</v>
      </c>
      <c r="I227" s="159"/>
      <c r="L227" s="155"/>
      <c r="M227" s="160"/>
      <c r="T227" s="161"/>
      <c r="AT227" s="156" t="s">
        <v>139</v>
      </c>
      <c r="AU227" s="156" t="s">
        <v>83</v>
      </c>
      <c r="AV227" s="13" t="s">
        <v>83</v>
      </c>
      <c r="AW227" s="13" t="s">
        <v>30</v>
      </c>
      <c r="AX227" s="13" t="s">
        <v>73</v>
      </c>
      <c r="AY227" s="156" t="s">
        <v>130</v>
      </c>
    </row>
    <row r="228" spans="2:65" s="14" customFormat="1" ht="10.199999999999999">
      <c r="B228" s="162"/>
      <c r="D228" s="149" t="s">
        <v>139</v>
      </c>
      <c r="E228" s="163" t="s">
        <v>1</v>
      </c>
      <c r="F228" s="164" t="s">
        <v>144</v>
      </c>
      <c r="H228" s="165">
        <v>871.38400000000013</v>
      </c>
      <c r="I228" s="166"/>
      <c r="L228" s="162"/>
      <c r="M228" s="167"/>
      <c r="T228" s="168"/>
      <c r="AT228" s="163" t="s">
        <v>139</v>
      </c>
      <c r="AU228" s="163" t="s">
        <v>83</v>
      </c>
      <c r="AV228" s="14" t="s">
        <v>137</v>
      </c>
      <c r="AW228" s="14" t="s">
        <v>30</v>
      </c>
      <c r="AX228" s="14" t="s">
        <v>81</v>
      </c>
      <c r="AY228" s="163" t="s">
        <v>130</v>
      </c>
    </row>
    <row r="229" spans="2:65" s="1" customFormat="1" ht="24.15" customHeight="1">
      <c r="B229" s="133"/>
      <c r="C229" s="134" t="s">
        <v>290</v>
      </c>
      <c r="D229" s="134" t="s">
        <v>133</v>
      </c>
      <c r="E229" s="135" t="s">
        <v>266</v>
      </c>
      <c r="F229" s="136" t="s">
        <v>267</v>
      </c>
      <c r="G229" s="137" t="s">
        <v>136</v>
      </c>
      <c r="H229" s="138">
        <v>14.4</v>
      </c>
      <c r="I229" s="139"/>
      <c r="J229" s="140">
        <f>ROUND(I229*H229,2)</f>
        <v>0</v>
      </c>
      <c r="K229" s="141"/>
      <c r="L229" s="32"/>
      <c r="M229" s="142" t="s">
        <v>1</v>
      </c>
      <c r="N229" s="143" t="s">
        <v>38</v>
      </c>
      <c r="P229" s="144">
        <f>O229*H229</f>
        <v>0</v>
      </c>
      <c r="Q229" s="144">
        <v>0</v>
      </c>
      <c r="R229" s="144">
        <f>Q229*H229</f>
        <v>0</v>
      </c>
      <c r="S229" s="144">
        <v>0.05</v>
      </c>
      <c r="T229" s="145">
        <f>S229*H229</f>
        <v>0.72000000000000008</v>
      </c>
      <c r="AR229" s="146" t="s">
        <v>137</v>
      </c>
      <c r="AT229" s="146" t="s">
        <v>133</v>
      </c>
      <c r="AU229" s="146" t="s">
        <v>83</v>
      </c>
      <c r="AY229" s="17" t="s">
        <v>130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7" t="s">
        <v>81</v>
      </c>
      <c r="BK229" s="147">
        <f>ROUND(I229*H229,2)</f>
        <v>0</v>
      </c>
      <c r="BL229" s="17" t="s">
        <v>137</v>
      </c>
      <c r="BM229" s="146" t="s">
        <v>606</v>
      </c>
    </row>
    <row r="230" spans="2:65" s="12" customFormat="1" ht="20.399999999999999">
      <c r="B230" s="148"/>
      <c r="D230" s="149" t="s">
        <v>139</v>
      </c>
      <c r="E230" s="150" t="s">
        <v>1</v>
      </c>
      <c r="F230" s="151" t="s">
        <v>269</v>
      </c>
      <c r="H230" s="150" t="s">
        <v>1</v>
      </c>
      <c r="I230" s="152"/>
      <c r="L230" s="148"/>
      <c r="M230" s="153"/>
      <c r="T230" s="154"/>
      <c r="AT230" s="150" t="s">
        <v>139</v>
      </c>
      <c r="AU230" s="150" t="s">
        <v>83</v>
      </c>
      <c r="AV230" s="12" t="s">
        <v>81</v>
      </c>
      <c r="AW230" s="12" t="s">
        <v>30</v>
      </c>
      <c r="AX230" s="12" t="s">
        <v>73</v>
      </c>
      <c r="AY230" s="150" t="s">
        <v>130</v>
      </c>
    </row>
    <row r="231" spans="2:65" s="13" customFormat="1" ht="10.199999999999999">
      <c r="B231" s="155"/>
      <c r="D231" s="149" t="s">
        <v>139</v>
      </c>
      <c r="E231" s="156" t="s">
        <v>1</v>
      </c>
      <c r="F231" s="157" t="s">
        <v>607</v>
      </c>
      <c r="H231" s="158">
        <v>14.4</v>
      </c>
      <c r="I231" s="159"/>
      <c r="L231" s="155"/>
      <c r="M231" s="160"/>
      <c r="T231" s="161"/>
      <c r="AT231" s="156" t="s">
        <v>139</v>
      </c>
      <c r="AU231" s="156" t="s">
        <v>83</v>
      </c>
      <c r="AV231" s="13" t="s">
        <v>83</v>
      </c>
      <c r="AW231" s="13" t="s">
        <v>30</v>
      </c>
      <c r="AX231" s="13" t="s">
        <v>81</v>
      </c>
      <c r="AY231" s="156" t="s">
        <v>130</v>
      </c>
    </row>
    <row r="232" spans="2:65" s="1" customFormat="1" ht="24.15" customHeight="1">
      <c r="B232" s="133"/>
      <c r="C232" s="134" t="s">
        <v>295</v>
      </c>
      <c r="D232" s="134" t="s">
        <v>133</v>
      </c>
      <c r="E232" s="135" t="s">
        <v>272</v>
      </c>
      <c r="F232" s="136" t="s">
        <v>273</v>
      </c>
      <c r="G232" s="137" t="s">
        <v>136</v>
      </c>
      <c r="H232" s="138">
        <v>902</v>
      </c>
      <c r="I232" s="139"/>
      <c r="J232" s="140">
        <f>ROUND(I232*H232,2)</f>
        <v>0</v>
      </c>
      <c r="K232" s="141"/>
      <c r="L232" s="32"/>
      <c r="M232" s="142" t="s">
        <v>1</v>
      </c>
      <c r="N232" s="143" t="s">
        <v>38</v>
      </c>
      <c r="P232" s="144">
        <f>O232*H232</f>
        <v>0</v>
      </c>
      <c r="Q232" s="144">
        <v>0</v>
      </c>
      <c r="R232" s="144">
        <f>Q232*H232</f>
        <v>0</v>
      </c>
      <c r="S232" s="144">
        <v>0</v>
      </c>
      <c r="T232" s="145">
        <f>S232*H232</f>
        <v>0</v>
      </c>
      <c r="AR232" s="146" t="s">
        <v>137</v>
      </c>
      <c r="AT232" s="146" t="s">
        <v>133</v>
      </c>
      <c r="AU232" s="146" t="s">
        <v>83</v>
      </c>
      <c r="AY232" s="17" t="s">
        <v>130</v>
      </c>
      <c r="BE232" s="147">
        <f>IF(N232="základní",J232,0)</f>
        <v>0</v>
      </c>
      <c r="BF232" s="147">
        <f>IF(N232="snížená",J232,0)</f>
        <v>0</v>
      </c>
      <c r="BG232" s="147">
        <f>IF(N232="zákl. přenesená",J232,0)</f>
        <v>0</v>
      </c>
      <c r="BH232" s="147">
        <f>IF(N232="sníž. přenesená",J232,0)</f>
        <v>0</v>
      </c>
      <c r="BI232" s="147">
        <f>IF(N232="nulová",J232,0)</f>
        <v>0</v>
      </c>
      <c r="BJ232" s="17" t="s">
        <v>81</v>
      </c>
      <c r="BK232" s="147">
        <f>ROUND(I232*H232,2)</f>
        <v>0</v>
      </c>
      <c r="BL232" s="17" t="s">
        <v>137</v>
      </c>
      <c r="BM232" s="146" t="s">
        <v>608</v>
      </c>
    </row>
    <row r="233" spans="2:65" s="12" customFormat="1" ht="10.199999999999999">
      <c r="B233" s="148"/>
      <c r="D233" s="149" t="s">
        <v>139</v>
      </c>
      <c r="E233" s="150" t="s">
        <v>1</v>
      </c>
      <c r="F233" s="151" t="s">
        <v>140</v>
      </c>
      <c r="H233" s="150" t="s">
        <v>1</v>
      </c>
      <c r="I233" s="152"/>
      <c r="L233" s="148"/>
      <c r="M233" s="153"/>
      <c r="T233" s="154"/>
      <c r="AT233" s="150" t="s">
        <v>139</v>
      </c>
      <c r="AU233" s="150" t="s">
        <v>83</v>
      </c>
      <c r="AV233" s="12" t="s">
        <v>81</v>
      </c>
      <c r="AW233" s="12" t="s">
        <v>30</v>
      </c>
      <c r="AX233" s="12" t="s">
        <v>73</v>
      </c>
      <c r="AY233" s="150" t="s">
        <v>130</v>
      </c>
    </row>
    <row r="234" spans="2:65" s="13" customFormat="1" ht="10.199999999999999">
      <c r="B234" s="155"/>
      <c r="D234" s="149" t="s">
        <v>139</v>
      </c>
      <c r="E234" s="156" t="s">
        <v>1</v>
      </c>
      <c r="F234" s="157" t="s">
        <v>204</v>
      </c>
      <c r="H234" s="158">
        <v>14</v>
      </c>
      <c r="I234" s="159"/>
      <c r="L234" s="155"/>
      <c r="M234" s="160"/>
      <c r="T234" s="161"/>
      <c r="AT234" s="156" t="s">
        <v>139</v>
      </c>
      <c r="AU234" s="156" t="s">
        <v>83</v>
      </c>
      <c r="AV234" s="13" t="s">
        <v>83</v>
      </c>
      <c r="AW234" s="13" t="s">
        <v>30</v>
      </c>
      <c r="AX234" s="13" t="s">
        <v>73</v>
      </c>
      <c r="AY234" s="156" t="s">
        <v>130</v>
      </c>
    </row>
    <row r="235" spans="2:65" s="12" customFormat="1" ht="10.199999999999999">
      <c r="B235" s="148"/>
      <c r="D235" s="149" t="s">
        <v>139</v>
      </c>
      <c r="E235" s="150" t="s">
        <v>1</v>
      </c>
      <c r="F235" s="151" t="s">
        <v>142</v>
      </c>
      <c r="H235" s="150" t="s">
        <v>1</v>
      </c>
      <c r="I235" s="152"/>
      <c r="L235" s="148"/>
      <c r="M235" s="153"/>
      <c r="T235" s="154"/>
      <c r="AT235" s="150" t="s">
        <v>139</v>
      </c>
      <c r="AU235" s="150" t="s">
        <v>83</v>
      </c>
      <c r="AV235" s="12" t="s">
        <v>81</v>
      </c>
      <c r="AW235" s="12" t="s">
        <v>30</v>
      </c>
      <c r="AX235" s="12" t="s">
        <v>73</v>
      </c>
      <c r="AY235" s="150" t="s">
        <v>130</v>
      </c>
    </row>
    <row r="236" spans="2:65" s="13" customFormat="1" ht="10.199999999999999">
      <c r="B236" s="155"/>
      <c r="D236" s="149" t="s">
        <v>139</v>
      </c>
      <c r="E236" s="156" t="s">
        <v>1</v>
      </c>
      <c r="F236" s="157" t="s">
        <v>213</v>
      </c>
      <c r="H236" s="158">
        <v>16</v>
      </c>
      <c r="I236" s="159"/>
      <c r="L236" s="155"/>
      <c r="M236" s="160"/>
      <c r="T236" s="161"/>
      <c r="AT236" s="156" t="s">
        <v>139</v>
      </c>
      <c r="AU236" s="156" t="s">
        <v>83</v>
      </c>
      <c r="AV236" s="13" t="s">
        <v>83</v>
      </c>
      <c r="AW236" s="13" t="s">
        <v>30</v>
      </c>
      <c r="AX236" s="13" t="s">
        <v>73</v>
      </c>
      <c r="AY236" s="156" t="s">
        <v>130</v>
      </c>
    </row>
    <row r="237" spans="2:65" s="12" customFormat="1" ht="10.199999999999999">
      <c r="B237" s="148"/>
      <c r="D237" s="149" t="s">
        <v>139</v>
      </c>
      <c r="E237" s="150" t="s">
        <v>1</v>
      </c>
      <c r="F237" s="151" t="s">
        <v>275</v>
      </c>
      <c r="H237" s="150" t="s">
        <v>1</v>
      </c>
      <c r="I237" s="152"/>
      <c r="L237" s="148"/>
      <c r="M237" s="153"/>
      <c r="T237" s="154"/>
      <c r="AT237" s="150" t="s">
        <v>139</v>
      </c>
      <c r="AU237" s="150" t="s">
        <v>83</v>
      </c>
      <c r="AV237" s="12" t="s">
        <v>81</v>
      </c>
      <c r="AW237" s="12" t="s">
        <v>30</v>
      </c>
      <c r="AX237" s="12" t="s">
        <v>73</v>
      </c>
      <c r="AY237" s="150" t="s">
        <v>130</v>
      </c>
    </row>
    <row r="238" spans="2:65" s="13" customFormat="1" ht="10.199999999999999">
      <c r="B238" s="155"/>
      <c r="D238" s="149" t="s">
        <v>139</v>
      </c>
      <c r="E238" s="156" t="s">
        <v>1</v>
      </c>
      <c r="F238" s="157" t="s">
        <v>589</v>
      </c>
      <c r="H238" s="158">
        <v>872</v>
      </c>
      <c r="I238" s="159"/>
      <c r="L238" s="155"/>
      <c r="M238" s="160"/>
      <c r="T238" s="161"/>
      <c r="AT238" s="156" t="s">
        <v>139</v>
      </c>
      <c r="AU238" s="156" t="s">
        <v>83</v>
      </c>
      <c r="AV238" s="13" t="s">
        <v>83</v>
      </c>
      <c r="AW238" s="13" t="s">
        <v>30</v>
      </c>
      <c r="AX238" s="13" t="s">
        <v>73</v>
      </c>
      <c r="AY238" s="156" t="s">
        <v>130</v>
      </c>
    </row>
    <row r="239" spans="2:65" s="14" customFormat="1" ht="10.199999999999999">
      <c r="B239" s="162"/>
      <c r="D239" s="149" t="s">
        <v>139</v>
      </c>
      <c r="E239" s="163" t="s">
        <v>1</v>
      </c>
      <c r="F239" s="164" t="s">
        <v>144</v>
      </c>
      <c r="H239" s="165">
        <v>902</v>
      </c>
      <c r="I239" s="166"/>
      <c r="L239" s="162"/>
      <c r="M239" s="167"/>
      <c r="T239" s="168"/>
      <c r="AT239" s="163" t="s">
        <v>139</v>
      </c>
      <c r="AU239" s="163" t="s">
        <v>83</v>
      </c>
      <c r="AV239" s="14" t="s">
        <v>137</v>
      </c>
      <c r="AW239" s="14" t="s">
        <v>30</v>
      </c>
      <c r="AX239" s="14" t="s">
        <v>81</v>
      </c>
      <c r="AY239" s="163" t="s">
        <v>130</v>
      </c>
    </row>
    <row r="240" spans="2:65" s="1" customFormat="1" ht="24.15" customHeight="1">
      <c r="B240" s="133"/>
      <c r="C240" s="134" t="s">
        <v>299</v>
      </c>
      <c r="D240" s="134" t="s">
        <v>133</v>
      </c>
      <c r="E240" s="135" t="s">
        <v>609</v>
      </c>
      <c r="F240" s="136" t="s">
        <v>610</v>
      </c>
      <c r="G240" s="137" t="s">
        <v>136</v>
      </c>
      <c r="H240" s="138">
        <v>22</v>
      </c>
      <c r="I240" s="139"/>
      <c r="J240" s="140">
        <f>ROUND(I240*H240,2)</f>
        <v>0</v>
      </c>
      <c r="K240" s="141"/>
      <c r="L240" s="32"/>
      <c r="M240" s="142" t="s">
        <v>1</v>
      </c>
      <c r="N240" s="143" t="s">
        <v>38</v>
      </c>
      <c r="P240" s="144">
        <f>O240*H240</f>
        <v>0</v>
      </c>
      <c r="Q240" s="144">
        <v>0</v>
      </c>
      <c r="R240" s="144">
        <f>Q240*H240</f>
        <v>0</v>
      </c>
      <c r="S240" s="144">
        <v>0</v>
      </c>
      <c r="T240" s="145">
        <f>S240*H240</f>
        <v>0</v>
      </c>
      <c r="AR240" s="146" t="s">
        <v>137</v>
      </c>
      <c r="AT240" s="146" t="s">
        <v>133</v>
      </c>
      <c r="AU240" s="146" t="s">
        <v>83</v>
      </c>
      <c r="AY240" s="17" t="s">
        <v>130</v>
      </c>
      <c r="BE240" s="147">
        <f>IF(N240="základní",J240,0)</f>
        <v>0</v>
      </c>
      <c r="BF240" s="147">
        <f>IF(N240="snížená",J240,0)</f>
        <v>0</v>
      </c>
      <c r="BG240" s="147">
        <f>IF(N240="zákl. přenesená",J240,0)</f>
        <v>0</v>
      </c>
      <c r="BH240" s="147">
        <f>IF(N240="sníž. přenesená",J240,0)</f>
        <v>0</v>
      </c>
      <c r="BI240" s="147">
        <f>IF(N240="nulová",J240,0)</f>
        <v>0</v>
      </c>
      <c r="BJ240" s="17" t="s">
        <v>81</v>
      </c>
      <c r="BK240" s="147">
        <f>ROUND(I240*H240,2)</f>
        <v>0</v>
      </c>
      <c r="BL240" s="17" t="s">
        <v>137</v>
      </c>
      <c r="BM240" s="146" t="s">
        <v>611</v>
      </c>
    </row>
    <row r="241" spans="2:65" s="12" customFormat="1" ht="10.199999999999999">
      <c r="B241" s="148"/>
      <c r="D241" s="149" t="s">
        <v>139</v>
      </c>
      <c r="E241" s="150" t="s">
        <v>1</v>
      </c>
      <c r="F241" s="151" t="s">
        <v>557</v>
      </c>
      <c r="H241" s="150" t="s">
        <v>1</v>
      </c>
      <c r="I241" s="152"/>
      <c r="L241" s="148"/>
      <c r="M241" s="153"/>
      <c r="T241" s="154"/>
      <c r="AT241" s="150" t="s">
        <v>139</v>
      </c>
      <c r="AU241" s="150" t="s">
        <v>83</v>
      </c>
      <c r="AV241" s="12" t="s">
        <v>81</v>
      </c>
      <c r="AW241" s="12" t="s">
        <v>30</v>
      </c>
      <c r="AX241" s="12" t="s">
        <v>73</v>
      </c>
      <c r="AY241" s="150" t="s">
        <v>130</v>
      </c>
    </row>
    <row r="242" spans="2:65" s="13" customFormat="1" ht="10.199999999999999">
      <c r="B242" s="155"/>
      <c r="D242" s="149" t="s">
        <v>139</v>
      </c>
      <c r="E242" s="156" t="s">
        <v>1</v>
      </c>
      <c r="F242" s="157" t="s">
        <v>243</v>
      </c>
      <c r="H242" s="158">
        <v>22</v>
      </c>
      <c r="I242" s="159"/>
      <c r="L242" s="155"/>
      <c r="M242" s="160"/>
      <c r="T242" s="161"/>
      <c r="AT242" s="156" t="s">
        <v>139</v>
      </c>
      <c r="AU242" s="156" t="s">
        <v>83</v>
      </c>
      <c r="AV242" s="13" t="s">
        <v>83</v>
      </c>
      <c r="AW242" s="13" t="s">
        <v>30</v>
      </c>
      <c r="AX242" s="13" t="s">
        <v>81</v>
      </c>
      <c r="AY242" s="156" t="s">
        <v>130</v>
      </c>
    </row>
    <row r="243" spans="2:65" s="1" customFormat="1" ht="24.15" customHeight="1">
      <c r="B243" s="133"/>
      <c r="C243" s="134" t="s">
        <v>304</v>
      </c>
      <c r="D243" s="134" t="s">
        <v>133</v>
      </c>
      <c r="E243" s="135" t="s">
        <v>277</v>
      </c>
      <c r="F243" s="136" t="s">
        <v>278</v>
      </c>
      <c r="G243" s="137" t="s">
        <v>136</v>
      </c>
      <c r="H243" s="138">
        <v>1099</v>
      </c>
      <c r="I243" s="139"/>
      <c r="J243" s="140">
        <f>ROUND(I243*H243,2)</f>
        <v>0</v>
      </c>
      <c r="K243" s="141"/>
      <c r="L243" s="32"/>
      <c r="M243" s="142" t="s">
        <v>1</v>
      </c>
      <c r="N243" s="143" t="s">
        <v>38</v>
      </c>
      <c r="P243" s="144">
        <f>O243*H243</f>
        <v>0</v>
      </c>
      <c r="Q243" s="144">
        <v>0</v>
      </c>
      <c r="R243" s="144">
        <f>Q243*H243</f>
        <v>0</v>
      </c>
      <c r="S243" s="144">
        <v>0</v>
      </c>
      <c r="T243" s="145">
        <f>S243*H243</f>
        <v>0</v>
      </c>
      <c r="AR243" s="146" t="s">
        <v>137</v>
      </c>
      <c r="AT243" s="146" t="s">
        <v>133</v>
      </c>
      <c r="AU243" s="146" t="s">
        <v>83</v>
      </c>
      <c r="AY243" s="17" t="s">
        <v>130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7" t="s">
        <v>81</v>
      </c>
      <c r="BK243" s="147">
        <f>ROUND(I243*H243,2)</f>
        <v>0</v>
      </c>
      <c r="BL243" s="17" t="s">
        <v>137</v>
      </c>
      <c r="BM243" s="146" t="s">
        <v>612</v>
      </c>
    </row>
    <row r="244" spans="2:65" s="1" customFormat="1" ht="24.15" customHeight="1">
      <c r="B244" s="133"/>
      <c r="C244" s="134" t="s">
        <v>310</v>
      </c>
      <c r="D244" s="134" t="s">
        <v>133</v>
      </c>
      <c r="E244" s="135" t="s">
        <v>281</v>
      </c>
      <c r="F244" s="136" t="s">
        <v>282</v>
      </c>
      <c r="G244" s="137" t="s">
        <v>136</v>
      </c>
      <c r="H244" s="138">
        <v>1099</v>
      </c>
      <c r="I244" s="139"/>
      <c r="J244" s="140">
        <f>ROUND(I244*H244,2)</f>
        <v>0</v>
      </c>
      <c r="K244" s="141"/>
      <c r="L244" s="32"/>
      <c r="M244" s="142" t="s">
        <v>1</v>
      </c>
      <c r="N244" s="143" t="s">
        <v>38</v>
      </c>
      <c r="P244" s="144">
        <f>O244*H244</f>
        <v>0</v>
      </c>
      <c r="Q244" s="144">
        <v>0</v>
      </c>
      <c r="R244" s="144">
        <f>Q244*H244</f>
        <v>0</v>
      </c>
      <c r="S244" s="144">
        <v>0</v>
      </c>
      <c r="T244" s="145">
        <f>S244*H244</f>
        <v>0</v>
      </c>
      <c r="AR244" s="146" t="s">
        <v>137</v>
      </c>
      <c r="AT244" s="146" t="s">
        <v>133</v>
      </c>
      <c r="AU244" s="146" t="s">
        <v>83</v>
      </c>
      <c r="AY244" s="17" t="s">
        <v>130</v>
      </c>
      <c r="BE244" s="147">
        <f>IF(N244="základní",J244,0)</f>
        <v>0</v>
      </c>
      <c r="BF244" s="147">
        <f>IF(N244="snížená",J244,0)</f>
        <v>0</v>
      </c>
      <c r="BG244" s="147">
        <f>IF(N244="zákl. přenesená",J244,0)</f>
        <v>0</v>
      </c>
      <c r="BH244" s="147">
        <f>IF(N244="sníž. přenesená",J244,0)</f>
        <v>0</v>
      </c>
      <c r="BI244" s="147">
        <f>IF(N244="nulová",J244,0)</f>
        <v>0</v>
      </c>
      <c r="BJ244" s="17" t="s">
        <v>81</v>
      </c>
      <c r="BK244" s="147">
        <f>ROUND(I244*H244,2)</f>
        <v>0</v>
      </c>
      <c r="BL244" s="17" t="s">
        <v>137</v>
      </c>
      <c r="BM244" s="146" t="s">
        <v>613</v>
      </c>
    </row>
    <row r="245" spans="2:65" s="11" customFormat="1" ht="22.8" customHeight="1">
      <c r="B245" s="121"/>
      <c r="D245" s="122" t="s">
        <v>72</v>
      </c>
      <c r="E245" s="131" t="s">
        <v>288</v>
      </c>
      <c r="F245" s="131" t="s">
        <v>289</v>
      </c>
      <c r="I245" s="124"/>
      <c r="J245" s="132">
        <f>BK245</f>
        <v>0</v>
      </c>
      <c r="L245" s="121"/>
      <c r="M245" s="126"/>
      <c r="P245" s="127">
        <f>SUM(P246:P250)</f>
        <v>0</v>
      </c>
      <c r="R245" s="127">
        <f>SUM(R246:R250)</f>
        <v>0</v>
      </c>
      <c r="T245" s="128">
        <f>SUM(T246:T250)</f>
        <v>0</v>
      </c>
      <c r="AR245" s="122" t="s">
        <v>81</v>
      </c>
      <c r="AT245" s="129" t="s">
        <v>72</v>
      </c>
      <c r="AU245" s="129" t="s">
        <v>81</v>
      </c>
      <c r="AY245" s="122" t="s">
        <v>130</v>
      </c>
      <c r="BK245" s="130">
        <f>SUM(BK246:BK250)</f>
        <v>0</v>
      </c>
    </row>
    <row r="246" spans="2:65" s="1" customFormat="1" ht="33" customHeight="1">
      <c r="B246" s="133"/>
      <c r="C246" s="134" t="s">
        <v>318</v>
      </c>
      <c r="D246" s="134" t="s">
        <v>133</v>
      </c>
      <c r="E246" s="135" t="s">
        <v>291</v>
      </c>
      <c r="F246" s="136" t="s">
        <v>292</v>
      </c>
      <c r="G246" s="137" t="s">
        <v>293</v>
      </c>
      <c r="H246" s="138">
        <v>23.439</v>
      </c>
      <c r="I246" s="139"/>
      <c r="J246" s="140">
        <f>ROUND(I246*H246,2)</f>
        <v>0</v>
      </c>
      <c r="K246" s="141"/>
      <c r="L246" s="32"/>
      <c r="M246" s="142" t="s">
        <v>1</v>
      </c>
      <c r="N246" s="143" t="s">
        <v>38</v>
      </c>
      <c r="P246" s="144">
        <f>O246*H246</f>
        <v>0</v>
      </c>
      <c r="Q246" s="144">
        <v>0</v>
      </c>
      <c r="R246" s="144">
        <f>Q246*H246</f>
        <v>0</v>
      </c>
      <c r="S246" s="144">
        <v>0</v>
      </c>
      <c r="T246" s="145">
        <f>S246*H246</f>
        <v>0</v>
      </c>
      <c r="AR246" s="146" t="s">
        <v>137</v>
      </c>
      <c r="AT246" s="146" t="s">
        <v>133</v>
      </c>
      <c r="AU246" s="146" t="s">
        <v>83</v>
      </c>
      <c r="AY246" s="17" t="s">
        <v>130</v>
      </c>
      <c r="BE246" s="147">
        <f>IF(N246="základní",J246,0)</f>
        <v>0</v>
      </c>
      <c r="BF246" s="147">
        <f>IF(N246="snížená",J246,0)</f>
        <v>0</v>
      </c>
      <c r="BG246" s="147">
        <f>IF(N246="zákl. přenesená",J246,0)</f>
        <v>0</v>
      </c>
      <c r="BH246" s="147">
        <f>IF(N246="sníž. přenesená",J246,0)</f>
        <v>0</v>
      </c>
      <c r="BI246" s="147">
        <f>IF(N246="nulová",J246,0)</f>
        <v>0</v>
      </c>
      <c r="BJ246" s="17" t="s">
        <v>81</v>
      </c>
      <c r="BK246" s="147">
        <f>ROUND(I246*H246,2)</f>
        <v>0</v>
      </c>
      <c r="BL246" s="17" t="s">
        <v>137</v>
      </c>
      <c r="BM246" s="146" t="s">
        <v>614</v>
      </c>
    </row>
    <row r="247" spans="2:65" s="1" customFormat="1" ht="24.15" customHeight="1">
      <c r="B247" s="133"/>
      <c r="C247" s="134" t="s">
        <v>326</v>
      </c>
      <c r="D247" s="134" t="s">
        <v>133</v>
      </c>
      <c r="E247" s="135" t="s">
        <v>296</v>
      </c>
      <c r="F247" s="136" t="s">
        <v>297</v>
      </c>
      <c r="G247" s="137" t="s">
        <v>293</v>
      </c>
      <c r="H247" s="138">
        <v>23.439</v>
      </c>
      <c r="I247" s="139"/>
      <c r="J247" s="140">
        <f>ROUND(I247*H247,2)</f>
        <v>0</v>
      </c>
      <c r="K247" s="141"/>
      <c r="L247" s="32"/>
      <c r="M247" s="142" t="s">
        <v>1</v>
      </c>
      <c r="N247" s="143" t="s">
        <v>38</v>
      </c>
      <c r="P247" s="144">
        <f>O247*H247</f>
        <v>0</v>
      </c>
      <c r="Q247" s="144">
        <v>0</v>
      </c>
      <c r="R247" s="144">
        <f>Q247*H247</f>
        <v>0</v>
      </c>
      <c r="S247" s="144">
        <v>0</v>
      </c>
      <c r="T247" s="145">
        <f>S247*H247</f>
        <v>0</v>
      </c>
      <c r="AR247" s="146" t="s">
        <v>137</v>
      </c>
      <c r="AT247" s="146" t="s">
        <v>133</v>
      </c>
      <c r="AU247" s="146" t="s">
        <v>83</v>
      </c>
      <c r="AY247" s="17" t="s">
        <v>130</v>
      </c>
      <c r="BE247" s="147">
        <f>IF(N247="základní",J247,0)</f>
        <v>0</v>
      </c>
      <c r="BF247" s="147">
        <f>IF(N247="snížená",J247,0)</f>
        <v>0</v>
      </c>
      <c r="BG247" s="147">
        <f>IF(N247="zákl. přenesená",J247,0)</f>
        <v>0</v>
      </c>
      <c r="BH247" s="147">
        <f>IF(N247="sníž. přenesená",J247,0)</f>
        <v>0</v>
      </c>
      <c r="BI247" s="147">
        <f>IF(N247="nulová",J247,0)</f>
        <v>0</v>
      </c>
      <c r="BJ247" s="17" t="s">
        <v>81</v>
      </c>
      <c r="BK247" s="147">
        <f>ROUND(I247*H247,2)</f>
        <v>0</v>
      </c>
      <c r="BL247" s="17" t="s">
        <v>137</v>
      </c>
      <c r="BM247" s="146" t="s">
        <v>615</v>
      </c>
    </row>
    <row r="248" spans="2:65" s="1" customFormat="1" ht="24.15" customHeight="1">
      <c r="B248" s="133"/>
      <c r="C248" s="134" t="s">
        <v>323</v>
      </c>
      <c r="D248" s="134" t="s">
        <v>133</v>
      </c>
      <c r="E248" s="135" t="s">
        <v>300</v>
      </c>
      <c r="F248" s="136" t="s">
        <v>301</v>
      </c>
      <c r="G248" s="137" t="s">
        <v>293</v>
      </c>
      <c r="H248" s="138">
        <v>562.53599999999994</v>
      </c>
      <c r="I248" s="139"/>
      <c r="J248" s="140">
        <f>ROUND(I248*H248,2)</f>
        <v>0</v>
      </c>
      <c r="K248" s="141"/>
      <c r="L248" s="32"/>
      <c r="M248" s="142" t="s">
        <v>1</v>
      </c>
      <c r="N248" s="143" t="s">
        <v>38</v>
      </c>
      <c r="P248" s="144">
        <f>O248*H248</f>
        <v>0</v>
      </c>
      <c r="Q248" s="144">
        <v>0</v>
      </c>
      <c r="R248" s="144">
        <f>Q248*H248</f>
        <v>0</v>
      </c>
      <c r="S248" s="144">
        <v>0</v>
      </c>
      <c r="T248" s="145">
        <f>S248*H248</f>
        <v>0</v>
      </c>
      <c r="AR248" s="146" t="s">
        <v>137</v>
      </c>
      <c r="AT248" s="146" t="s">
        <v>133</v>
      </c>
      <c r="AU248" s="146" t="s">
        <v>83</v>
      </c>
      <c r="AY248" s="17" t="s">
        <v>130</v>
      </c>
      <c r="BE248" s="147">
        <f>IF(N248="základní",J248,0)</f>
        <v>0</v>
      </c>
      <c r="BF248" s="147">
        <f>IF(N248="snížená",J248,0)</f>
        <v>0</v>
      </c>
      <c r="BG248" s="147">
        <f>IF(N248="zákl. přenesená",J248,0)</f>
        <v>0</v>
      </c>
      <c r="BH248" s="147">
        <f>IF(N248="sníž. přenesená",J248,0)</f>
        <v>0</v>
      </c>
      <c r="BI248" s="147">
        <f>IF(N248="nulová",J248,0)</f>
        <v>0</v>
      </c>
      <c r="BJ248" s="17" t="s">
        <v>81</v>
      </c>
      <c r="BK248" s="147">
        <f>ROUND(I248*H248,2)</f>
        <v>0</v>
      </c>
      <c r="BL248" s="17" t="s">
        <v>137</v>
      </c>
      <c r="BM248" s="146" t="s">
        <v>616</v>
      </c>
    </row>
    <row r="249" spans="2:65" s="13" customFormat="1" ht="10.199999999999999">
      <c r="B249" s="155"/>
      <c r="D249" s="149" t="s">
        <v>139</v>
      </c>
      <c r="E249" s="156" t="s">
        <v>1</v>
      </c>
      <c r="F249" s="157" t="s">
        <v>617</v>
      </c>
      <c r="H249" s="158">
        <v>562.53599999999994</v>
      </c>
      <c r="I249" s="159"/>
      <c r="L249" s="155"/>
      <c r="M249" s="160"/>
      <c r="T249" s="161"/>
      <c r="AT249" s="156" t="s">
        <v>139</v>
      </c>
      <c r="AU249" s="156" t="s">
        <v>83</v>
      </c>
      <c r="AV249" s="13" t="s">
        <v>83</v>
      </c>
      <c r="AW249" s="13" t="s">
        <v>30</v>
      </c>
      <c r="AX249" s="13" t="s">
        <v>81</v>
      </c>
      <c r="AY249" s="156" t="s">
        <v>130</v>
      </c>
    </row>
    <row r="250" spans="2:65" s="1" customFormat="1" ht="33" customHeight="1">
      <c r="B250" s="133"/>
      <c r="C250" s="134" t="s">
        <v>336</v>
      </c>
      <c r="D250" s="134" t="s">
        <v>133</v>
      </c>
      <c r="E250" s="135" t="s">
        <v>305</v>
      </c>
      <c r="F250" s="136" t="s">
        <v>306</v>
      </c>
      <c r="G250" s="137" t="s">
        <v>293</v>
      </c>
      <c r="H250" s="138">
        <v>23.439</v>
      </c>
      <c r="I250" s="139"/>
      <c r="J250" s="140">
        <f>ROUND(I250*H250,2)</f>
        <v>0</v>
      </c>
      <c r="K250" s="141"/>
      <c r="L250" s="32"/>
      <c r="M250" s="142" t="s">
        <v>1</v>
      </c>
      <c r="N250" s="143" t="s">
        <v>38</v>
      </c>
      <c r="P250" s="144">
        <f>O250*H250</f>
        <v>0</v>
      </c>
      <c r="Q250" s="144">
        <v>0</v>
      </c>
      <c r="R250" s="144">
        <f>Q250*H250</f>
        <v>0</v>
      </c>
      <c r="S250" s="144">
        <v>0</v>
      </c>
      <c r="T250" s="145">
        <f>S250*H250</f>
        <v>0</v>
      </c>
      <c r="AR250" s="146" t="s">
        <v>137</v>
      </c>
      <c r="AT250" s="146" t="s">
        <v>133</v>
      </c>
      <c r="AU250" s="146" t="s">
        <v>83</v>
      </c>
      <c r="AY250" s="17" t="s">
        <v>130</v>
      </c>
      <c r="BE250" s="147">
        <f>IF(N250="základní",J250,0)</f>
        <v>0</v>
      </c>
      <c r="BF250" s="147">
        <f>IF(N250="snížená",J250,0)</f>
        <v>0</v>
      </c>
      <c r="BG250" s="147">
        <f>IF(N250="zákl. přenesená",J250,0)</f>
        <v>0</v>
      </c>
      <c r="BH250" s="147">
        <f>IF(N250="sníž. přenesená",J250,0)</f>
        <v>0</v>
      </c>
      <c r="BI250" s="147">
        <f>IF(N250="nulová",J250,0)</f>
        <v>0</v>
      </c>
      <c r="BJ250" s="17" t="s">
        <v>81</v>
      </c>
      <c r="BK250" s="147">
        <f>ROUND(I250*H250,2)</f>
        <v>0</v>
      </c>
      <c r="BL250" s="17" t="s">
        <v>137</v>
      </c>
      <c r="BM250" s="146" t="s">
        <v>618</v>
      </c>
    </row>
    <row r="251" spans="2:65" s="11" customFormat="1" ht="22.8" customHeight="1">
      <c r="B251" s="121"/>
      <c r="D251" s="122" t="s">
        <v>72</v>
      </c>
      <c r="E251" s="131" t="s">
        <v>308</v>
      </c>
      <c r="F251" s="131" t="s">
        <v>309</v>
      </c>
      <c r="I251" s="124"/>
      <c r="J251" s="132">
        <f>BK251</f>
        <v>0</v>
      </c>
      <c r="L251" s="121"/>
      <c r="M251" s="126"/>
      <c r="P251" s="127">
        <f>P252</f>
        <v>0</v>
      </c>
      <c r="R251" s="127">
        <f>R252</f>
        <v>0</v>
      </c>
      <c r="T251" s="128">
        <f>T252</f>
        <v>0</v>
      </c>
      <c r="AR251" s="122" t="s">
        <v>81</v>
      </c>
      <c r="AT251" s="129" t="s">
        <v>72</v>
      </c>
      <c r="AU251" s="129" t="s">
        <v>81</v>
      </c>
      <c r="AY251" s="122" t="s">
        <v>130</v>
      </c>
      <c r="BK251" s="130">
        <f>BK252</f>
        <v>0</v>
      </c>
    </row>
    <row r="252" spans="2:65" s="1" customFormat="1" ht="24.15" customHeight="1">
      <c r="B252" s="133"/>
      <c r="C252" s="134" t="s">
        <v>340</v>
      </c>
      <c r="D252" s="134" t="s">
        <v>133</v>
      </c>
      <c r="E252" s="135" t="s">
        <v>311</v>
      </c>
      <c r="F252" s="136" t="s">
        <v>312</v>
      </c>
      <c r="G252" s="137" t="s">
        <v>293</v>
      </c>
      <c r="H252" s="138">
        <v>24.218</v>
      </c>
      <c r="I252" s="139"/>
      <c r="J252" s="140">
        <f>ROUND(I252*H252,2)</f>
        <v>0</v>
      </c>
      <c r="K252" s="141"/>
      <c r="L252" s="32"/>
      <c r="M252" s="142" t="s">
        <v>1</v>
      </c>
      <c r="N252" s="143" t="s">
        <v>38</v>
      </c>
      <c r="P252" s="144">
        <f>O252*H252</f>
        <v>0</v>
      </c>
      <c r="Q252" s="144">
        <v>0</v>
      </c>
      <c r="R252" s="144">
        <f>Q252*H252</f>
        <v>0</v>
      </c>
      <c r="S252" s="144">
        <v>0</v>
      </c>
      <c r="T252" s="145">
        <f>S252*H252</f>
        <v>0</v>
      </c>
      <c r="AR252" s="146" t="s">
        <v>137</v>
      </c>
      <c r="AT252" s="146" t="s">
        <v>133</v>
      </c>
      <c r="AU252" s="146" t="s">
        <v>83</v>
      </c>
      <c r="AY252" s="17" t="s">
        <v>130</v>
      </c>
      <c r="BE252" s="147">
        <f>IF(N252="základní",J252,0)</f>
        <v>0</v>
      </c>
      <c r="BF252" s="147">
        <f>IF(N252="snížená",J252,0)</f>
        <v>0</v>
      </c>
      <c r="BG252" s="147">
        <f>IF(N252="zákl. přenesená",J252,0)</f>
        <v>0</v>
      </c>
      <c r="BH252" s="147">
        <f>IF(N252="sníž. přenesená",J252,0)</f>
        <v>0</v>
      </c>
      <c r="BI252" s="147">
        <f>IF(N252="nulová",J252,0)</f>
        <v>0</v>
      </c>
      <c r="BJ252" s="17" t="s">
        <v>81</v>
      </c>
      <c r="BK252" s="147">
        <f>ROUND(I252*H252,2)</f>
        <v>0</v>
      </c>
      <c r="BL252" s="17" t="s">
        <v>137</v>
      </c>
      <c r="BM252" s="146" t="s">
        <v>619</v>
      </c>
    </row>
    <row r="253" spans="2:65" s="11" customFormat="1" ht="25.95" customHeight="1">
      <c r="B253" s="121"/>
      <c r="D253" s="122" t="s">
        <v>72</v>
      </c>
      <c r="E253" s="123" t="s">
        <v>314</v>
      </c>
      <c r="F253" s="123" t="s">
        <v>315</v>
      </c>
      <c r="I253" s="124"/>
      <c r="J253" s="125">
        <f>BK253</f>
        <v>0</v>
      </c>
      <c r="L253" s="121"/>
      <c r="M253" s="126"/>
      <c r="P253" s="127">
        <f>P254+P279+P281+P293+P300</f>
        <v>0</v>
      </c>
      <c r="R253" s="127">
        <f>R254+R279+R281+R293+R300</f>
        <v>1.7731600000000001</v>
      </c>
      <c r="T253" s="128">
        <f>T254+T279+T281+T293+T300</f>
        <v>2.176904</v>
      </c>
      <c r="AR253" s="122" t="s">
        <v>83</v>
      </c>
      <c r="AT253" s="129" t="s">
        <v>72</v>
      </c>
      <c r="AU253" s="129" t="s">
        <v>73</v>
      </c>
      <c r="AY253" s="122" t="s">
        <v>130</v>
      </c>
      <c r="BK253" s="130">
        <f>BK254+BK279+BK281+BK293+BK300</f>
        <v>0</v>
      </c>
    </row>
    <row r="254" spans="2:65" s="11" customFormat="1" ht="22.8" customHeight="1">
      <c r="B254" s="121"/>
      <c r="D254" s="122" t="s">
        <v>72</v>
      </c>
      <c r="E254" s="131" t="s">
        <v>316</v>
      </c>
      <c r="F254" s="131" t="s">
        <v>317</v>
      </c>
      <c r="I254" s="124"/>
      <c r="J254" s="132">
        <f>BK254</f>
        <v>0</v>
      </c>
      <c r="L254" s="121"/>
      <c r="M254" s="126"/>
      <c r="P254" s="127">
        <f>SUM(P255:P278)</f>
        <v>0</v>
      </c>
      <c r="R254" s="127">
        <f>SUM(R255:R278)</f>
        <v>0</v>
      </c>
      <c r="T254" s="128">
        <f>SUM(T255:T278)</f>
        <v>0.32690399999999997</v>
      </c>
      <c r="AR254" s="122" t="s">
        <v>83</v>
      </c>
      <c r="AT254" s="129" t="s">
        <v>72</v>
      </c>
      <c r="AU254" s="129" t="s">
        <v>81</v>
      </c>
      <c r="AY254" s="122" t="s">
        <v>130</v>
      </c>
      <c r="BK254" s="130">
        <f>SUM(BK255:BK278)</f>
        <v>0</v>
      </c>
    </row>
    <row r="255" spans="2:65" s="1" customFormat="1" ht="21.75" customHeight="1">
      <c r="B255" s="133"/>
      <c r="C255" s="134" t="s">
        <v>344</v>
      </c>
      <c r="D255" s="134" t="s">
        <v>133</v>
      </c>
      <c r="E255" s="135" t="s">
        <v>620</v>
      </c>
      <c r="F255" s="136" t="s">
        <v>621</v>
      </c>
      <c r="G255" s="137" t="s">
        <v>156</v>
      </c>
      <c r="H255" s="138">
        <v>18</v>
      </c>
      <c r="I255" s="139"/>
      <c r="J255" s="140">
        <f>ROUND(I255*H255,2)</f>
        <v>0</v>
      </c>
      <c r="K255" s="141"/>
      <c r="L255" s="32"/>
      <c r="M255" s="142" t="s">
        <v>1</v>
      </c>
      <c r="N255" s="143" t="s">
        <v>38</v>
      </c>
      <c r="P255" s="144">
        <f>O255*H255</f>
        <v>0</v>
      </c>
      <c r="Q255" s="144">
        <v>0</v>
      </c>
      <c r="R255" s="144">
        <f>Q255*H255</f>
        <v>0</v>
      </c>
      <c r="S255" s="144">
        <v>1.7700000000000001E-3</v>
      </c>
      <c r="T255" s="145">
        <f>S255*H255</f>
        <v>3.1859999999999999E-2</v>
      </c>
      <c r="AR255" s="146" t="s">
        <v>213</v>
      </c>
      <c r="AT255" s="146" t="s">
        <v>133</v>
      </c>
      <c r="AU255" s="146" t="s">
        <v>83</v>
      </c>
      <c r="AY255" s="17" t="s">
        <v>130</v>
      </c>
      <c r="BE255" s="147">
        <f>IF(N255="základní",J255,0)</f>
        <v>0</v>
      </c>
      <c r="BF255" s="147">
        <f>IF(N255="snížená",J255,0)</f>
        <v>0</v>
      </c>
      <c r="BG255" s="147">
        <f>IF(N255="zákl. přenesená",J255,0)</f>
        <v>0</v>
      </c>
      <c r="BH255" s="147">
        <f>IF(N255="sníž. přenesená",J255,0)</f>
        <v>0</v>
      </c>
      <c r="BI255" s="147">
        <f>IF(N255="nulová",J255,0)</f>
        <v>0</v>
      </c>
      <c r="BJ255" s="17" t="s">
        <v>81</v>
      </c>
      <c r="BK255" s="147">
        <f>ROUND(I255*H255,2)</f>
        <v>0</v>
      </c>
      <c r="BL255" s="17" t="s">
        <v>213</v>
      </c>
      <c r="BM255" s="146" t="s">
        <v>622</v>
      </c>
    </row>
    <row r="256" spans="2:65" s="1" customFormat="1" ht="24.15" customHeight="1">
      <c r="B256" s="133"/>
      <c r="C256" s="134" t="s">
        <v>348</v>
      </c>
      <c r="D256" s="134" t="s">
        <v>133</v>
      </c>
      <c r="E256" s="135" t="s">
        <v>623</v>
      </c>
      <c r="F256" s="136" t="s">
        <v>624</v>
      </c>
      <c r="G256" s="137" t="s">
        <v>156</v>
      </c>
      <c r="H256" s="138">
        <v>65</v>
      </c>
      <c r="I256" s="139"/>
      <c r="J256" s="140">
        <f>ROUND(I256*H256,2)</f>
        <v>0</v>
      </c>
      <c r="K256" s="141"/>
      <c r="L256" s="32"/>
      <c r="M256" s="142" t="s">
        <v>1</v>
      </c>
      <c r="N256" s="143" t="s">
        <v>38</v>
      </c>
      <c r="P256" s="144">
        <f>O256*H256</f>
        <v>0</v>
      </c>
      <c r="Q256" s="144">
        <v>0</v>
      </c>
      <c r="R256" s="144">
        <f>Q256*H256</f>
        <v>0</v>
      </c>
      <c r="S256" s="144">
        <v>1.91E-3</v>
      </c>
      <c r="T256" s="145">
        <f>S256*H256</f>
        <v>0.12415</v>
      </c>
      <c r="AR256" s="146" t="s">
        <v>213</v>
      </c>
      <c r="AT256" s="146" t="s">
        <v>133</v>
      </c>
      <c r="AU256" s="146" t="s">
        <v>83</v>
      </c>
      <c r="AY256" s="17" t="s">
        <v>130</v>
      </c>
      <c r="BE256" s="147">
        <f>IF(N256="základní",J256,0)</f>
        <v>0</v>
      </c>
      <c r="BF256" s="147">
        <f>IF(N256="snížená",J256,0)</f>
        <v>0</v>
      </c>
      <c r="BG256" s="147">
        <f>IF(N256="zákl. přenesená",J256,0)</f>
        <v>0</v>
      </c>
      <c r="BH256" s="147">
        <f>IF(N256="sníž. přenesená",J256,0)</f>
        <v>0</v>
      </c>
      <c r="BI256" s="147">
        <f>IF(N256="nulová",J256,0)</f>
        <v>0</v>
      </c>
      <c r="BJ256" s="17" t="s">
        <v>81</v>
      </c>
      <c r="BK256" s="147">
        <f>ROUND(I256*H256,2)</f>
        <v>0</v>
      </c>
      <c r="BL256" s="17" t="s">
        <v>213</v>
      </c>
      <c r="BM256" s="146" t="s">
        <v>625</v>
      </c>
    </row>
    <row r="257" spans="2:65" s="13" customFormat="1" ht="10.199999999999999">
      <c r="B257" s="155"/>
      <c r="D257" s="149" t="s">
        <v>139</v>
      </c>
      <c r="E257" s="156" t="s">
        <v>1</v>
      </c>
      <c r="F257" s="157" t="s">
        <v>626</v>
      </c>
      <c r="H257" s="158">
        <v>65</v>
      </c>
      <c r="I257" s="159"/>
      <c r="L257" s="155"/>
      <c r="M257" s="160"/>
      <c r="T257" s="161"/>
      <c r="AT257" s="156" t="s">
        <v>139</v>
      </c>
      <c r="AU257" s="156" t="s">
        <v>83</v>
      </c>
      <c r="AV257" s="13" t="s">
        <v>83</v>
      </c>
      <c r="AW257" s="13" t="s">
        <v>30</v>
      </c>
      <c r="AX257" s="13" t="s">
        <v>81</v>
      </c>
      <c r="AY257" s="156" t="s">
        <v>130</v>
      </c>
    </row>
    <row r="258" spans="2:65" s="1" customFormat="1" ht="16.5" customHeight="1">
      <c r="B258" s="133"/>
      <c r="C258" s="134" t="s">
        <v>159</v>
      </c>
      <c r="D258" s="134" t="s">
        <v>133</v>
      </c>
      <c r="E258" s="135" t="s">
        <v>627</v>
      </c>
      <c r="F258" s="136" t="s">
        <v>628</v>
      </c>
      <c r="G258" s="137" t="s">
        <v>156</v>
      </c>
      <c r="H258" s="138">
        <v>5.2</v>
      </c>
      <c r="I258" s="139"/>
      <c r="J258" s="140">
        <f>ROUND(I258*H258,2)</f>
        <v>0</v>
      </c>
      <c r="K258" s="141"/>
      <c r="L258" s="32"/>
      <c r="M258" s="142" t="s">
        <v>1</v>
      </c>
      <c r="N258" s="143" t="s">
        <v>38</v>
      </c>
      <c r="P258" s="144">
        <f>O258*H258</f>
        <v>0</v>
      </c>
      <c r="Q258" s="144">
        <v>0</v>
      </c>
      <c r="R258" s="144">
        <f>Q258*H258</f>
        <v>0</v>
      </c>
      <c r="S258" s="144">
        <v>1.67E-3</v>
      </c>
      <c r="T258" s="145">
        <f>S258*H258</f>
        <v>8.6840000000000007E-3</v>
      </c>
      <c r="AR258" s="146" t="s">
        <v>213</v>
      </c>
      <c r="AT258" s="146" t="s">
        <v>133</v>
      </c>
      <c r="AU258" s="146" t="s">
        <v>83</v>
      </c>
      <c r="AY258" s="17" t="s">
        <v>130</v>
      </c>
      <c r="BE258" s="147">
        <f>IF(N258="základní",J258,0)</f>
        <v>0</v>
      </c>
      <c r="BF258" s="147">
        <f>IF(N258="snížená",J258,0)</f>
        <v>0</v>
      </c>
      <c r="BG258" s="147">
        <f>IF(N258="zákl. přenesená",J258,0)</f>
        <v>0</v>
      </c>
      <c r="BH258" s="147">
        <f>IF(N258="sníž. přenesená",J258,0)</f>
        <v>0</v>
      </c>
      <c r="BI258" s="147">
        <f>IF(N258="nulová",J258,0)</f>
        <v>0</v>
      </c>
      <c r="BJ258" s="17" t="s">
        <v>81</v>
      </c>
      <c r="BK258" s="147">
        <f>ROUND(I258*H258,2)</f>
        <v>0</v>
      </c>
      <c r="BL258" s="17" t="s">
        <v>213</v>
      </c>
      <c r="BM258" s="146" t="s">
        <v>629</v>
      </c>
    </row>
    <row r="259" spans="2:65" s="13" customFormat="1" ht="10.199999999999999">
      <c r="B259" s="155"/>
      <c r="D259" s="149" t="s">
        <v>139</v>
      </c>
      <c r="E259" s="156" t="s">
        <v>1</v>
      </c>
      <c r="F259" s="157" t="s">
        <v>630</v>
      </c>
      <c r="H259" s="158">
        <v>5.2</v>
      </c>
      <c r="I259" s="159"/>
      <c r="L259" s="155"/>
      <c r="M259" s="160"/>
      <c r="T259" s="161"/>
      <c r="AT259" s="156" t="s">
        <v>139</v>
      </c>
      <c r="AU259" s="156" t="s">
        <v>83</v>
      </c>
      <c r="AV259" s="13" t="s">
        <v>83</v>
      </c>
      <c r="AW259" s="13" t="s">
        <v>30</v>
      </c>
      <c r="AX259" s="13" t="s">
        <v>81</v>
      </c>
      <c r="AY259" s="156" t="s">
        <v>130</v>
      </c>
    </row>
    <row r="260" spans="2:65" s="1" customFormat="1" ht="21.75" customHeight="1">
      <c r="B260" s="133"/>
      <c r="C260" s="134" t="s">
        <v>355</v>
      </c>
      <c r="D260" s="134" t="s">
        <v>133</v>
      </c>
      <c r="E260" s="135" t="s">
        <v>631</v>
      </c>
      <c r="F260" s="136" t="s">
        <v>632</v>
      </c>
      <c r="G260" s="137" t="s">
        <v>156</v>
      </c>
      <c r="H260" s="138">
        <v>3</v>
      </c>
      <c r="I260" s="139"/>
      <c r="J260" s="140">
        <f>ROUND(I260*H260,2)</f>
        <v>0</v>
      </c>
      <c r="K260" s="141"/>
      <c r="L260" s="32"/>
      <c r="M260" s="142" t="s">
        <v>1</v>
      </c>
      <c r="N260" s="143" t="s">
        <v>38</v>
      </c>
      <c r="P260" s="144">
        <f>O260*H260</f>
        <v>0</v>
      </c>
      <c r="Q260" s="144">
        <v>0</v>
      </c>
      <c r="R260" s="144">
        <f>Q260*H260</f>
        <v>0</v>
      </c>
      <c r="S260" s="144">
        <v>2.2300000000000002E-3</v>
      </c>
      <c r="T260" s="145">
        <f>S260*H260</f>
        <v>6.6900000000000006E-3</v>
      </c>
      <c r="AR260" s="146" t="s">
        <v>213</v>
      </c>
      <c r="AT260" s="146" t="s">
        <v>133</v>
      </c>
      <c r="AU260" s="146" t="s">
        <v>83</v>
      </c>
      <c r="AY260" s="17" t="s">
        <v>130</v>
      </c>
      <c r="BE260" s="147">
        <f>IF(N260="základní",J260,0)</f>
        <v>0</v>
      </c>
      <c r="BF260" s="147">
        <f>IF(N260="snížená",J260,0)</f>
        <v>0</v>
      </c>
      <c r="BG260" s="147">
        <f>IF(N260="zákl. přenesená",J260,0)</f>
        <v>0</v>
      </c>
      <c r="BH260" s="147">
        <f>IF(N260="sníž. přenesená",J260,0)</f>
        <v>0</v>
      </c>
      <c r="BI260" s="147">
        <f>IF(N260="nulová",J260,0)</f>
        <v>0</v>
      </c>
      <c r="BJ260" s="17" t="s">
        <v>81</v>
      </c>
      <c r="BK260" s="147">
        <f>ROUND(I260*H260,2)</f>
        <v>0</v>
      </c>
      <c r="BL260" s="17" t="s">
        <v>213</v>
      </c>
      <c r="BM260" s="146" t="s">
        <v>633</v>
      </c>
    </row>
    <row r="261" spans="2:65" s="13" customFormat="1" ht="10.199999999999999">
      <c r="B261" s="155"/>
      <c r="D261" s="149" t="s">
        <v>139</v>
      </c>
      <c r="E261" s="156" t="s">
        <v>1</v>
      </c>
      <c r="F261" s="157" t="s">
        <v>634</v>
      </c>
      <c r="H261" s="158">
        <v>3</v>
      </c>
      <c r="I261" s="159"/>
      <c r="L261" s="155"/>
      <c r="M261" s="160"/>
      <c r="T261" s="161"/>
      <c r="AT261" s="156" t="s">
        <v>139</v>
      </c>
      <c r="AU261" s="156" t="s">
        <v>83</v>
      </c>
      <c r="AV261" s="13" t="s">
        <v>83</v>
      </c>
      <c r="AW261" s="13" t="s">
        <v>30</v>
      </c>
      <c r="AX261" s="13" t="s">
        <v>81</v>
      </c>
      <c r="AY261" s="156" t="s">
        <v>130</v>
      </c>
    </row>
    <row r="262" spans="2:65" s="1" customFormat="1" ht="16.5" customHeight="1">
      <c r="B262" s="133"/>
      <c r="C262" s="134" t="s">
        <v>359</v>
      </c>
      <c r="D262" s="134" t="s">
        <v>133</v>
      </c>
      <c r="E262" s="135" t="s">
        <v>331</v>
      </c>
      <c r="F262" s="136" t="s">
        <v>332</v>
      </c>
      <c r="G262" s="137" t="s">
        <v>156</v>
      </c>
      <c r="H262" s="138">
        <v>36</v>
      </c>
      <c r="I262" s="139"/>
      <c r="J262" s="140">
        <f>ROUND(I262*H262,2)</f>
        <v>0</v>
      </c>
      <c r="K262" s="141"/>
      <c r="L262" s="32"/>
      <c r="M262" s="142" t="s">
        <v>1</v>
      </c>
      <c r="N262" s="143" t="s">
        <v>38</v>
      </c>
      <c r="P262" s="144">
        <f>O262*H262</f>
        <v>0</v>
      </c>
      <c r="Q262" s="144">
        <v>0</v>
      </c>
      <c r="R262" s="144">
        <f>Q262*H262</f>
        <v>0</v>
      </c>
      <c r="S262" s="144">
        <v>3.9399999999999999E-3</v>
      </c>
      <c r="T262" s="145">
        <f>S262*H262</f>
        <v>0.14183999999999999</v>
      </c>
      <c r="AR262" s="146" t="s">
        <v>213</v>
      </c>
      <c r="AT262" s="146" t="s">
        <v>133</v>
      </c>
      <c r="AU262" s="146" t="s">
        <v>83</v>
      </c>
      <c r="AY262" s="17" t="s">
        <v>130</v>
      </c>
      <c r="BE262" s="147">
        <f>IF(N262="základní",J262,0)</f>
        <v>0</v>
      </c>
      <c r="BF262" s="147">
        <f>IF(N262="snížená",J262,0)</f>
        <v>0</v>
      </c>
      <c r="BG262" s="147">
        <f>IF(N262="zákl. přenesená",J262,0)</f>
        <v>0</v>
      </c>
      <c r="BH262" s="147">
        <f>IF(N262="sníž. přenesená",J262,0)</f>
        <v>0</v>
      </c>
      <c r="BI262" s="147">
        <f>IF(N262="nulová",J262,0)</f>
        <v>0</v>
      </c>
      <c r="BJ262" s="17" t="s">
        <v>81</v>
      </c>
      <c r="BK262" s="147">
        <f>ROUND(I262*H262,2)</f>
        <v>0</v>
      </c>
      <c r="BL262" s="17" t="s">
        <v>213</v>
      </c>
      <c r="BM262" s="146" t="s">
        <v>635</v>
      </c>
    </row>
    <row r="263" spans="2:65" s="13" customFormat="1" ht="10.199999999999999">
      <c r="B263" s="155"/>
      <c r="D263" s="149" t="s">
        <v>139</v>
      </c>
      <c r="E263" s="156" t="s">
        <v>1</v>
      </c>
      <c r="F263" s="157" t="s">
        <v>636</v>
      </c>
      <c r="H263" s="158">
        <v>36</v>
      </c>
      <c r="I263" s="159"/>
      <c r="L263" s="155"/>
      <c r="M263" s="160"/>
      <c r="T263" s="161"/>
      <c r="AT263" s="156" t="s">
        <v>139</v>
      </c>
      <c r="AU263" s="156" t="s">
        <v>83</v>
      </c>
      <c r="AV263" s="13" t="s">
        <v>83</v>
      </c>
      <c r="AW263" s="13" t="s">
        <v>30</v>
      </c>
      <c r="AX263" s="13" t="s">
        <v>81</v>
      </c>
      <c r="AY263" s="156" t="s">
        <v>130</v>
      </c>
    </row>
    <row r="264" spans="2:65" s="1" customFormat="1" ht="16.5" customHeight="1">
      <c r="B264" s="133"/>
      <c r="C264" s="134" t="s">
        <v>363</v>
      </c>
      <c r="D264" s="134" t="s">
        <v>133</v>
      </c>
      <c r="E264" s="135" t="s">
        <v>337</v>
      </c>
      <c r="F264" s="136" t="s">
        <v>338</v>
      </c>
      <c r="G264" s="137" t="s">
        <v>329</v>
      </c>
      <c r="H264" s="138">
        <v>36</v>
      </c>
      <c r="I264" s="139"/>
      <c r="J264" s="140">
        <f t="shared" ref="J264:J270" si="0">ROUND(I264*H264,2)</f>
        <v>0</v>
      </c>
      <c r="K264" s="141"/>
      <c r="L264" s="32"/>
      <c r="M264" s="142" t="s">
        <v>1</v>
      </c>
      <c r="N264" s="143" t="s">
        <v>38</v>
      </c>
      <c r="P264" s="144">
        <f t="shared" ref="P264:P270" si="1">O264*H264</f>
        <v>0</v>
      </c>
      <c r="Q264" s="144">
        <v>0</v>
      </c>
      <c r="R264" s="144">
        <f t="shared" ref="R264:R270" si="2">Q264*H264</f>
        <v>0</v>
      </c>
      <c r="S264" s="144">
        <v>3.8000000000000002E-4</v>
      </c>
      <c r="T264" s="145">
        <f t="shared" ref="T264:T270" si="3">S264*H264</f>
        <v>1.3680000000000001E-2</v>
      </c>
      <c r="AR264" s="146" t="s">
        <v>213</v>
      </c>
      <c r="AT264" s="146" t="s">
        <v>133</v>
      </c>
      <c r="AU264" s="146" t="s">
        <v>83</v>
      </c>
      <c r="AY264" s="17" t="s">
        <v>130</v>
      </c>
      <c r="BE264" s="147">
        <f t="shared" ref="BE264:BE270" si="4">IF(N264="základní",J264,0)</f>
        <v>0</v>
      </c>
      <c r="BF264" s="147">
        <f t="shared" ref="BF264:BF270" si="5">IF(N264="snížená",J264,0)</f>
        <v>0</v>
      </c>
      <c r="BG264" s="147">
        <f t="shared" ref="BG264:BG270" si="6">IF(N264="zákl. přenesená",J264,0)</f>
        <v>0</v>
      </c>
      <c r="BH264" s="147">
        <f t="shared" ref="BH264:BH270" si="7">IF(N264="sníž. přenesená",J264,0)</f>
        <v>0</v>
      </c>
      <c r="BI264" s="147">
        <f t="shared" ref="BI264:BI270" si="8">IF(N264="nulová",J264,0)</f>
        <v>0</v>
      </c>
      <c r="BJ264" s="17" t="s">
        <v>81</v>
      </c>
      <c r="BK264" s="147">
        <f t="shared" ref="BK264:BK270" si="9">ROUND(I264*H264,2)</f>
        <v>0</v>
      </c>
      <c r="BL264" s="17" t="s">
        <v>213</v>
      </c>
      <c r="BM264" s="146" t="s">
        <v>637</v>
      </c>
    </row>
    <row r="265" spans="2:65" s="1" customFormat="1" ht="16.5" customHeight="1">
      <c r="B265" s="133"/>
      <c r="C265" s="134" t="s">
        <v>367</v>
      </c>
      <c r="D265" s="134" t="s">
        <v>133</v>
      </c>
      <c r="E265" s="135" t="s">
        <v>638</v>
      </c>
      <c r="F265" s="136" t="s">
        <v>639</v>
      </c>
      <c r="G265" s="137" t="s">
        <v>156</v>
      </c>
      <c r="H265" s="138">
        <v>32.5</v>
      </c>
      <c r="I265" s="139"/>
      <c r="J265" s="140">
        <f t="shared" si="0"/>
        <v>0</v>
      </c>
      <c r="K265" s="141"/>
      <c r="L265" s="32"/>
      <c r="M265" s="142" t="s">
        <v>1</v>
      </c>
      <c r="N265" s="143" t="s">
        <v>38</v>
      </c>
      <c r="P265" s="144">
        <f t="shared" si="1"/>
        <v>0</v>
      </c>
      <c r="Q265" s="144">
        <v>0</v>
      </c>
      <c r="R265" s="144">
        <f t="shared" si="2"/>
        <v>0</v>
      </c>
      <c r="S265" s="144">
        <v>0</v>
      </c>
      <c r="T265" s="145">
        <f t="shared" si="3"/>
        <v>0</v>
      </c>
      <c r="AR265" s="146" t="s">
        <v>213</v>
      </c>
      <c r="AT265" s="146" t="s">
        <v>133</v>
      </c>
      <c r="AU265" s="146" t="s">
        <v>83</v>
      </c>
      <c r="AY265" s="17" t="s">
        <v>130</v>
      </c>
      <c r="BE265" s="147">
        <f t="shared" si="4"/>
        <v>0</v>
      </c>
      <c r="BF265" s="147">
        <f t="shared" si="5"/>
        <v>0</v>
      </c>
      <c r="BG265" s="147">
        <f t="shared" si="6"/>
        <v>0</v>
      </c>
      <c r="BH265" s="147">
        <f t="shared" si="7"/>
        <v>0</v>
      </c>
      <c r="BI265" s="147">
        <f t="shared" si="8"/>
        <v>0</v>
      </c>
      <c r="BJ265" s="17" t="s">
        <v>81</v>
      </c>
      <c r="BK265" s="147">
        <f t="shared" si="9"/>
        <v>0</v>
      </c>
      <c r="BL265" s="17" t="s">
        <v>213</v>
      </c>
      <c r="BM265" s="146" t="s">
        <v>640</v>
      </c>
    </row>
    <row r="266" spans="2:65" s="1" customFormat="1" ht="16.5" customHeight="1">
      <c r="B266" s="133"/>
      <c r="C266" s="134" t="s">
        <v>371</v>
      </c>
      <c r="D266" s="134" t="s">
        <v>133</v>
      </c>
      <c r="E266" s="135" t="s">
        <v>641</v>
      </c>
      <c r="F266" s="136" t="s">
        <v>642</v>
      </c>
      <c r="G266" s="137" t="s">
        <v>156</v>
      </c>
      <c r="H266" s="138">
        <v>18</v>
      </c>
      <c r="I266" s="139"/>
      <c r="J266" s="140">
        <f t="shared" si="0"/>
        <v>0</v>
      </c>
      <c r="K266" s="141"/>
      <c r="L266" s="32"/>
      <c r="M266" s="142" t="s">
        <v>1</v>
      </c>
      <c r="N266" s="143" t="s">
        <v>38</v>
      </c>
      <c r="P266" s="144">
        <f t="shared" si="1"/>
        <v>0</v>
      </c>
      <c r="Q266" s="144">
        <v>0</v>
      </c>
      <c r="R266" s="144">
        <f t="shared" si="2"/>
        <v>0</v>
      </c>
      <c r="S266" s="144">
        <v>0</v>
      </c>
      <c r="T266" s="145">
        <f t="shared" si="3"/>
        <v>0</v>
      </c>
      <c r="AR266" s="146" t="s">
        <v>213</v>
      </c>
      <c r="AT266" s="146" t="s">
        <v>133</v>
      </c>
      <c r="AU266" s="146" t="s">
        <v>83</v>
      </c>
      <c r="AY266" s="17" t="s">
        <v>130</v>
      </c>
      <c r="BE266" s="147">
        <f t="shared" si="4"/>
        <v>0</v>
      </c>
      <c r="BF266" s="147">
        <f t="shared" si="5"/>
        <v>0</v>
      </c>
      <c r="BG266" s="147">
        <f t="shared" si="6"/>
        <v>0</v>
      </c>
      <c r="BH266" s="147">
        <f t="shared" si="7"/>
        <v>0</v>
      </c>
      <c r="BI266" s="147">
        <f t="shared" si="8"/>
        <v>0</v>
      </c>
      <c r="BJ266" s="17" t="s">
        <v>81</v>
      </c>
      <c r="BK266" s="147">
        <f t="shared" si="9"/>
        <v>0</v>
      </c>
      <c r="BL266" s="17" t="s">
        <v>213</v>
      </c>
      <c r="BM266" s="146" t="s">
        <v>643</v>
      </c>
    </row>
    <row r="267" spans="2:65" s="1" customFormat="1" ht="16.5" customHeight="1">
      <c r="B267" s="133"/>
      <c r="C267" s="134" t="s">
        <v>378</v>
      </c>
      <c r="D267" s="134" t="s">
        <v>133</v>
      </c>
      <c r="E267" s="135" t="s">
        <v>644</v>
      </c>
      <c r="F267" s="136" t="s">
        <v>645</v>
      </c>
      <c r="G267" s="137" t="s">
        <v>156</v>
      </c>
      <c r="H267" s="138">
        <v>18</v>
      </c>
      <c r="I267" s="139"/>
      <c r="J267" s="140">
        <f t="shared" si="0"/>
        <v>0</v>
      </c>
      <c r="K267" s="141"/>
      <c r="L267" s="32"/>
      <c r="M267" s="142" t="s">
        <v>1</v>
      </c>
      <c r="N267" s="143" t="s">
        <v>38</v>
      </c>
      <c r="P267" s="144">
        <f t="shared" si="1"/>
        <v>0</v>
      </c>
      <c r="Q267" s="144">
        <v>0</v>
      </c>
      <c r="R267" s="144">
        <f t="shared" si="2"/>
        <v>0</v>
      </c>
      <c r="S267" s="144">
        <v>0</v>
      </c>
      <c r="T267" s="145">
        <f t="shared" si="3"/>
        <v>0</v>
      </c>
      <c r="AR267" s="146" t="s">
        <v>213</v>
      </c>
      <c r="AT267" s="146" t="s">
        <v>133</v>
      </c>
      <c r="AU267" s="146" t="s">
        <v>83</v>
      </c>
      <c r="AY267" s="17" t="s">
        <v>130</v>
      </c>
      <c r="BE267" s="147">
        <f t="shared" si="4"/>
        <v>0</v>
      </c>
      <c r="BF267" s="147">
        <f t="shared" si="5"/>
        <v>0</v>
      </c>
      <c r="BG267" s="147">
        <f t="shared" si="6"/>
        <v>0</v>
      </c>
      <c r="BH267" s="147">
        <f t="shared" si="7"/>
        <v>0</v>
      </c>
      <c r="BI267" s="147">
        <f t="shared" si="8"/>
        <v>0</v>
      </c>
      <c r="BJ267" s="17" t="s">
        <v>81</v>
      </c>
      <c r="BK267" s="147">
        <f t="shared" si="9"/>
        <v>0</v>
      </c>
      <c r="BL267" s="17" t="s">
        <v>213</v>
      </c>
      <c r="BM267" s="146" t="s">
        <v>646</v>
      </c>
    </row>
    <row r="268" spans="2:65" s="1" customFormat="1" ht="16.5" customHeight="1">
      <c r="B268" s="133"/>
      <c r="C268" s="134" t="s">
        <v>382</v>
      </c>
      <c r="D268" s="134" t="s">
        <v>133</v>
      </c>
      <c r="E268" s="135" t="s">
        <v>647</v>
      </c>
      <c r="F268" s="136" t="s">
        <v>648</v>
      </c>
      <c r="G268" s="137" t="s">
        <v>156</v>
      </c>
      <c r="H268" s="138">
        <v>32.5</v>
      </c>
      <c r="I268" s="139"/>
      <c r="J268" s="140">
        <f t="shared" si="0"/>
        <v>0</v>
      </c>
      <c r="K268" s="141"/>
      <c r="L268" s="32"/>
      <c r="M268" s="142" t="s">
        <v>1</v>
      </c>
      <c r="N268" s="143" t="s">
        <v>38</v>
      </c>
      <c r="P268" s="144">
        <f t="shared" si="1"/>
        <v>0</v>
      </c>
      <c r="Q268" s="144">
        <v>0</v>
      </c>
      <c r="R268" s="144">
        <f t="shared" si="2"/>
        <v>0</v>
      </c>
      <c r="S268" s="144">
        <v>0</v>
      </c>
      <c r="T268" s="145">
        <f t="shared" si="3"/>
        <v>0</v>
      </c>
      <c r="AR268" s="146" t="s">
        <v>213</v>
      </c>
      <c r="AT268" s="146" t="s">
        <v>133</v>
      </c>
      <c r="AU268" s="146" t="s">
        <v>83</v>
      </c>
      <c r="AY268" s="17" t="s">
        <v>130</v>
      </c>
      <c r="BE268" s="147">
        <f t="shared" si="4"/>
        <v>0</v>
      </c>
      <c r="BF268" s="147">
        <f t="shared" si="5"/>
        <v>0</v>
      </c>
      <c r="BG268" s="147">
        <f t="shared" si="6"/>
        <v>0</v>
      </c>
      <c r="BH268" s="147">
        <f t="shared" si="7"/>
        <v>0</v>
      </c>
      <c r="BI268" s="147">
        <f t="shared" si="8"/>
        <v>0</v>
      </c>
      <c r="BJ268" s="17" t="s">
        <v>81</v>
      </c>
      <c r="BK268" s="147">
        <f t="shared" si="9"/>
        <v>0</v>
      </c>
      <c r="BL268" s="17" t="s">
        <v>213</v>
      </c>
      <c r="BM268" s="146" t="s">
        <v>649</v>
      </c>
    </row>
    <row r="269" spans="2:65" s="1" customFormat="1" ht="21.75" customHeight="1">
      <c r="B269" s="133"/>
      <c r="C269" s="134" t="s">
        <v>386</v>
      </c>
      <c r="D269" s="134" t="s">
        <v>133</v>
      </c>
      <c r="E269" s="135" t="s">
        <v>650</v>
      </c>
      <c r="F269" s="136" t="s">
        <v>651</v>
      </c>
      <c r="G269" s="137" t="s">
        <v>156</v>
      </c>
      <c r="H269" s="138">
        <v>32.5</v>
      </c>
      <c r="I269" s="139"/>
      <c r="J269" s="140">
        <f t="shared" si="0"/>
        <v>0</v>
      </c>
      <c r="K269" s="141"/>
      <c r="L269" s="32"/>
      <c r="M269" s="142" t="s">
        <v>1</v>
      </c>
      <c r="N269" s="143" t="s">
        <v>38</v>
      </c>
      <c r="P269" s="144">
        <f t="shared" si="1"/>
        <v>0</v>
      </c>
      <c r="Q269" s="144">
        <v>0</v>
      </c>
      <c r="R269" s="144">
        <f t="shared" si="2"/>
        <v>0</v>
      </c>
      <c r="S269" s="144">
        <v>0</v>
      </c>
      <c r="T269" s="145">
        <f t="shared" si="3"/>
        <v>0</v>
      </c>
      <c r="AR269" s="146" t="s">
        <v>213</v>
      </c>
      <c r="AT269" s="146" t="s">
        <v>133</v>
      </c>
      <c r="AU269" s="146" t="s">
        <v>83</v>
      </c>
      <c r="AY269" s="17" t="s">
        <v>130</v>
      </c>
      <c r="BE269" s="147">
        <f t="shared" si="4"/>
        <v>0</v>
      </c>
      <c r="BF269" s="147">
        <f t="shared" si="5"/>
        <v>0</v>
      </c>
      <c r="BG269" s="147">
        <f t="shared" si="6"/>
        <v>0</v>
      </c>
      <c r="BH269" s="147">
        <f t="shared" si="7"/>
        <v>0</v>
      </c>
      <c r="BI269" s="147">
        <f t="shared" si="8"/>
        <v>0</v>
      </c>
      <c r="BJ269" s="17" t="s">
        <v>81</v>
      </c>
      <c r="BK269" s="147">
        <f t="shared" si="9"/>
        <v>0</v>
      </c>
      <c r="BL269" s="17" t="s">
        <v>213</v>
      </c>
      <c r="BM269" s="146" t="s">
        <v>652</v>
      </c>
    </row>
    <row r="270" spans="2:65" s="1" customFormat="1" ht="24.15" customHeight="1">
      <c r="B270" s="133"/>
      <c r="C270" s="134" t="s">
        <v>390</v>
      </c>
      <c r="D270" s="134" t="s">
        <v>133</v>
      </c>
      <c r="E270" s="135" t="s">
        <v>653</v>
      </c>
      <c r="F270" s="136" t="s">
        <v>654</v>
      </c>
      <c r="G270" s="137" t="s">
        <v>156</v>
      </c>
      <c r="H270" s="138">
        <v>3</v>
      </c>
      <c r="I270" s="139"/>
      <c r="J270" s="140">
        <f t="shared" si="0"/>
        <v>0</v>
      </c>
      <c r="K270" s="141"/>
      <c r="L270" s="32"/>
      <c r="M270" s="142" t="s">
        <v>1</v>
      </c>
      <c r="N270" s="143" t="s">
        <v>38</v>
      </c>
      <c r="P270" s="144">
        <f t="shared" si="1"/>
        <v>0</v>
      </c>
      <c r="Q270" s="144">
        <v>0</v>
      </c>
      <c r="R270" s="144">
        <f t="shared" si="2"/>
        <v>0</v>
      </c>
      <c r="S270" s="144">
        <v>0</v>
      </c>
      <c r="T270" s="145">
        <f t="shared" si="3"/>
        <v>0</v>
      </c>
      <c r="AR270" s="146" t="s">
        <v>213</v>
      </c>
      <c r="AT270" s="146" t="s">
        <v>133</v>
      </c>
      <c r="AU270" s="146" t="s">
        <v>83</v>
      </c>
      <c r="AY270" s="17" t="s">
        <v>130</v>
      </c>
      <c r="BE270" s="147">
        <f t="shared" si="4"/>
        <v>0</v>
      </c>
      <c r="BF270" s="147">
        <f t="shared" si="5"/>
        <v>0</v>
      </c>
      <c r="BG270" s="147">
        <f t="shared" si="6"/>
        <v>0</v>
      </c>
      <c r="BH270" s="147">
        <f t="shared" si="7"/>
        <v>0</v>
      </c>
      <c r="BI270" s="147">
        <f t="shared" si="8"/>
        <v>0</v>
      </c>
      <c r="BJ270" s="17" t="s">
        <v>81</v>
      </c>
      <c r="BK270" s="147">
        <f t="shared" si="9"/>
        <v>0</v>
      </c>
      <c r="BL270" s="17" t="s">
        <v>213</v>
      </c>
      <c r="BM270" s="146" t="s">
        <v>655</v>
      </c>
    </row>
    <row r="271" spans="2:65" s="13" customFormat="1" ht="10.199999999999999">
      <c r="B271" s="155"/>
      <c r="D271" s="149" t="s">
        <v>139</v>
      </c>
      <c r="E271" s="156" t="s">
        <v>1</v>
      </c>
      <c r="F271" s="157" t="s">
        <v>634</v>
      </c>
      <c r="H271" s="158">
        <v>3</v>
      </c>
      <c r="I271" s="159"/>
      <c r="L271" s="155"/>
      <c r="M271" s="160"/>
      <c r="T271" s="161"/>
      <c r="AT271" s="156" t="s">
        <v>139</v>
      </c>
      <c r="AU271" s="156" t="s">
        <v>83</v>
      </c>
      <c r="AV271" s="13" t="s">
        <v>83</v>
      </c>
      <c r="AW271" s="13" t="s">
        <v>30</v>
      </c>
      <c r="AX271" s="13" t="s">
        <v>81</v>
      </c>
      <c r="AY271" s="156" t="s">
        <v>130</v>
      </c>
    </row>
    <row r="272" spans="2:65" s="1" customFormat="1" ht="24.15" customHeight="1">
      <c r="B272" s="133"/>
      <c r="C272" s="134" t="s">
        <v>394</v>
      </c>
      <c r="D272" s="134" t="s">
        <v>133</v>
      </c>
      <c r="E272" s="135" t="s">
        <v>656</v>
      </c>
      <c r="F272" s="136" t="s">
        <v>657</v>
      </c>
      <c r="G272" s="137" t="s">
        <v>156</v>
      </c>
      <c r="H272" s="138">
        <v>3.5</v>
      </c>
      <c r="I272" s="139"/>
      <c r="J272" s="140">
        <f>ROUND(I272*H272,2)</f>
        <v>0</v>
      </c>
      <c r="K272" s="141"/>
      <c r="L272" s="32"/>
      <c r="M272" s="142" t="s">
        <v>1</v>
      </c>
      <c r="N272" s="143" t="s">
        <v>38</v>
      </c>
      <c r="P272" s="144">
        <f>O272*H272</f>
        <v>0</v>
      </c>
      <c r="Q272" s="144">
        <v>0</v>
      </c>
      <c r="R272" s="144">
        <f>Q272*H272</f>
        <v>0</v>
      </c>
      <c r="S272" s="144">
        <v>0</v>
      </c>
      <c r="T272" s="145">
        <f>S272*H272</f>
        <v>0</v>
      </c>
      <c r="AR272" s="146" t="s">
        <v>213</v>
      </c>
      <c r="AT272" s="146" t="s">
        <v>133</v>
      </c>
      <c r="AU272" s="146" t="s">
        <v>83</v>
      </c>
      <c r="AY272" s="17" t="s">
        <v>130</v>
      </c>
      <c r="BE272" s="147">
        <f>IF(N272="základní",J272,0)</f>
        <v>0</v>
      </c>
      <c r="BF272" s="147">
        <f>IF(N272="snížená",J272,0)</f>
        <v>0</v>
      </c>
      <c r="BG272" s="147">
        <f>IF(N272="zákl. přenesená",J272,0)</f>
        <v>0</v>
      </c>
      <c r="BH272" s="147">
        <f>IF(N272="sníž. přenesená",J272,0)</f>
        <v>0</v>
      </c>
      <c r="BI272" s="147">
        <f>IF(N272="nulová",J272,0)</f>
        <v>0</v>
      </c>
      <c r="BJ272" s="17" t="s">
        <v>81</v>
      </c>
      <c r="BK272" s="147">
        <f>ROUND(I272*H272,2)</f>
        <v>0</v>
      </c>
      <c r="BL272" s="17" t="s">
        <v>213</v>
      </c>
      <c r="BM272" s="146" t="s">
        <v>658</v>
      </c>
    </row>
    <row r="273" spans="2:65" s="13" customFormat="1" ht="10.199999999999999">
      <c r="B273" s="155"/>
      <c r="D273" s="149" t="s">
        <v>139</v>
      </c>
      <c r="E273" s="156" t="s">
        <v>1</v>
      </c>
      <c r="F273" s="157" t="s">
        <v>659</v>
      </c>
      <c r="H273" s="158">
        <v>3.5</v>
      </c>
      <c r="I273" s="159"/>
      <c r="L273" s="155"/>
      <c r="M273" s="160"/>
      <c r="T273" s="161"/>
      <c r="AT273" s="156" t="s">
        <v>139</v>
      </c>
      <c r="AU273" s="156" t="s">
        <v>83</v>
      </c>
      <c r="AV273" s="13" t="s">
        <v>83</v>
      </c>
      <c r="AW273" s="13" t="s">
        <v>30</v>
      </c>
      <c r="AX273" s="13" t="s">
        <v>81</v>
      </c>
      <c r="AY273" s="156" t="s">
        <v>130</v>
      </c>
    </row>
    <row r="274" spans="2:65" s="1" customFormat="1" ht="24.15" customHeight="1">
      <c r="B274" s="133"/>
      <c r="C274" s="134" t="s">
        <v>148</v>
      </c>
      <c r="D274" s="134" t="s">
        <v>133</v>
      </c>
      <c r="E274" s="135" t="s">
        <v>660</v>
      </c>
      <c r="F274" s="136" t="s">
        <v>661</v>
      </c>
      <c r="G274" s="137" t="s">
        <v>156</v>
      </c>
      <c r="H274" s="138">
        <v>1</v>
      </c>
      <c r="I274" s="139"/>
      <c r="J274" s="140">
        <f>ROUND(I274*H274,2)</f>
        <v>0</v>
      </c>
      <c r="K274" s="141"/>
      <c r="L274" s="32"/>
      <c r="M274" s="142" t="s">
        <v>1</v>
      </c>
      <c r="N274" s="143" t="s">
        <v>38</v>
      </c>
      <c r="P274" s="144">
        <f>O274*H274</f>
        <v>0</v>
      </c>
      <c r="Q274" s="144">
        <v>0</v>
      </c>
      <c r="R274" s="144">
        <f>Q274*H274</f>
        <v>0</v>
      </c>
      <c r="S274" s="144">
        <v>0</v>
      </c>
      <c r="T274" s="145">
        <f>S274*H274</f>
        <v>0</v>
      </c>
      <c r="AR274" s="146" t="s">
        <v>213</v>
      </c>
      <c r="AT274" s="146" t="s">
        <v>133</v>
      </c>
      <c r="AU274" s="146" t="s">
        <v>83</v>
      </c>
      <c r="AY274" s="17" t="s">
        <v>130</v>
      </c>
      <c r="BE274" s="147">
        <f>IF(N274="základní",J274,0)</f>
        <v>0</v>
      </c>
      <c r="BF274" s="147">
        <f>IF(N274="snížená",J274,0)</f>
        <v>0</v>
      </c>
      <c r="BG274" s="147">
        <f>IF(N274="zákl. přenesená",J274,0)</f>
        <v>0</v>
      </c>
      <c r="BH274" s="147">
        <f>IF(N274="sníž. přenesená",J274,0)</f>
        <v>0</v>
      </c>
      <c r="BI274" s="147">
        <f>IF(N274="nulová",J274,0)</f>
        <v>0</v>
      </c>
      <c r="BJ274" s="17" t="s">
        <v>81</v>
      </c>
      <c r="BK274" s="147">
        <f>ROUND(I274*H274,2)</f>
        <v>0</v>
      </c>
      <c r="BL274" s="17" t="s">
        <v>213</v>
      </c>
      <c r="BM274" s="146" t="s">
        <v>662</v>
      </c>
    </row>
    <row r="275" spans="2:65" s="13" customFormat="1" ht="10.199999999999999">
      <c r="B275" s="155"/>
      <c r="D275" s="149" t="s">
        <v>139</v>
      </c>
      <c r="E275" s="156" t="s">
        <v>1</v>
      </c>
      <c r="F275" s="157" t="s">
        <v>663</v>
      </c>
      <c r="H275" s="158">
        <v>1</v>
      </c>
      <c r="I275" s="159"/>
      <c r="L275" s="155"/>
      <c r="M275" s="160"/>
      <c r="T275" s="161"/>
      <c r="AT275" s="156" t="s">
        <v>139</v>
      </c>
      <c r="AU275" s="156" t="s">
        <v>83</v>
      </c>
      <c r="AV275" s="13" t="s">
        <v>83</v>
      </c>
      <c r="AW275" s="13" t="s">
        <v>30</v>
      </c>
      <c r="AX275" s="13" t="s">
        <v>81</v>
      </c>
      <c r="AY275" s="156" t="s">
        <v>130</v>
      </c>
    </row>
    <row r="276" spans="2:65" s="1" customFormat="1" ht="24.15" customHeight="1">
      <c r="B276" s="133"/>
      <c r="C276" s="134" t="s">
        <v>153</v>
      </c>
      <c r="D276" s="134" t="s">
        <v>133</v>
      </c>
      <c r="E276" s="135" t="s">
        <v>664</v>
      </c>
      <c r="F276" s="136" t="s">
        <v>665</v>
      </c>
      <c r="G276" s="137" t="s">
        <v>156</v>
      </c>
      <c r="H276" s="138">
        <v>0.5</v>
      </c>
      <c r="I276" s="139"/>
      <c r="J276" s="140">
        <f>ROUND(I276*H276,2)</f>
        <v>0</v>
      </c>
      <c r="K276" s="141"/>
      <c r="L276" s="32"/>
      <c r="M276" s="142" t="s">
        <v>1</v>
      </c>
      <c r="N276" s="143" t="s">
        <v>38</v>
      </c>
      <c r="P276" s="144">
        <f>O276*H276</f>
        <v>0</v>
      </c>
      <c r="Q276" s="144">
        <v>0</v>
      </c>
      <c r="R276" s="144">
        <f>Q276*H276</f>
        <v>0</v>
      </c>
      <c r="S276" s="144">
        <v>0</v>
      </c>
      <c r="T276" s="145">
        <f>S276*H276</f>
        <v>0</v>
      </c>
      <c r="AR276" s="146" t="s">
        <v>213</v>
      </c>
      <c r="AT276" s="146" t="s">
        <v>133</v>
      </c>
      <c r="AU276" s="146" t="s">
        <v>83</v>
      </c>
      <c r="AY276" s="17" t="s">
        <v>130</v>
      </c>
      <c r="BE276" s="147">
        <f>IF(N276="základní",J276,0)</f>
        <v>0</v>
      </c>
      <c r="BF276" s="147">
        <f>IF(N276="snížená",J276,0)</f>
        <v>0</v>
      </c>
      <c r="BG276" s="147">
        <f>IF(N276="zákl. přenesená",J276,0)</f>
        <v>0</v>
      </c>
      <c r="BH276" s="147">
        <f>IF(N276="sníž. přenesená",J276,0)</f>
        <v>0</v>
      </c>
      <c r="BI276" s="147">
        <f>IF(N276="nulová",J276,0)</f>
        <v>0</v>
      </c>
      <c r="BJ276" s="17" t="s">
        <v>81</v>
      </c>
      <c r="BK276" s="147">
        <f>ROUND(I276*H276,2)</f>
        <v>0</v>
      </c>
      <c r="BL276" s="17" t="s">
        <v>213</v>
      </c>
      <c r="BM276" s="146" t="s">
        <v>666</v>
      </c>
    </row>
    <row r="277" spans="2:65" s="13" customFormat="1" ht="10.199999999999999">
      <c r="B277" s="155"/>
      <c r="D277" s="149" t="s">
        <v>139</v>
      </c>
      <c r="E277" s="156" t="s">
        <v>1</v>
      </c>
      <c r="F277" s="157" t="s">
        <v>667</v>
      </c>
      <c r="H277" s="158">
        <v>0.5</v>
      </c>
      <c r="I277" s="159"/>
      <c r="L277" s="155"/>
      <c r="M277" s="160"/>
      <c r="T277" s="161"/>
      <c r="AT277" s="156" t="s">
        <v>139</v>
      </c>
      <c r="AU277" s="156" t="s">
        <v>83</v>
      </c>
      <c r="AV277" s="13" t="s">
        <v>83</v>
      </c>
      <c r="AW277" s="13" t="s">
        <v>30</v>
      </c>
      <c r="AX277" s="13" t="s">
        <v>81</v>
      </c>
      <c r="AY277" s="156" t="s">
        <v>130</v>
      </c>
    </row>
    <row r="278" spans="2:65" s="1" customFormat="1" ht="49.05" customHeight="1">
      <c r="B278" s="133"/>
      <c r="C278" s="134" t="s">
        <v>407</v>
      </c>
      <c r="D278" s="134" t="s">
        <v>133</v>
      </c>
      <c r="E278" s="135" t="s">
        <v>372</v>
      </c>
      <c r="F278" s="136" t="s">
        <v>373</v>
      </c>
      <c r="G278" s="137" t="s">
        <v>374</v>
      </c>
      <c r="H278" s="176"/>
      <c r="I278" s="139"/>
      <c r="J278" s="140">
        <f>ROUND(I278*H278,2)</f>
        <v>0</v>
      </c>
      <c r="K278" s="141"/>
      <c r="L278" s="32"/>
      <c r="M278" s="142" t="s">
        <v>1</v>
      </c>
      <c r="N278" s="143" t="s">
        <v>38</v>
      </c>
      <c r="P278" s="144">
        <f>O278*H278</f>
        <v>0</v>
      </c>
      <c r="Q278" s="144">
        <v>0</v>
      </c>
      <c r="R278" s="144">
        <f>Q278*H278</f>
        <v>0</v>
      </c>
      <c r="S278" s="144">
        <v>0</v>
      </c>
      <c r="T278" s="145">
        <f>S278*H278</f>
        <v>0</v>
      </c>
      <c r="AR278" s="146" t="s">
        <v>213</v>
      </c>
      <c r="AT278" s="146" t="s">
        <v>133</v>
      </c>
      <c r="AU278" s="146" t="s">
        <v>83</v>
      </c>
      <c r="AY278" s="17" t="s">
        <v>130</v>
      </c>
      <c r="BE278" s="147">
        <f>IF(N278="základní",J278,0)</f>
        <v>0</v>
      </c>
      <c r="BF278" s="147">
        <f>IF(N278="snížená",J278,0)</f>
        <v>0</v>
      </c>
      <c r="BG278" s="147">
        <f>IF(N278="zákl. přenesená",J278,0)</f>
        <v>0</v>
      </c>
      <c r="BH278" s="147">
        <f>IF(N278="sníž. přenesená",J278,0)</f>
        <v>0</v>
      </c>
      <c r="BI278" s="147">
        <f>IF(N278="nulová",J278,0)</f>
        <v>0</v>
      </c>
      <c r="BJ278" s="17" t="s">
        <v>81</v>
      </c>
      <c r="BK278" s="147">
        <f>ROUND(I278*H278,2)</f>
        <v>0</v>
      </c>
      <c r="BL278" s="17" t="s">
        <v>213</v>
      </c>
      <c r="BM278" s="146" t="s">
        <v>668</v>
      </c>
    </row>
    <row r="279" spans="2:65" s="11" customFormat="1" ht="22.8" customHeight="1">
      <c r="B279" s="121"/>
      <c r="D279" s="122" t="s">
        <v>72</v>
      </c>
      <c r="E279" s="131" t="s">
        <v>669</v>
      </c>
      <c r="F279" s="131" t="s">
        <v>670</v>
      </c>
      <c r="I279" s="124"/>
      <c r="J279" s="132">
        <f>BK279</f>
        <v>0</v>
      </c>
      <c r="L279" s="121"/>
      <c r="M279" s="126"/>
      <c r="P279" s="127">
        <f>P280</f>
        <v>0</v>
      </c>
      <c r="R279" s="127">
        <f>R280</f>
        <v>0</v>
      </c>
      <c r="T279" s="128">
        <f>T280</f>
        <v>0</v>
      </c>
      <c r="AR279" s="122" t="s">
        <v>83</v>
      </c>
      <c r="AT279" s="129" t="s">
        <v>72</v>
      </c>
      <c r="AU279" s="129" t="s">
        <v>81</v>
      </c>
      <c r="AY279" s="122" t="s">
        <v>130</v>
      </c>
      <c r="BK279" s="130">
        <f>BK280</f>
        <v>0</v>
      </c>
    </row>
    <row r="280" spans="2:65" s="1" customFormat="1" ht="37.799999999999997" customHeight="1">
      <c r="B280" s="133"/>
      <c r="C280" s="134" t="s">
        <v>413</v>
      </c>
      <c r="D280" s="134" t="s">
        <v>133</v>
      </c>
      <c r="E280" s="135" t="s">
        <v>671</v>
      </c>
      <c r="F280" s="136" t="s">
        <v>672</v>
      </c>
      <c r="G280" s="137" t="s">
        <v>231</v>
      </c>
      <c r="H280" s="138">
        <v>1</v>
      </c>
      <c r="I280" s="139"/>
      <c r="J280" s="140">
        <f>ROUND(I280*H280,2)</f>
        <v>0</v>
      </c>
      <c r="K280" s="141"/>
      <c r="L280" s="32"/>
      <c r="M280" s="142" t="s">
        <v>1</v>
      </c>
      <c r="N280" s="143" t="s">
        <v>38</v>
      </c>
      <c r="P280" s="144">
        <f>O280*H280</f>
        <v>0</v>
      </c>
      <c r="Q280" s="144">
        <v>0</v>
      </c>
      <c r="R280" s="144">
        <f>Q280*H280</f>
        <v>0</v>
      </c>
      <c r="S280" s="144">
        <v>0</v>
      </c>
      <c r="T280" s="145">
        <f>S280*H280</f>
        <v>0</v>
      </c>
      <c r="AR280" s="146" t="s">
        <v>213</v>
      </c>
      <c r="AT280" s="146" t="s">
        <v>133</v>
      </c>
      <c r="AU280" s="146" t="s">
        <v>83</v>
      </c>
      <c r="AY280" s="17" t="s">
        <v>130</v>
      </c>
      <c r="BE280" s="147">
        <f>IF(N280="základní",J280,0)</f>
        <v>0</v>
      </c>
      <c r="BF280" s="147">
        <f>IF(N280="snížená",J280,0)</f>
        <v>0</v>
      </c>
      <c r="BG280" s="147">
        <f>IF(N280="zákl. přenesená",J280,0)</f>
        <v>0</v>
      </c>
      <c r="BH280" s="147">
        <f>IF(N280="sníž. přenesená",J280,0)</f>
        <v>0</v>
      </c>
      <c r="BI280" s="147">
        <f>IF(N280="nulová",J280,0)</f>
        <v>0</v>
      </c>
      <c r="BJ280" s="17" t="s">
        <v>81</v>
      </c>
      <c r="BK280" s="147">
        <f>ROUND(I280*H280,2)</f>
        <v>0</v>
      </c>
      <c r="BL280" s="17" t="s">
        <v>213</v>
      </c>
      <c r="BM280" s="146" t="s">
        <v>673</v>
      </c>
    </row>
    <row r="281" spans="2:65" s="11" customFormat="1" ht="22.8" customHeight="1">
      <c r="B281" s="121"/>
      <c r="D281" s="122" t="s">
        <v>72</v>
      </c>
      <c r="E281" s="131" t="s">
        <v>674</v>
      </c>
      <c r="F281" s="131" t="s">
        <v>675</v>
      </c>
      <c r="I281" s="124"/>
      <c r="J281" s="132">
        <f>BK281</f>
        <v>0</v>
      </c>
      <c r="L281" s="121"/>
      <c r="M281" s="126"/>
      <c r="P281" s="127">
        <f>SUM(P282:P292)</f>
        <v>0</v>
      </c>
      <c r="R281" s="127">
        <f>SUM(R282:R292)</f>
        <v>1.25</v>
      </c>
      <c r="T281" s="128">
        <f>SUM(T282:T292)</f>
        <v>1.85</v>
      </c>
      <c r="AR281" s="122" t="s">
        <v>83</v>
      </c>
      <c r="AT281" s="129" t="s">
        <v>72</v>
      </c>
      <c r="AU281" s="129" t="s">
        <v>81</v>
      </c>
      <c r="AY281" s="122" t="s">
        <v>130</v>
      </c>
      <c r="BK281" s="130">
        <f>SUM(BK282:BK292)</f>
        <v>0</v>
      </c>
    </row>
    <row r="282" spans="2:65" s="1" customFormat="1" ht="16.5" customHeight="1">
      <c r="B282" s="133"/>
      <c r="C282" s="134" t="s">
        <v>417</v>
      </c>
      <c r="D282" s="134" t="s">
        <v>133</v>
      </c>
      <c r="E282" s="135" t="s">
        <v>676</v>
      </c>
      <c r="F282" s="136" t="s">
        <v>677</v>
      </c>
      <c r="G282" s="137" t="s">
        <v>136</v>
      </c>
      <c r="H282" s="138">
        <v>20</v>
      </c>
      <c r="I282" s="139"/>
      <c r="J282" s="140">
        <f t="shared" ref="J282:J287" si="10">ROUND(I282*H282,2)</f>
        <v>0</v>
      </c>
      <c r="K282" s="141"/>
      <c r="L282" s="32"/>
      <c r="M282" s="142" t="s">
        <v>1</v>
      </c>
      <c r="N282" s="143" t="s">
        <v>38</v>
      </c>
      <c r="P282" s="144">
        <f t="shared" ref="P282:P287" si="11">O282*H282</f>
        <v>0</v>
      </c>
      <c r="Q282" s="144">
        <v>0</v>
      </c>
      <c r="R282" s="144">
        <f t="shared" ref="R282:R287" si="12">Q282*H282</f>
        <v>0</v>
      </c>
      <c r="S282" s="144">
        <v>0</v>
      </c>
      <c r="T282" s="145">
        <f t="shared" ref="T282:T287" si="13">S282*H282</f>
        <v>0</v>
      </c>
      <c r="AR282" s="146" t="s">
        <v>213</v>
      </c>
      <c r="AT282" s="146" t="s">
        <v>133</v>
      </c>
      <c r="AU282" s="146" t="s">
        <v>83</v>
      </c>
      <c r="AY282" s="17" t="s">
        <v>130</v>
      </c>
      <c r="BE282" s="147">
        <f t="shared" ref="BE282:BE287" si="14">IF(N282="základní",J282,0)</f>
        <v>0</v>
      </c>
      <c r="BF282" s="147">
        <f t="shared" ref="BF282:BF287" si="15">IF(N282="snížená",J282,0)</f>
        <v>0</v>
      </c>
      <c r="BG282" s="147">
        <f t="shared" ref="BG282:BG287" si="16">IF(N282="zákl. přenesená",J282,0)</f>
        <v>0</v>
      </c>
      <c r="BH282" s="147">
        <f t="shared" ref="BH282:BH287" si="17">IF(N282="sníž. přenesená",J282,0)</f>
        <v>0</v>
      </c>
      <c r="BI282" s="147">
        <f t="shared" ref="BI282:BI287" si="18">IF(N282="nulová",J282,0)</f>
        <v>0</v>
      </c>
      <c r="BJ282" s="17" t="s">
        <v>81</v>
      </c>
      <c r="BK282" s="147">
        <f t="shared" ref="BK282:BK287" si="19">ROUND(I282*H282,2)</f>
        <v>0</v>
      </c>
      <c r="BL282" s="17" t="s">
        <v>213</v>
      </c>
      <c r="BM282" s="146" t="s">
        <v>678</v>
      </c>
    </row>
    <row r="283" spans="2:65" s="1" customFormat="1" ht="16.5" customHeight="1">
      <c r="B283" s="133"/>
      <c r="C283" s="182" t="s">
        <v>421</v>
      </c>
      <c r="D283" s="182" t="s">
        <v>679</v>
      </c>
      <c r="E283" s="183" t="s">
        <v>680</v>
      </c>
      <c r="F283" s="184" t="s">
        <v>681</v>
      </c>
      <c r="G283" s="185" t="s">
        <v>136</v>
      </c>
      <c r="H283" s="186">
        <v>14</v>
      </c>
      <c r="I283" s="187"/>
      <c r="J283" s="188">
        <f t="shared" si="10"/>
        <v>0</v>
      </c>
      <c r="K283" s="189"/>
      <c r="L283" s="190"/>
      <c r="M283" s="191" t="s">
        <v>1</v>
      </c>
      <c r="N283" s="192" t="s">
        <v>38</v>
      </c>
      <c r="P283" s="144">
        <f t="shared" si="11"/>
        <v>0</v>
      </c>
      <c r="Q283" s="144">
        <v>7.4999999999999997E-2</v>
      </c>
      <c r="R283" s="144">
        <f t="shared" si="12"/>
        <v>1.05</v>
      </c>
      <c r="S283" s="144">
        <v>0</v>
      </c>
      <c r="T283" s="145">
        <f t="shared" si="13"/>
        <v>0</v>
      </c>
      <c r="AR283" s="146" t="s">
        <v>310</v>
      </c>
      <c r="AT283" s="146" t="s">
        <v>679</v>
      </c>
      <c r="AU283" s="146" t="s">
        <v>83</v>
      </c>
      <c r="AY283" s="17" t="s">
        <v>130</v>
      </c>
      <c r="BE283" s="147">
        <f t="shared" si="14"/>
        <v>0</v>
      </c>
      <c r="BF283" s="147">
        <f t="shared" si="15"/>
        <v>0</v>
      </c>
      <c r="BG283" s="147">
        <f t="shared" si="16"/>
        <v>0</v>
      </c>
      <c r="BH283" s="147">
        <f t="shared" si="17"/>
        <v>0</v>
      </c>
      <c r="BI283" s="147">
        <f t="shared" si="18"/>
        <v>0</v>
      </c>
      <c r="BJ283" s="17" t="s">
        <v>81</v>
      </c>
      <c r="BK283" s="147">
        <f t="shared" si="19"/>
        <v>0</v>
      </c>
      <c r="BL283" s="17" t="s">
        <v>213</v>
      </c>
      <c r="BM283" s="146" t="s">
        <v>682</v>
      </c>
    </row>
    <row r="284" spans="2:65" s="1" customFormat="1" ht="16.5" customHeight="1">
      <c r="B284" s="133"/>
      <c r="C284" s="134" t="s">
        <v>143</v>
      </c>
      <c r="D284" s="134" t="s">
        <v>133</v>
      </c>
      <c r="E284" s="135" t="s">
        <v>683</v>
      </c>
      <c r="F284" s="136" t="s">
        <v>684</v>
      </c>
      <c r="G284" s="137" t="s">
        <v>136</v>
      </c>
      <c r="H284" s="138">
        <v>20</v>
      </c>
      <c r="I284" s="139"/>
      <c r="J284" s="140">
        <f t="shared" si="10"/>
        <v>0</v>
      </c>
      <c r="K284" s="141"/>
      <c r="L284" s="32"/>
      <c r="M284" s="142" t="s">
        <v>1</v>
      </c>
      <c r="N284" s="143" t="s">
        <v>38</v>
      </c>
      <c r="P284" s="144">
        <f t="shared" si="11"/>
        <v>0</v>
      </c>
      <c r="Q284" s="144">
        <v>0.01</v>
      </c>
      <c r="R284" s="144">
        <f t="shared" si="12"/>
        <v>0.2</v>
      </c>
      <c r="S284" s="144">
        <v>0</v>
      </c>
      <c r="T284" s="145">
        <f t="shared" si="13"/>
        <v>0</v>
      </c>
      <c r="AR284" s="146" t="s">
        <v>213</v>
      </c>
      <c r="AT284" s="146" t="s">
        <v>133</v>
      </c>
      <c r="AU284" s="146" t="s">
        <v>83</v>
      </c>
      <c r="AY284" s="17" t="s">
        <v>130</v>
      </c>
      <c r="BE284" s="147">
        <f t="shared" si="14"/>
        <v>0</v>
      </c>
      <c r="BF284" s="147">
        <f t="shared" si="15"/>
        <v>0</v>
      </c>
      <c r="BG284" s="147">
        <f t="shared" si="16"/>
        <v>0</v>
      </c>
      <c r="BH284" s="147">
        <f t="shared" si="17"/>
        <v>0</v>
      </c>
      <c r="BI284" s="147">
        <f t="shared" si="18"/>
        <v>0</v>
      </c>
      <c r="BJ284" s="17" t="s">
        <v>81</v>
      </c>
      <c r="BK284" s="147">
        <f t="shared" si="19"/>
        <v>0</v>
      </c>
      <c r="BL284" s="17" t="s">
        <v>213</v>
      </c>
      <c r="BM284" s="146" t="s">
        <v>685</v>
      </c>
    </row>
    <row r="285" spans="2:65" s="1" customFormat="1" ht="24.15" customHeight="1">
      <c r="B285" s="133"/>
      <c r="C285" s="134" t="s">
        <v>514</v>
      </c>
      <c r="D285" s="134" t="s">
        <v>133</v>
      </c>
      <c r="E285" s="135" t="s">
        <v>686</v>
      </c>
      <c r="F285" s="136" t="s">
        <v>687</v>
      </c>
      <c r="G285" s="137" t="s">
        <v>136</v>
      </c>
      <c r="H285" s="138">
        <v>10</v>
      </c>
      <c r="I285" s="139"/>
      <c r="J285" s="140">
        <f t="shared" si="10"/>
        <v>0</v>
      </c>
      <c r="K285" s="141"/>
      <c r="L285" s="32"/>
      <c r="M285" s="142" t="s">
        <v>1</v>
      </c>
      <c r="N285" s="143" t="s">
        <v>38</v>
      </c>
      <c r="P285" s="144">
        <f t="shared" si="11"/>
        <v>0</v>
      </c>
      <c r="Q285" s="144">
        <v>0</v>
      </c>
      <c r="R285" s="144">
        <f t="shared" si="12"/>
        <v>0</v>
      </c>
      <c r="S285" s="144">
        <v>0.185</v>
      </c>
      <c r="T285" s="145">
        <f t="shared" si="13"/>
        <v>1.85</v>
      </c>
      <c r="AR285" s="146" t="s">
        <v>213</v>
      </c>
      <c r="AT285" s="146" t="s">
        <v>133</v>
      </c>
      <c r="AU285" s="146" t="s">
        <v>83</v>
      </c>
      <c r="AY285" s="17" t="s">
        <v>130</v>
      </c>
      <c r="BE285" s="147">
        <f t="shared" si="14"/>
        <v>0</v>
      </c>
      <c r="BF285" s="147">
        <f t="shared" si="15"/>
        <v>0</v>
      </c>
      <c r="BG285" s="147">
        <f t="shared" si="16"/>
        <v>0</v>
      </c>
      <c r="BH285" s="147">
        <f t="shared" si="17"/>
        <v>0</v>
      </c>
      <c r="BI285" s="147">
        <f t="shared" si="18"/>
        <v>0</v>
      </c>
      <c r="BJ285" s="17" t="s">
        <v>81</v>
      </c>
      <c r="BK285" s="147">
        <f t="shared" si="19"/>
        <v>0</v>
      </c>
      <c r="BL285" s="17" t="s">
        <v>213</v>
      </c>
      <c r="BM285" s="146" t="s">
        <v>688</v>
      </c>
    </row>
    <row r="286" spans="2:65" s="1" customFormat="1" ht="24.15" customHeight="1">
      <c r="B286" s="133"/>
      <c r="C286" s="134" t="s">
        <v>518</v>
      </c>
      <c r="D286" s="134" t="s">
        <v>133</v>
      </c>
      <c r="E286" s="135" t="s">
        <v>689</v>
      </c>
      <c r="F286" s="136" t="s">
        <v>690</v>
      </c>
      <c r="G286" s="137" t="s">
        <v>136</v>
      </c>
      <c r="H286" s="138">
        <v>10</v>
      </c>
      <c r="I286" s="139"/>
      <c r="J286" s="140">
        <f t="shared" si="10"/>
        <v>0</v>
      </c>
      <c r="K286" s="141"/>
      <c r="L286" s="32"/>
      <c r="M286" s="142" t="s">
        <v>1</v>
      </c>
      <c r="N286" s="143" t="s">
        <v>38</v>
      </c>
      <c r="P286" s="144">
        <f t="shared" si="11"/>
        <v>0</v>
      </c>
      <c r="Q286" s="144">
        <v>0</v>
      </c>
      <c r="R286" s="144">
        <f t="shared" si="12"/>
        <v>0</v>
      </c>
      <c r="S286" s="144">
        <v>0</v>
      </c>
      <c r="T286" s="145">
        <f t="shared" si="13"/>
        <v>0</v>
      </c>
      <c r="AR286" s="146" t="s">
        <v>213</v>
      </c>
      <c r="AT286" s="146" t="s">
        <v>133</v>
      </c>
      <c r="AU286" s="146" t="s">
        <v>83</v>
      </c>
      <c r="AY286" s="17" t="s">
        <v>130</v>
      </c>
      <c r="BE286" s="147">
        <f t="shared" si="14"/>
        <v>0</v>
      </c>
      <c r="BF286" s="147">
        <f t="shared" si="15"/>
        <v>0</v>
      </c>
      <c r="BG286" s="147">
        <f t="shared" si="16"/>
        <v>0</v>
      </c>
      <c r="BH286" s="147">
        <f t="shared" si="17"/>
        <v>0</v>
      </c>
      <c r="BI286" s="147">
        <f t="shared" si="18"/>
        <v>0</v>
      </c>
      <c r="BJ286" s="17" t="s">
        <v>81</v>
      </c>
      <c r="BK286" s="147">
        <f t="shared" si="19"/>
        <v>0</v>
      </c>
      <c r="BL286" s="17" t="s">
        <v>213</v>
      </c>
      <c r="BM286" s="146" t="s">
        <v>691</v>
      </c>
    </row>
    <row r="287" spans="2:65" s="1" customFormat="1" ht="33" customHeight="1">
      <c r="B287" s="133"/>
      <c r="C287" s="134" t="s">
        <v>519</v>
      </c>
      <c r="D287" s="134" t="s">
        <v>133</v>
      </c>
      <c r="E287" s="135" t="s">
        <v>692</v>
      </c>
      <c r="F287" s="136" t="s">
        <v>693</v>
      </c>
      <c r="G287" s="137" t="s">
        <v>293</v>
      </c>
      <c r="H287" s="138">
        <v>2.15</v>
      </c>
      <c r="I287" s="139"/>
      <c r="J287" s="140">
        <f t="shared" si="10"/>
        <v>0</v>
      </c>
      <c r="K287" s="141"/>
      <c r="L287" s="32"/>
      <c r="M287" s="142" t="s">
        <v>1</v>
      </c>
      <c r="N287" s="143" t="s">
        <v>38</v>
      </c>
      <c r="P287" s="144">
        <f t="shared" si="11"/>
        <v>0</v>
      </c>
      <c r="Q287" s="144">
        <v>0</v>
      </c>
      <c r="R287" s="144">
        <f t="shared" si="12"/>
        <v>0</v>
      </c>
      <c r="S287" s="144">
        <v>0</v>
      </c>
      <c r="T287" s="145">
        <f t="shared" si="13"/>
        <v>0</v>
      </c>
      <c r="AR287" s="146" t="s">
        <v>213</v>
      </c>
      <c r="AT287" s="146" t="s">
        <v>133</v>
      </c>
      <c r="AU287" s="146" t="s">
        <v>83</v>
      </c>
      <c r="AY287" s="17" t="s">
        <v>130</v>
      </c>
      <c r="BE287" s="147">
        <f t="shared" si="14"/>
        <v>0</v>
      </c>
      <c r="BF287" s="147">
        <f t="shared" si="15"/>
        <v>0</v>
      </c>
      <c r="BG287" s="147">
        <f t="shared" si="16"/>
        <v>0</v>
      </c>
      <c r="BH287" s="147">
        <f t="shared" si="17"/>
        <v>0</v>
      </c>
      <c r="BI287" s="147">
        <f t="shared" si="18"/>
        <v>0</v>
      </c>
      <c r="BJ287" s="17" t="s">
        <v>81</v>
      </c>
      <c r="BK287" s="147">
        <f t="shared" si="19"/>
        <v>0</v>
      </c>
      <c r="BL287" s="17" t="s">
        <v>213</v>
      </c>
      <c r="BM287" s="146" t="s">
        <v>694</v>
      </c>
    </row>
    <row r="288" spans="2:65" s="12" customFormat="1" ht="10.199999999999999">
      <c r="B288" s="148"/>
      <c r="D288" s="149" t="s">
        <v>139</v>
      </c>
      <c r="E288" s="150" t="s">
        <v>1</v>
      </c>
      <c r="F288" s="151" t="s">
        <v>695</v>
      </c>
      <c r="H288" s="150" t="s">
        <v>1</v>
      </c>
      <c r="I288" s="152"/>
      <c r="L288" s="148"/>
      <c r="M288" s="153"/>
      <c r="T288" s="154"/>
      <c r="AT288" s="150" t="s">
        <v>139</v>
      </c>
      <c r="AU288" s="150" t="s">
        <v>83</v>
      </c>
      <c r="AV288" s="12" t="s">
        <v>81</v>
      </c>
      <c r="AW288" s="12" t="s">
        <v>30</v>
      </c>
      <c r="AX288" s="12" t="s">
        <v>73</v>
      </c>
      <c r="AY288" s="150" t="s">
        <v>130</v>
      </c>
    </row>
    <row r="289" spans="2:65" s="13" customFormat="1" ht="10.199999999999999">
      <c r="B289" s="155"/>
      <c r="D289" s="149" t="s">
        <v>139</v>
      </c>
      <c r="E289" s="156" t="s">
        <v>1</v>
      </c>
      <c r="F289" s="157" t="s">
        <v>696</v>
      </c>
      <c r="H289" s="158">
        <v>1.25</v>
      </c>
      <c r="I289" s="159"/>
      <c r="L289" s="155"/>
      <c r="M289" s="160"/>
      <c r="T289" s="161"/>
      <c r="AT289" s="156" t="s">
        <v>139</v>
      </c>
      <c r="AU289" s="156" t="s">
        <v>83</v>
      </c>
      <c r="AV289" s="13" t="s">
        <v>83</v>
      </c>
      <c r="AW289" s="13" t="s">
        <v>30</v>
      </c>
      <c r="AX289" s="13" t="s">
        <v>73</v>
      </c>
      <c r="AY289" s="156" t="s">
        <v>130</v>
      </c>
    </row>
    <row r="290" spans="2:65" s="12" customFormat="1" ht="10.199999999999999">
      <c r="B290" s="148"/>
      <c r="D290" s="149" t="s">
        <v>139</v>
      </c>
      <c r="E290" s="150" t="s">
        <v>1</v>
      </c>
      <c r="F290" s="151" t="s">
        <v>697</v>
      </c>
      <c r="H290" s="150" t="s">
        <v>1</v>
      </c>
      <c r="I290" s="152"/>
      <c r="L290" s="148"/>
      <c r="M290" s="153"/>
      <c r="T290" s="154"/>
      <c r="AT290" s="150" t="s">
        <v>139</v>
      </c>
      <c r="AU290" s="150" t="s">
        <v>83</v>
      </c>
      <c r="AV290" s="12" t="s">
        <v>81</v>
      </c>
      <c r="AW290" s="12" t="s">
        <v>30</v>
      </c>
      <c r="AX290" s="12" t="s">
        <v>73</v>
      </c>
      <c r="AY290" s="150" t="s">
        <v>130</v>
      </c>
    </row>
    <row r="291" spans="2:65" s="13" customFormat="1" ht="10.199999999999999">
      <c r="B291" s="155"/>
      <c r="D291" s="149" t="s">
        <v>139</v>
      </c>
      <c r="E291" s="156" t="s">
        <v>1</v>
      </c>
      <c r="F291" s="157" t="s">
        <v>698</v>
      </c>
      <c r="H291" s="158">
        <v>0.9</v>
      </c>
      <c r="I291" s="159"/>
      <c r="L291" s="155"/>
      <c r="M291" s="160"/>
      <c r="T291" s="161"/>
      <c r="AT291" s="156" t="s">
        <v>139</v>
      </c>
      <c r="AU291" s="156" t="s">
        <v>83</v>
      </c>
      <c r="AV291" s="13" t="s">
        <v>83</v>
      </c>
      <c r="AW291" s="13" t="s">
        <v>30</v>
      </c>
      <c r="AX291" s="13" t="s">
        <v>73</v>
      </c>
      <c r="AY291" s="156" t="s">
        <v>130</v>
      </c>
    </row>
    <row r="292" spans="2:65" s="14" customFormat="1" ht="10.199999999999999">
      <c r="B292" s="162"/>
      <c r="D292" s="149" t="s">
        <v>139</v>
      </c>
      <c r="E292" s="163" t="s">
        <v>1</v>
      </c>
      <c r="F292" s="164" t="s">
        <v>144</v>
      </c>
      <c r="H292" s="165">
        <v>2.15</v>
      </c>
      <c r="I292" s="166"/>
      <c r="L292" s="162"/>
      <c r="M292" s="167"/>
      <c r="T292" s="168"/>
      <c r="AT292" s="163" t="s">
        <v>139</v>
      </c>
      <c r="AU292" s="163" t="s">
        <v>83</v>
      </c>
      <c r="AV292" s="14" t="s">
        <v>137</v>
      </c>
      <c r="AW292" s="14" t="s">
        <v>30</v>
      </c>
      <c r="AX292" s="14" t="s">
        <v>81</v>
      </c>
      <c r="AY292" s="163" t="s">
        <v>130</v>
      </c>
    </row>
    <row r="293" spans="2:65" s="11" customFormat="1" ht="22.8" customHeight="1">
      <c r="B293" s="121"/>
      <c r="D293" s="122" t="s">
        <v>72</v>
      </c>
      <c r="E293" s="131" t="s">
        <v>401</v>
      </c>
      <c r="F293" s="131" t="s">
        <v>402</v>
      </c>
      <c r="I293" s="124"/>
      <c r="J293" s="132">
        <f>BK293</f>
        <v>0</v>
      </c>
      <c r="L293" s="121"/>
      <c r="M293" s="126"/>
      <c r="P293" s="127">
        <f>SUM(P294:P299)</f>
        <v>0</v>
      </c>
      <c r="R293" s="127">
        <f>SUM(R294:R299)</f>
        <v>0</v>
      </c>
      <c r="T293" s="128">
        <f>SUM(T294:T299)</f>
        <v>0</v>
      </c>
      <c r="AR293" s="122" t="s">
        <v>83</v>
      </c>
      <c r="AT293" s="129" t="s">
        <v>72</v>
      </c>
      <c r="AU293" s="129" t="s">
        <v>81</v>
      </c>
      <c r="AY293" s="122" t="s">
        <v>130</v>
      </c>
      <c r="BK293" s="130">
        <f>SUM(BK294:BK299)</f>
        <v>0</v>
      </c>
    </row>
    <row r="294" spans="2:65" s="1" customFormat="1" ht="21.75" customHeight="1">
      <c r="B294" s="133"/>
      <c r="C294" s="134" t="s">
        <v>523</v>
      </c>
      <c r="D294" s="134" t="s">
        <v>133</v>
      </c>
      <c r="E294" s="135" t="s">
        <v>699</v>
      </c>
      <c r="F294" s="136" t="s">
        <v>700</v>
      </c>
      <c r="G294" s="137" t="s">
        <v>196</v>
      </c>
      <c r="H294" s="138">
        <v>1</v>
      </c>
      <c r="I294" s="139"/>
      <c r="J294" s="140">
        <f t="shared" ref="J294:J299" si="20">ROUND(I294*H294,2)</f>
        <v>0</v>
      </c>
      <c r="K294" s="141"/>
      <c r="L294" s="32"/>
      <c r="M294" s="142" t="s">
        <v>1</v>
      </c>
      <c r="N294" s="143" t="s">
        <v>38</v>
      </c>
      <c r="P294" s="144">
        <f t="shared" ref="P294:P299" si="21">O294*H294</f>
        <v>0</v>
      </c>
      <c r="Q294" s="144">
        <v>0</v>
      </c>
      <c r="R294" s="144">
        <f t="shared" ref="R294:R299" si="22">Q294*H294</f>
        <v>0</v>
      </c>
      <c r="S294" s="144">
        <v>0</v>
      </c>
      <c r="T294" s="145">
        <f t="shared" ref="T294:T299" si="23">S294*H294</f>
        <v>0</v>
      </c>
      <c r="AR294" s="146" t="s">
        <v>213</v>
      </c>
      <c r="AT294" s="146" t="s">
        <v>133</v>
      </c>
      <c r="AU294" s="146" t="s">
        <v>83</v>
      </c>
      <c r="AY294" s="17" t="s">
        <v>130</v>
      </c>
      <c r="BE294" s="147">
        <f t="shared" ref="BE294:BE299" si="24">IF(N294="základní",J294,0)</f>
        <v>0</v>
      </c>
      <c r="BF294" s="147">
        <f t="shared" ref="BF294:BF299" si="25">IF(N294="snížená",J294,0)</f>
        <v>0</v>
      </c>
      <c r="BG294" s="147">
        <f t="shared" ref="BG294:BG299" si="26">IF(N294="zákl. přenesená",J294,0)</f>
        <v>0</v>
      </c>
      <c r="BH294" s="147">
        <f t="shared" ref="BH294:BH299" si="27">IF(N294="sníž. přenesená",J294,0)</f>
        <v>0</v>
      </c>
      <c r="BI294" s="147">
        <f t="shared" ref="BI294:BI299" si="28">IF(N294="nulová",J294,0)</f>
        <v>0</v>
      </c>
      <c r="BJ294" s="17" t="s">
        <v>81</v>
      </c>
      <c r="BK294" s="147">
        <f t="shared" ref="BK294:BK299" si="29">ROUND(I294*H294,2)</f>
        <v>0</v>
      </c>
      <c r="BL294" s="17" t="s">
        <v>213</v>
      </c>
      <c r="BM294" s="146" t="s">
        <v>701</v>
      </c>
    </row>
    <row r="295" spans="2:65" s="1" customFormat="1" ht="21.75" customHeight="1">
      <c r="B295" s="133"/>
      <c r="C295" s="134" t="s">
        <v>524</v>
      </c>
      <c r="D295" s="134" t="s">
        <v>133</v>
      </c>
      <c r="E295" s="135" t="s">
        <v>702</v>
      </c>
      <c r="F295" s="136" t="s">
        <v>703</v>
      </c>
      <c r="G295" s="137" t="s">
        <v>196</v>
      </c>
      <c r="H295" s="138">
        <v>1</v>
      </c>
      <c r="I295" s="139"/>
      <c r="J295" s="140">
        <f t="shared" si="20"/>
        <v>0</v>
      </c>
      <c r="K295" s="141"/>
      <c r="L295" s="32"/>
      <c r="M295" s="142" t="s">
        <v>1</v>
      </c>
      <c r="N295" s="143" t="s">
        <v>38</v>
      </c>
      <c r="P295" s="144">
        <f t="shared" si="21"/>
        <v>0</v>
      </c>
      <c r="Q295" s="144">
        <v>0</v>
      </c>
      <c r="R295" s="144">
        <f t="shared" si="22"/>
        <v>0</v>
      </c>
      <c r="S295" s="144">
        <v>0</v>
      </c>
      <c r="T295" s="145">
        <f t="shared" si="23"/>
        <v>0</v>
      </c>
      <c r="AR295" s="146" t="s">
        <v>213</v>
      </c>
      <c r="AT295" s="146" t="s">
        <v>133</v>
      </c>
      <c r="AU295" s="146" t="s">
        <v>83</v>
      </c>
      <c r="AY295" s="17" t="s">
        <v>130</v>
      </c>
      <c r="BE295" s="147">
        <f t="shared" si="24"/>
        <v>0</v>
      </c>
      <c r="BF295" s="147">
        <f t="shared" si="25"/>
        <v>0</v>
      </c>
      <c r="BG295" s="147">
        <f t="shared" si="26"/>
        <v>0</v>
      </c>
      <c r="BH295" s="147">
        <f t="shared" si="27"/>
        <v>0</v>
      </c>
      <c r="BI295" s="147">
        <f t="shared" si="28"/>
        <v>0</v>
      </c>
      <c r="BJ295" s="17" t="s">
        <v>81</v>
      </c>
      <c r="BK295" s="147">
        <f t="shared" si="29"/>
        <v>0</v>
      </c>
      <c r="BL295" s="17" t="s">
        <v>213</v>
      </c>
      <c r="BM295" s="146" t="s">
        <v>704</v>
      </c>
    </row>
    <row r="296" spans="2:65" s="1" customFormat="1" ht="21.75" customHeight="1">
      <c r="B296" s="133"/>
      <c r="C296" s="134" t="s">
        <v>525</v>
      </c>
      <c r="D296" s="134" t="s">
        <v>133</v>
      </c>
      <c r="E296" s="135" t="s">
        <v>705</v>
      </c>
      <c r="F296" s="136" t="s">
        <v>706</v>
      </c>
      <c r="G296" s="137" t="s">
        <v>196</v>
      </c>
      <c r="H296" s="138">
        <v>1</v>
      </c>
      <c r="I296" s="139"/>
      <c r="J296" s="140">
        <f t="shared" si="20"/>
        <v>0</v>
      </c>
      <c r="K296" s="141"/>
      <c r="L296" s="32"/>
      <c r="M296" s="142" t="s">
        <v>1</v>
      </c>
      <c r="N296" s="143" t="s">
        <v>38</v>
      </c>
      <c r="P296" s="144">
        <f t="shared" si="21"/>
        <v>0</v>
      </c>
      <c r="Q296" s="144">
        <v>0</v>
      </c>
      <c r="R296" s="144">
        <f t="shared" si="22"/>
        <v>0</v>
      </c>
      <c r="S296" s="144">
        <v>0</v>
      </c>
      <c r="T296" s="145">
        <f t="shared" si="23"/>
        <v>0</v>
      </c>
      <c r="AR296" s="146" t="s">
        <v>213</v>
      </c>
      <c r="AT296" s="146" t="s">
        <v>133</v>
      </c>
      <c r="AU296" s="146" t="s">
        <v>83</v>
      </c>
      <c r="AY296" s="17" t="s">
        <v>130</v>
      </c>
      <c r="BE296" s="147">
        <f t="shared" si="24"/>
        <v>0</v>
      </c>
      <c r="BF296" s="147">
        <f t="shared" si="25"/>
        <v>0</v>
      </c>
      <c r="BG296" s="147">
        <f t="shared" si="26"/>
        <v>0</v>
      </c>
      <c r="BH296" s="147">
        <f t="shared" si="27"/>
        <v>0</v>
      </c>
      <c r="BI296" s="147">
        <f t="shared" si="28"/>
        <v>0</v>
      </c>
      <c r="BJ296" s="17" t="s">
        <v>81</v>
      </c>
      <c r="BK296" s="147">
        <f t="shared" si="29"/>
        <v>0</v>
      </c>
      <c r="BL296" s="17" t="s">
        <v>213</v>
      </c>
      <c r="BM296" s="146" t="s">
        <v>707</v>
      </c>
    </row>
    <row r="297" spans="2:65" s="1" customFormat="1" ht="24.15" customHeight="1">
      <c r="B297" s="133"/>
      <c r="C297" s="134" t="s">
        <v>526</v>
      </c>
      <c r="D297" s="134" t="s">
        <v>133</v>
      </c>
      <c r="E297" s="135" t="s">
        <v>708</v>
      </c>
      <c r="F297" s="136" t="s">
        <v>709</v>
      </c>
      <c r="G297" s="137" t="s">
        <v>710</v>
      </c>
      <c r="H297" s="138">
        <v>16</v>
      </c>
      <c r="I297" s="139"/>
      <c r="J297" s="140">
        <f t="shared" si="20"/>
        <v>0</v>
      </c>
      <c r="K297" s="141"/>
      <c r="L297" s="32"/>
      <c r="M297" s="142" t="s">
        <v>1</v>
      </c>
      <c r="N297" s="143" t="s">
        <v>38</v>
      </c>
      <c r="P297" s="144">
        <f t="shared" si="21"/>
        <v>0</v>
      </c>
      <c r="Q297" s="144">
        <v>0</v>
      </c>
      <c r="R297" s="144">
        <f t="shared" si="22"/>
        <v>0</v>
      </c>
      <c r="S297" s="144">
        <v>0</v>
      </c>
      <c r="T297" s="145">
        <f t="shared" si="23"/>
        <v>0</v>
      </c>
      <c r="AR297" s="146" t="s">
        <v>213</v>
      </c>
      <c r="AT297" s="146" t="s">
        <v>133</v>
      </c>
      <c r="AU297" s="146" t="s">
        <v>83</v>
      </c>
      <c r="AY297" s="17" t="s">
        <v>130</v>
      </c>
      <c r="BE297" s="147">
        <f t="shared" si="24"/>
        <v>0</v>
      </c>
      <c r="BF297" s="147">
        <f t="shared" si="25"/>
        <v>0</v>
      </c>
      <c r="BG297" s="147">
        <f t="shared" si="26"/>
        <v>0</v>
      </c>
      <c r="BH297" s="147">
        <f t="shared" si="27"/>
        <v>0</v>
      </c>
      <c r="BI297" s="147">
        <f t="shared" si="28"/>
        <v>0</v>
      </c>
      <c r="BJ297" s="17" t="s">
        <v>81</v>
      </c>
      <c r="BK297" s="147">
        <f t="shared" si="29"/>
        <v>0</v>
      </c>
      <c r="BL297" s="17" t="s">
        <v>213</v>
      </c>
      <c r="BM297" s="146" t="s">
        <v>711</v>
      </c>
    </row>
    <row r="298" spans="2:65" s="1" customFormat="1" ht="37.799999999999997" customHeight="1">
      <c r="B298" s="133"/>
      <c r="C298" s="134" t="s">
        <v>712</v>
      </c>
      <c r="D298" s="134" t="s">
        <v>133</v>
      </c>
      <c r="E298" s="135" t="s">
        <v>713</v>
      </c>
      <c r="F298" s="136" t="s">
        <v>714</v>
      </c>
      <c r="G298" s="137" t="s">
        <v>196</v>
      </c>
      <c r="H298" s="138">
        <v>3</v>
      </c>
      <c r="I298" s="139"/>
      <c r="J298" s="140">
        <f t="shared" si="20"/>
        <v>0</v>
      </c>
      <c r="K298" s="141"/>
      <c r="L298" s="32"/>
      <c r="M298" s="142" t="s">
        <v>1</v>
      </c>
      <c r="N298" s="143" t="s">
        <v>38</v>
      </c>
      <c r="P298" s="144">
        <f t="shared" si="21"/>
        <v>0</v>
      </c>
      <c r="Q298" s="144">
        <v>0</v>
      </c>
      <c r="R298" s="144">
        <f t="shared" si="22"/>
        <v>0</v>
      </c>
      <c r="S298" s="144">
        <v>0</v>
      </c>
      <c r="T298" s="145">
        <f t="shared" si="23"/>
        <v>0</v>
      </c>
      <c r="AR298" s="146" t="s">
        <v>213</v>
      </c>
      <c r="AT298" s="146" t="s">
        <v>133</v>
      </c>
      <c r="AU298" s="146" t="s">
        <v>83</v>
      </c>
      <c r="AY298" s="17" t="s">
        <v>130</v>
      </c>
      <c r="BE298" s="147">
        <f t="shared" si="24"/>
        <v>0</v>
      </c>
      <c r="BF298" s="147">
        <f t="shared" si="25"/>
        <v>0</v>
      </c>
      <c r="BG298" s="147">
        <f t="shared" si="26"/>
        <v>0</v>
      </c>
      <c r="BH298" s="147">
        <f t="shared" si="27"/>
        <v>0</v>
      </c>
      <c r="BI298" s="147">
        <f t="shared" si="28"/>
        <v>0</v>
      </c>
      <c r="BJ298" s="17" t="s">
        <v>81</v>
      </c>
      <c r="BK298" s="147">
        <f t="shared" si="29"/>
        <v>0</v>
      </c>
      <c r="BL298" s="17" t="s">
        <v>213</v>
      </c>
      <c r="BM298" s="146" t="s">
        <v>715</v>
      </c>
    </row>
    <row r="299" spans="2:65" s="1" customFormat="1" ht="33" customHeight="1">
      <c r="B299" s="133"/>
      <c r="C299" s="134" t="s">
        <v>716</v>
      </c>
      <c r="D299" s="134" t="s">
        <v>133</v>
      </c>
      <c r="E299" s="135" t="s">
        <v>408</v>
      </c>
      <c r="F299" s="136" t="s">
        <v>409</v>
      </c>
      <c r="G299" s="137" t="s">
        <v>374</v>
      </c>
      <c r="H299" s="176"/>
      <c r="I299" s="139"/>
      <c r="J299" s="140">
        <f t="shared" si="20"/>
        <v>0</v>
      </c>
      <c r="K299" s="141"/>
      <c r="L299" s="32"/>
      <c r="M299" s="142" t="s">
        <v>1</v>
      </c>
      <c r="N299" s="143" t="s">
        <v>38</v>
      </c>
      <c r="P299" s="144">
        <f t="shared" si="21"/>
        <v>0</v>
      </c>
      <c r="Q299" s="144">
        <v>0</v>
      </c>
      <c r="R299" s="144">
        <f t="shared" si="22"/>
        <v>0</v>
      </c>
      <c r="S299" s="144">
        <v>0</v>
      </c>
      <c r="T299" s="145">
        <f t="shared" si="23"/>
        <v>0</v>
      </c>
      <c r="AR299" s="146" t="s">
        <v>213</v>
      </c>
      <c r="AT299" s="146" t="s">
        <v>133</v>
      </c>
      <c r="AU299" s="146" t="s">
        <v>83</v>
      </c>
      <c r="AY299" s="17" t="s">
        <v>130</v>
      </c>
      <c r="BE299" s="147">
        <f t="shared" si="24"/>
        <v>0</v>
      </c>
      <c r="BF299" s="147">
        <f t="shared" si="25"/>
        <v>0</v>
      </c>
      <c r="BG299" s="147">
        <f t="shared" si="26"/>
        <v>0</v>
      </c>
      <c r="BH299" s="147">
        <f t="shared" si="27"/>
        <v>0</v>
      </c>
      <c r="BI299" s="147">
        <f t="shared" si="28"/>
        <v>0</v>
      </c>
      <c r="BJ299" s="17" t="s">
        <v>81</v>
      </c>
      <c r="BK299" s="147">
        <f t="shared" si="29"/>
        <v>0</v>
      </c>
      <c r="BL299" s="17" t="s">
        <v>213</v>
      </c>
      <c r="BM299" s="146" t="s">
        <v>717</v>
      </c>
    </row>
    <row r="300" spans="2:65" s="11" customFormat="1" ht="22.8" customHeight="1">
      <c r="B300" s="121"/>
      <c r="D300" s="122" t="s">
        <v>72</v>
      </c>
      <c r="E300" s="131" t="s">
        <v>411</v>
      </c>
      <c r="F300" s="131" t="s">
        <v>412</v>
      </c>
      <c r="I300" s="124"/>
      <c r="J300" s="132">
        <f>BK300</f>
        <v>0</v>
      </c>
      <c r="L300" s="121"/>
      <c r="M300" s="126"/>
      <c r="P300" s="127">
        <f>SUM(P301:P310)</f>
        <v>0</v>
      </c>
      <c r="R300" s="127">
        <f>SUM(R301:R310)</f>
        <v>0.52316000000000007</v>
      </c>
      <c r="T300" s="128">
        <f>SUM(T301:T310)</f>
        <v>0</v>
      </c>
      <c r="AR300" s="122" t="s">
        <v>83</v>
      </c>
      <c r="AT300" s="129" t="s">
        <v>72</v>
      </c>
      <c r="AU300" s="129" t="s">
        <v>81</v>
      </c>
      <c r="AY300" s="122" t="s">
        <v>130</v>
      </c>
      <c r="BK300" s="130">
        <f>SUM(BK301:BK310)</f>
        <v>0</v>
      </c>
    </row>
    <row r="301" spans="2:65" s="1" customFormat="1" ht="16.5" customHeight="1">
      <c r="B301" s="133"/>
      <c r="C301" s="134" t="s">
        <v>718</v>
      </c>
      <c r="D301" s="134" t="s">
        <v>133</v>
      </c>
      <c r="E301" s="135" t="s">
        <v>414</v>
      </c>
      <c r="F301" s="136" t="s">
        <v>415</v>
      </c>
      <c r="G301" s="137" t="s">
        <v>136</v>
      </c>
      <c r="H301" s="138">
        <v>902</v>
      </c>
      <c r="I301" s="139"/>
      <c r="J301" s="140">
        <f>ROUND(I301*H301,2)</f>
        <v>0</v>
      </c>
      <c r="K301" s="141"/>
      <c r="L301" s="32"/>
      <c r="M301" s="142" t="s">
        <v>1</v>
      </c>
      <c r="N301" s="143" t="s">
        <v>38</v>
      </c>
      <c r="P301" s="144">
        <f>O301*H301</f>
        <v>0</v>
      </c>
      <c r="Q301" s="144">
        <v>0</v>
      </c>
      <c r="R301" s="144">
        <f>Q301*H301</f>
        <v>0</v>
      </c>
      <c r="S301" s="144">
        <v>0</v>
      </c>
      <c r="T301" s="145">
        <f>S301*H301</f>
        <v>0</v>
      </c>
      <c r="AR301" s="146" t="s">
        <v>213</v>
      </c>
      <c r="AT301" s="146" t="s">
        <v>133</v>
      </c>
      <c r="AU301" s="146" t="s">
        <v>83</v>
      </c>
      <c r="AY301" s="17" t="s">
        <v>130</v>
      </c>
      <c r="BE301" s="147">
        <f>IF(N301="základní",J301,0)</f>
        <v>0</v>
      </c>
      <c r="BF301" s="147">
        <f>IF(N301="snížená",J301,0)</f>
        <v>0</v>
      </c>
      <c r="BG301" s="147">
        <f>IF(N301="zákl. přenesená",J301,0)</f>
        <v>0</v>
      </c>
      <c r="BH301" s="147">
        <f>IF(N301="sníž. přenesená",J301,0)</f>
        <v>0</v>
      </c>
      <c r="BI301" s="147">
        <f>IF(N301="nulová",J301,0)</f>
        <v>0</v>
      </c>
      <c r="BJ301" s="17" t="s">
        <v>81</v>
      </c>
      <c r="BK301" s="147">
        <f>ROUND(I301*H301,2)</f>
        <v>0</v>
      </c>
      <c r="BL301" s="17" t="s">
        <v>213</v>
      </c>
      <c r="BM301" s="146" t="s">
        <v>719</v>
      </c>
    </row>
    <row r="302" spans="2:65" s="12" customFormat="1" ht="10.199999999999999">
      <c r="B302" s="148"/>
      <c r="D302" s="149" t="s">
        <v>139</v>
      </c>
      <c r="E302" s="150" t="s">
        <v>1</v>
      </c>
      <c r="F302" s="151" t="s">
        <v>140</v>
      </c>
      <c r="H302" s="150" t="s">
        <v>1</v>
      </c>
      <c r="I302" s="152"/>
      <c r="L302" s="148"/>
      <c r="M302" s="153"/>
      <c r="T302" s="154"/>
      <c r="AT302" s="150" t="s">
        <v>139</v>
      </c>
      <c r="AU302" s="150" t="s">
        <v>83</v>
      </c>
      <c r="AV302" s="12" t="s">
        <v>81</v>
      </c>
      <c r="AW302" s="12" t="s">
        <v>30</v>
      </c>
      <c r="AX302" s="12" t="s">
        <v>73</v>
      </c>
      <c r="AY302" s="150" t="s">
        <v>130</v>
      </c>
    </row>
    <row r="303" spans="2:65" s="13" customFormat="1" ht="10.199999999999999">
      <c r="B303" s="155"/>
      <c r="D303" s="149" t="s">
        <v>139</v>
      </c>
      <c r="E303" s="156" t="s">
        <v>1</v>
      </c>
      <c r="F303" s="157" t="s">
        <v>204</v>
      </c>
      <c r="H303" s="158">
        <v>14</v>
      </c>
      <c r="I303" s="159"/>
      <c r="L303" s="155"/>
      <c r="M303" s="160"/>
      <c r="T303" s="161"/>
      <c r="AT303" s="156" t="s">
        <v>139</v>
      </c>
      <c r="AU303" s="156" t="s">
        <v>83</v>
      </c>
      <c r="AV303" s="13" t="s">
        <v>83</v>
      </c>
      <c r="AW303" s="13" t="s">
        <v>30</v>
      </c>
      <c r="AX303" s="13" t="s">
        <v>73</v>
      </c>
      <c r="AY303" s="156" t="s">
        <v>130</v>
      </c>
    </row>
    <row r="304" spans="2:65" s="12" customFormat="1" ht="10.199999999999999">
      <c r="B304" s="148"/>
      <c r="D304" s="149" t="s">
        <v>139</v>
      </c>
      <c r="E304" s="150" t="s">
        <v>1</v>
      </c>
      <c r="F304" s="151" t="s">
        <v>142</v>
      </c>
      <c r="H304" s="150" t="s">
        <v>1</v>
      </c>
      <c r="I304" s="152"/>
      <c r="L304" s="148"/>
      <c r="M304" s="153"/>
      <c r="T304" s="154"/>
      <c r="AT304" s="150" t="s">
        <v>139</v>
      </c>
      <c r="AU304" s="150" t="s">
        <v>83</v>
      </c>
      <c r="AV304" s="12" t="s">
        <v>81</v>
      </c>
      <c r="AW304" s="12" t="s">
        <v>30</v>
      </c>
      <c r="AX304" s="12" t="s">
        <v>73</v>
      </c>
      <c r="AY304" s="150" t="s">
        <v>130</v>
      </c>
    </row>
    <row r="305" spans="2:65" s="13" customFormat="1" ht="10.199999999999999">
      <c r="B305" s="155"/>
      <c r="D305" s="149" t="s">
        <v>139</v>
      </c>
      <c r="E305" s="156" t="s">
        <v>1</v>
      </c>
      <c r="F305" s="157" t="s">
        <v>213</v>
      </c>
      <c r="H305" s="158">
        <v>16</v>
      </c>
      <c r="I305" s="159"/>
      <c r="L305" s="155"/>
      <c r="M305" s="160"/>
      <c r="T305" s="161"/>
      <c r="AT305" s="156" t="s">
        <v>139</v>
      </c>
      <c r="AU305" s="156" t="s">
        <v>83</v>
      </c>
      <c r="AV305" s="13" t="s">
        <v>83</v>
      </c>
      <c r="AW305" s="13" t="s">
        <v>30</v>
      </c>
      <c r="AX305" s="13" t="s">
        <v>73</v>
      </c>
      <c r="AY305" s="156" t="s">
        <v>130</v>
      </c>
    </row>
    <row r="306" spans="2:65" s="12" customFormat="1" ht="10.199999999999999">
      <c r="B306" s="148"/>
      <c r="D306" s="149" t="s">
        <v>139</v>
      </c>
      <c r="E306" s="150" t="s">
        <v>1</v>
      </c>
      <c r="F306" s="151" t="s">
        <v>275</v>
      </c>
      <c r="H306" s="150" t="s">
        <v>1</v>
      </c>
      <c r="I306" s="152"/>
      <c r="L306" s="148"/>
      <c r="M306" s="153"/>
      <c r="T306" s="154"/>
      <c r="AT306" s="150" t="s">
        <v>139</v>
      </c>
      <c r="AU306" s="150" t="s">
        <v>83</v>
      </c>
      <c r="AV306" s="12" t="s">
        <v>81</v>
      </c>
      <c r="AW306" s="12" t="s">
        <v>30</v>
      </c>
      <c r="AX306" s="12" t="s">
        <v>73</v>
      </c>
      <c r="AY306" s="150" t="s">
        <v>130</v>
      </c>
    </row>
    <row r="307" spans="2:65" s="13" customFormat="1" ht="10.199999999999999">
      <c r="B307" s="155"/>
      <c r="D307" s="149" t="s">
        <v>139</v>
      </c>
      <c r="E307" s="156" t="s">
        <v>1</v>
      </c>
      <c r="F307" s="157" t="s">
        <v>589</v>
      </c>
      <c r="H307" s="158">
        <v>872</v>
      </c>
      <c r="I307" s="159"/>
      <c r="L307" s="155"/>
      <c r="M307" s="160"/>
      <c r="T307" s="161"/>
      <c r="AT307" s="156" t="s">
        <v>139</v>
      </c>
      <c r="AU307" s="156" t="s">
        <v>83</v>
      </c>
      <c r="AV307" s="13" t="s">
        <v>83</v>
      </c>
      <c r="AW307" s="13" t="s">
        <v>30</v>
      </c>
      <c r="AX307" s="13" t="s">
        <v>73</v>
      </c>
      <c r="AY307" s="156" t="s">
        <v>130</v>
      </c>
    </row>
    <row r="308" spans="2:65" s="14" customFormat="1" ht="10.199999999999999">
      <c r="B308" s="162"/>
      <c r="D308" s="149" t="s">
        <v>139</v>
      </c>
      <c r="E308" s="163" t="s">
        <v>1</v>
      </c>
      <c r="F308" s="164" t="s">
        <v>144</v>
      </c>
      <c r="H308" s="165">
        <v>902</v>
      </c>
      <c r="I308" s="166"/>
      <c r="L308" s="162"/>
      <c r="M308" s="167"/>
      <c r="T308" s="168"/>
      <c r="AT308" s="163" t="s">
        <v>139</v>
      </c>
      <c r="AU308" s="163" t="s">
        <v>83</v>
      </c>
      <c r="AV308" s="14" t="s">
        <v>137</v>
      </c>
      <c r="AW308" s="14" t="s">
        <v>30</v>
      </c>
      <c r="AX308" s="14" t="s">
        <v>81</v>
      </c>
      <c r="AY308" s="163" t="s">
        <v>130</v>
      </c>
    </row>
    <row r="309" spans="2:65" s="1" customFormat="1" ht="24.15" customHeight="1">
      <c r="B309" s="133"/>
      <c r="C309" s="134" t="s">
        <v>720</v>
      </c>
      <c r="D309" s="134" t="s">
        <v>133</v>
      </c>
      <c r="E309" s="135" t="s">
        <v>418</v>
      </c>
      <c r="F309" s="136" t="s">
        <v>419</v>
      </c>
      <c r="G309" s="137" t="s">
        <v>136</v>
      </c>
      <c r="H309" s="138">
        <v>902</v>
      </c>
      <c r="I309" s="139"/>
      <c r="J309" s="140">
        <f>ROUND(I309*H309,2)</f>
        <v>0</v>
      </c>
      <c r="K309" s="141"/>
      <c r="L309" s="32"/>
      <c r="M309" s="142" t="s">
        <v>1</v>
      </c>
      <c r="N309" s="143" t="s">
        <v>38</v>
      </c>
      <c r="P309" s="144">
        <f>O309*H309</f>
        <v>0</v>
      </c>
      <c r="Q309" s="144">
        <v>1E-4</v>
      </c>
      <c r="R309" s="144">
        <f>Q309*H309</f>
        <v>9.0200000000000002E-2</v>
      </c>
      <c r="S309" s="144">
        <v>0</v>
      </c>
      <c r="T309" s="145">
        <f>S309*H309</f>
        <v>0</v>
      </c>
      <c r="AR309" s="146" t="s">
        <v>213</v>
      </c>
      <c r="AT309" s="146" t="s">
        <v>133</v>
      </c>
      <c r="AU309" s="146" t="s">
        <v>83</v>
      </c>
      <c r="AY309" s="17" t="s">
        <v>130</v>
      </c>
      <c r="BE309" s="147">
        <f>IF(N309="základní",J309,0)</f>
        <v>0</v>
      </c>
      <c r="BF309" s="147">
        <f>IF(N309="snížená",J309,0)</f>
        <v>0</v>
      </c>
      <c r="BG309" s="147">
        <f>IF(N309="zákl. přenesená",J309,0)</f>
        <v>0</v>
      </c>
      <c r="BH309" s="147">
        <f>IF(N309="sníž. přenesená",J309,0)</f>
        <v>0</v>
      </c>
      <c r="BI309" s="147">
        <f>IF(N309="nulová",J309,0)</f>
        <v>0</v>
      </c>
      <c r="BJ309" s="17" t="s">
        <v>81</v>
      </c>
      <c r="BK309" s="147">
        <f>ROUND(I309*H309,2)</f>
        <v>0</v>
      </c>
      <c r="BL309" s="17" t="s">
        <v>213</v>
      </c>
      <c r="BM309" s="146" t="s">
        <v>721</v>
      </c>
    </row>
    <row r="310" spans="2:65" s="1" customFormat="1" ht="24.15" customHeight="1">
      <c r="B310" s="133"/>
      <c r="C310" s="134" t="s">
        <v>722</v>
      </c>
      <c r="D310" s="134" t="s">
        <v>133</v>
      </c>
      <c r="E310" s="135" t="s">
        <v>422</v>
      </c>
      <c r="F310" s="136" t="s">
        <v>423</v>
      </c>
      <c r="G310" s="137" t="s">
        <v>136</v>
      </c>
      <c r="H310" s="138">
        <v>902</v>
      </c>
      <c r="I310" s="139"/>
      <c r="J310" s="140">
        <f>ROUND(I310*H310,2)</f>
        <v>0</v>
      </c>
      <c r="K310" s="141"/>
      <c r="L310" s="32"/>
      <c r="M310" s="177" t="s">
        <v>1</v>
      </c>
      <c r="N310" s="178" t="s">
        <v>38</v>
      </c>
      <c r="O310" s="179"/>
      <c r="P310" s="180">
        <f>O310*H310</f>
        <v>0</v>
      </c>
      <c r="Q310" s="180">
        <v>4.8000000000000001E-4</v>
      </c>
      <c r="R310" s="180">
        <f>Q310*H310</f>
        <v>0.43296000000000001</v>
      </c>
      <c r="S310" s="180">
        <v>0</v>
      </c>
      <c r="T310" s="181">
        <f>S310*H310</f>
        <v>0</v>
      </c>
      <c r="AR310" s="146" t="s">
        <v>213</v>
      </c>
      <c r="AT310" s="146" t="s">
        <v>133</v>
      </c>
      <c r="AU310" s="146" t="s">
        <v>83</v>
      </c>
      <c r="AY310" s="17" t="s">
        <v>130</v>
      </c>
      <c r="BE310" s="147">
        <f>IF(N310="základní",J310,0)</f>
        <v>0</v>
      </c>
      <c r="BF310" s="147">
        <f>IF(N310="snížená",J310,0)</f>
        <v>0</v>
      </c>
      <c r="BG310" s="147">
        <f>IF(N310="zákl. přenesená",J310,0)</f>
        <v>0</v>
      </c>
      <c r="BH310" s="147">
        <f>IF(N310="sníž. přenesená",J310,0)</f>
        <v>0</v>
      </c>
      <c r="BI310" s="147">
        <f>IF(N310="nulová",J310,0)</f>
        <v>0</v>
      </c>
      <c r="BJ310" s="17" t="s">
        <v>81</v>
      </c>
      <c r="BK310" s="147">
        <f>ROUND(I310*H310,2)</f>
        <v>0</v>
      </c>
      <c r="BL310" s="17" t="s">
        <v>213</v>
      </c>
      <c r="BM310" s="146" t="s">
        <v>723</v>
      </c>
    </row>
    <row r="311" spans="2:65" s="1" customFormat="1" ht="6.9" customHeight="1">
      <c r="B311" s="44"/>
      <c r="C311" s="45"/>
      <c r="D311" s="45"/>
      <c r="E311" s="45"/>
      <c r="F311" s="45"/>
      <c r="G311" s="45"/>
      <c r="H311" s="45"/>
      <c r="I311" s="45"/>
      <c r="J311" s="45"/>
      <c r="K311" s="45"/>
      <c r="L311" s="32"/>
    </row>
  </sheetData>
  <autoFilter ref="C126:K310" xr:uid="{00000000-0009-0000-0000-00000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8"/>
  <sheetViews>
    <sheetView showGridLines="0" tabSelected="1" topLeftCell="A89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1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92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" customHeight="1">
      <c r="B4" s="20"/>
      <c r="D4" s="21" t="s">
        <v>96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2" t="str">
        <f>'Rekapitulace stavby'!K6</f>
        <v>Oprava fasády kostela Sv. Jakuba v Lipníku n/Bečvou</v>
      </c>
      <c r="F7" s="233"/>
      <c r="G7" s="233"/>
      <c r="H7" s="233"/>
      <c r="L7" s="20"/>
    </row>
    <row r="8" spans="2:46" s="1" customFormat="1" ht="12" customHeight="1">
      <c r="B8" s="32"/>
      <c r="D8" s="27" t="s">
        <v>97</v>
      </c>
      <c r="L8" s="32"/>
    </row>
    <row r="9" spans="2:46" s="1" customFormat="1" ht="16.5" customHeight="1">
      <c r="B9" s="32"/>
      <c r="E9" s="193" t="s">
        <v>724</v>
      </c>
      <c r="F9" s="234"/>
      <c r="G9" s="234"/>
      <c r="H9" s="23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19. 11. 2025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5" t="str">
        <f>'Rekapitulace stavby'!E14</f>
        <v>Vyplň údaj</v>
      </c>
      <c r="F18" s="215"/>
      <c r="G18" s="215"/>
      <c r="H18" s="215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9"/>
      <c r="E27" s="220" t="s">
        <v>1</v>
      </c>
      <c r="F27" s="220"/>
      <c r="G27" s="220"/>
      <c r="H27" s="220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33</v>
      </c>
      <c r="J30" s="66">
        <f>ROUND(J118,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customHeight="1">
      <c r="B33" s="32"/>
      <c r="D33" s="55" t="s">
        <v>37</v>
      </c>
      <c r="E33" s="27" t="s">
        <v>38</v>
      </c>
      <c r="F33" s="91">
        <f>ROUND((SUM(BE118:BE147)),  2)</f>
        <v>0</v>
      </c>
      <c r="I33" s="92">
        <v>0.21</v>
      </c>
      <c r="J33" s="91">
        <f>ROUND(((SUM(BE118:BE147))*I33),  2)</f>
        <v>0</v>
      </c>
      <c r="L33" s="32"/>
    </row>
    <row r="34" spans="2:12" s="1" customFormat="1" ht="14.4" customHeight="1">
      <c r="B34" s="32"/>
      <c r="E34" s="27" t="s">
        <v>39</v>
      </c>
      <c r="F34" s="91">
        <f>ROUND((SUM(BF118:BF147)),  2)</f>
        <v>0</v>
      </c>
      <c r="I34" s="92">
        <v>0.12</v>
      </c>
      <c r="J34" s="91">
        <f>ROUND(((SUM(BF118:BF147))*I34),  2)</f>
        <v>0</v>
      </c>
      <c r="L34" s="32"/>
    </row>
    <row r="35" spans="2:12" s="1" customFormat="1" ht="14.4" hidden="1" customHeight="1">
      <c r="B35" s="32"/>
      <c r="E35" s="27" t="s">
        <v>40</v>
      </c>
      <c r="F35" s="91">
        <f>ROUND((SUM(BG118:BG147)),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91">
        <f>ROUND((SUM(BH118:BH147)),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91">
        <f>ROUND((SUM(BI118:BI147)),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43</v>
      </c>
      <c r="E39" s="57"/>
      <c r="F39" s="57"/>
      <c r="G39" s="95" t="s">
        <v>44</v>
      </c>
      <c r="H39" s="96" t="s">
        <v>45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2" t="str">
        <f>E7</f>
        <v>Oprava fasády kostela Sv. Jakuba v Lipníku n/Bečvou</v>
      </c>
      <c r="F85" s="233"/>
      <c r="G85" s="233"/>
      <c r="H85" s="233"/>
      <c r="L85" s="32"/>
    </row>
    <row r="86" spans="2:47" s="1" customFormat="1" ht="12" customHeight="1">
      <c r="B86" s="32"/>
      <c r="C86" s="27" t="s">
        <v>97</v>
      </c>
      <c r="L86" s="32"/>
    </row>
    <row r="87" spans="2:47" s="1" customFormat="1" ht="16.5" customHeight="1">
      <c r="B87" s="32"/>
      <c r="E87" s="193" t="str">
        <f>E9</f>
        <v>PAB0352 - Elektroinstalace silnoproud</v>
      </c>
      <c r="F87" s="234"/>
      <c r="G87" s="234"/>
      <c r="H87" s="234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19. 11. 2025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100</v>
      </c>
      <c r="D94" s="93"/>
      <c r="E94" s="93"/>
      <c r="F94" s="93"/>
      <c r="G94" s="93"/>
      <c r="H94" s="93"/>
      <c r="I94" s="93"/>
      <c r="J94" s="102" t="s">
        <v>101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102</v>
      </c>
      <c r="J96" s="66">
        <f>J118</f>
        <v>0</v>
      </c>
      <c r="L96" s="32"/>
      <c r="AU96" s="17" t="s">
        <v>103</v>
      </c>
    </row>
    <row r="97" spans="2:12" s="8" customFormat="1" ht="24.9" customHeight="1">
      <c r="B97" s="104"/>
      <c r="D97" s="105" t="s">
        <v>110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19.95" customHeight="1">
      <c r="B98" s="108"/>
      <c r="D98" s="109" t="s">
        <v>725</v>
      </c>
      <c r="E98" s="110"/>
      <c r="F98" s="110"/>
      <c r="G98" s="110"/>
      <c r="H98" s="110"/>
      <c r="I98" s="110"/>
      <c r="J98" s="111">
        <f>J120</f>
        <v>0</v>
      </c>
      <c r="L98" s="108"/>
    </row>
    <row r="99" spans="2:12" s="1" customFormat="1" ht="21.75" customHeight="1">
      <c r="B99" s="32"/>
      <c r="L99" s="32"/>
    </row>
    <row r="100" spans="2:12" s="1" customFormat="1" ht="6.9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" customHeight="1">
      <c r="B105" s="32"/>
      <c r="C105" s="21" t="s">
        <v>115</v>
      </c>
      <c r="L105" s="32"/>
    </row>
    <row r="106" spans="2:12" s="1" customFormat="1" ht="6.9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16.5" customHeight="1">
      <c r="B108" s="32"/>
      <c r="E108" s="232" t="str">
        <f>E7</f>
        <v>Oprava fasády kostela Sv. Jakuba v Lipníku n/Bečvou</v>
      </c>
      <c r="F108" s="233"/>
      <c r="G108" s="233"/>
      <c r="H108" s="233"/>
      <c r="L108" s="32"/>
    </row>
    <row r="109" spans="2:12" s="1" customFormat="1" ht="12" customHeight="1">
      <c r="B109" s="32"/>
      <c r="C109" s="27" t="s">
        <v>97</v>
      </c>
      <c r="L109" s="32"/>
    </row>
    <row r="110" spans="2:12" s="1" customFormat="1" ht="16.5" customHeight="1">
      <c r="B110" s="32"/>
      <c r="E110" s="193" t="str">
        <f>E9</f>
        <v>PAB0352 - Elektroinstalace silnoproud</v>
      </c>
      <c r="F110" s="234"/>
      <c r="G110" s="234"/>
      <c r="H110" s="234"/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19. 11. 2025</v>
      </c>
      <c r="L112" s="32"/>
    </row>
    <row r="113" spans="2:65" s="1" customFormat="1" ht="6.9" customHeight="1">
      <c r="B113" s="32"/>
      <c r="L113" s="32"/>
    </row>
    <row r="114" spans="2:65" s="1" customFormat="1" ht="15.15" customHeight="1">
      <c r="B114" s="32"/>
      <c r="C114" s="27" t="s">
        <v>24</v>
      </c>
      <c r="F114" s="25" t="str">
        <f>E15</f>
        <v xml:space="preserve"> </v>
      </c>
      <c r="I114" s="27" t="s">
        <v>29</v>
      </c>
      <c r="J114" s="30" t="str">
        <f>E21</f>
        <v xml:space="preserve"> </v>
      </c>
      <c r="L114" s="32"/>
    </row>
    <row r="115" spans="2:65" s="1" customFormat="1" ht="15.15" customHeight="1">
      <c r="B115" s="32"/>
      <c r="C115" s="27" t="s">
        <v>27</v>
      </c>
      <c r="F115" s="25" t="str">
        <f>IF(E18="","",E18)</f>
        <v>Vyplň údaj</v>
      </c>
      <c r="I115" s="27" t="s">
        <v>31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2"/>
      <c r="C117" s="113" t="s">
        <v>116</v>
      </c>
      <c r="D117" s="114" t="s">
        <v>58</v>
      </c>
      <c r="E117" s="114" t="s">
        <v>54</v>
      </c>
      <c r="F117" s="114" t="s">
        <v>55</v>
      </c>
      <c r="G117" s="114" t="s">
        <v>117</v>
      </c>
      <c r="H117" s="114" t="s">
        <v>118</v>
      </c>
      <c r="I117" s="114" t="s">
        <v>119</v>
      </c>
      <c r="J117" s="115" t="s">
        <v>101</v>
      </c>
      <c r="K117" s="116" t="s">
        <v>120</v>
      </c>
      <c r="L117" s="112"/>
      <c r="M117" s="59" t="s">
        <v>1</v>
      </c>
      <c r="N117" s="60" t="s">
        <v>37</v>
      </c>
      <c r="O117" s="60" t="s">
        <v>121</v>
      </c>
      <c r="P117" s="60" t="s">
        <v>122</v>
      </c>
      <c r="Q117" s="60" t="s">
        <v>123</v>
      </c>
      <c r="R117" s="60" t="s">
        <v>124</v>
      </c>
      <c r="S117" s="60" t="s">
        <v>125</v>
      </c>
      <c r="T117" s="61" t="s">
        <v>126</v>
      </c>
    </row>
    <row r="118" spans="2:65" s="1" customFormat="1" ht="22.8" customHeight="1">
      <c r="B118" s="32"/>
      <c r="C118" s="64" t="s">
        <v>127</v>
      </c>
      <c r="J118" s="117">
        <f>BK118</f>
        <v>0</v>
      </c>
      <c r="L118" s="32"/>
      <c r="M118" s="62"/>
      <c r="N118" s="53"/>
      <c r="O118" s="53"/>
      <c r="P118" s="118">
        <f>P119</f>
        <v>0</v>
      </c>
      <c r="Q118" s="53"/>
      <c r="R118" s="118">
        <f>R119</f>
        <v>0</v>
      </c>
      <c r="S118" s="53"/>
      <c r="T118" s="119">
        <f>T119</f>
        <v>0</v>
      </c>
      <c r="AT118" s="17" t="s">
        <v>72</v>
      </c>
      <c r="AU118" s="17" t="s">
        <v>103</v>
      </c>
      <c r="BK118" s="120">
        <f>BK119</f>
        <v>0</v>
      </c>
    </row>
    <row r="119" spans="2:65" s="11" customFormat="1" ht="25.95" customHeight="1">
      <c r="B119" s="121"/>
      <c r="D119" s="122" t="s">
        <v>72</v>
      </c>
      <c r="E119" s="123" t="s">
        <v>314</v>
      </c>
      <c r="F119" s="123" t="s">
        <v>315</v>
      </c>
      <c r="I119" s="124"/>
      <c r="J119" s="125">
        <f>BK119</f>
        <v>0</v>
      </c>
      <c r="L119" s="121"/>
      <c r="M119" s="126"/>
      <c r="P119" s="127">
        <f>P120</f>
        <v>0</v>
      </c>
      <c r="R119" s="127">
        <f>R120</f>
        <v>0</v>
      </c>
      <c r="T119" s="128">
        <f>T120</f>
        <v>0</v>
      </c>
      <c r="AR119" s="122" t="s">
        <v>83</v>
      </c>
      <c r="AT119" s="129" t="s">
        <v>72</v>
      </c>
      <c r="AU119" s="129" t="s">
        <v>73</v>
      </c>
      <c r="AY119" s="122" t="s">
        <v>130</v>
      </c>
      <c r="BK119" s="130">
        <f>BK120</f>
        <v>0</v>
      </c>
    </row>
    <row r="120" spans="2:65" s="11" customFormat="1" ht="22.8" customHeight="1">
      <c r="B120" s="121"/>
      <c r="D120" s="122" t="s">
        <v>72</v>
      </c>
      <c r="E120" s="131" t="s">
        <v>726</v>
      </c>
      <c r="F120" s="131" t="s">
        <v>727</v>
      </c>
      <c r="I120" s="124"/>
      <c r="J120" s="132">
        <f>BK120</f>
        <v>0</v>
      </c>
      <c r="L120" s="121"/>
      <c r="M120" s="126"/>
      <c r="P120" s="127">
        <f>SUM(P121:P147)</f>
        <v>0</v>
      </c>
      <c r="R120" s="127">
        <f>SUM(R121:R147)</f>
        <v>0</v>
      </c>
      <c r="T120" s="128">
        <f>SUM(T121:T147)</f>
        <v>0</v>
      </c>
      <c r="AR120" s="122" t="s">
        <v>83</v>
      </c>
      <c r="AT120" s="129" t="s">
        <v>72</v>
      </c>
      <c r="AU120" s="129" t="s">
        <v>81</v>
      </c>
      <c r="AY120" s="122" t="s">
        <v>130</v>
      </c>
      <c r="BK120" s="130">
        <f>SUM(BK121:BK147)</f>
        <v>0</v>
      </c>
    </row>
    <row r="121" spans="2:65" s="1" customFormat="1" ht="16.5" customHeight="1">
      <c r="B121" s="133"/>
      <c r="C121" s="134" t="s">
        <v>81</v>
      </c>
      <c r="D121" s="134" t="s">
        <v>133</v>
      </c>
      <c r="E121" s="135" t="s">
        <v>728</v>
      </c>
      <c r="F121" s="136" t="s">
        <v>729</v>
      </c>
      <c r="G121" s="137" t="s">
        <v>196</v>
      </c>
      <c r="H121" s="138">
        <v>10</v>
      </c>
      <c r="I121" s="139"/>
      <c r="J121" s="140">
        <f t="shared" ref="J121:J147" si="0">ROUND(I121*H121,2)</f>
        <v>0</v>
      </c>
      <c r="K121" s="141"/>
      <c r="L121" s="32"/>
      <c r="M121" s="142" t="s">
        <v>1</v>
      </c>
      <c r="N121" s="143" t="s">
        <v>38</v>
      </c>
      <c r="P121" s="144">
        <f t="shared" ref="P121:P147" si="1">O121*H121</f>
        <v>0</v>
      </c>
      <c r="Q121" s="144">
        <v>0</v>
      </c>
      <c r="R121" s="144">
        <f t="shared" ref="R121:R147" si="2">Q121*H121</f>
        <v>0</v>
      </c>
      <c r="S121" s="144">
        <v>0</v>
      </c>
      <c r="T121" s="145">
        <f t="shared" ref="T121:T147" si="3">S121*H121</f>
        <v>0</v>
      </c>
      <c r="AR121" s="146" t="s">
        <v>213</v>
      </c>
      <c r="AT121" s="146" t="s">
        <v>133</v>
      </c>
      <c r="AU121" s="146" t="s">
        <v>83</v>
      </c>
      <c r="AY121" s="17" t="s">
        <v>130</v>
      </c>
      <c r="BE121" s="147">
        <f t="shared" ref="BE121:BE147" si="4">IF(N121="základní",J121,0)</f>
        <v>0</v>
      </c>
      <c r="BF121" s="147">
        <f t="shared" ref="BF121:BF147" si="5">IF(N121="snížená",J121,0)</f>
        <v>0</v>
      </c>
      <c r="BG121" s="147">
        <f t="shared" ref="BG121:BG147" si="6">IF(N121="zákl. přenesená",J121,0)</f>
        <v>0</v>
      </c>
      <c r="BH121" s="147">
        <f t="shared" ref="BH121:BH147" si="7">IF(N121="sníž. přenesená",J121,0)</f>
        <v>0</v>
      </c>
      <c r="BI121" s="147">
        <f t="shared" ref="BI121:BI147" si="8">IF(N121="nulová",J121,0)</f>
        <v>0</v>
      </c>
      <c r="BJ121" s="17" t="s">
        <v>81</v>
      </c>
      <c r="BK121" s="147">
        <f t="shared" ref="BK121:BK147" si="9">ROUND(I121*H121,2)</f>
        <v>0</v>
      </c>
      <c r="BL121" s="17" t="s">
        <v>213</v>
      </c>
      <c r="BM121" s="146" t="s">
        <v>730</v>
      </c>
    </row>
    <row r="122" spans="2:65" s="1" customFormat="1" ht="16.5" customHeight="1">
      <c r="B122" s="133"/>
      <c r="C122" s="134" t="s">
        <v>83</v>
      </c>
      <c r="D122" s="134" t="s">
        <v>133</v>
      </c>
      <c r="E122" s="135" t="s">
        <v>731</v>
      </c>
      <c r="F122" s="136" t="s">
        <v>732</v>
      </c>
      <c r="G122" s="137" t="s">
        <v>156</v>
      </c>
      <c r="H122" s="138">
        <v>40</v>
      </c>
      <c r="I122" s="139"/>
      <c r="J122" s="140">
        <f t="shared" si="0"/>
        <v>0</v>
      </c>
      <c r="K122" s="141"/>
      <c r="L122" s="32"/>
      <c r="M122" s="142" t="s">
        <v>1</v>
      </c>
      <c r="N122" s="143" t="s">
        <v>38</v>
      </c>
      <c r="P122" s="144">
        <f t="shared" si="1"/>
        <v>0</v>
      </c>
      <c r="Q122" s="144">
        <v>0</v>
      </c>
      <c r="R122" s="144">
        <f t="shared" si="2"/>
        <v>0</v>
      </c>
      <c r="S122" s="144">
        <v>0</v>
      </c>
      <c r="T122" s="145">
        <f t="shared" si="3"/>
        <v>0</v>
      </c>
      <c r="AR122" s="146" t="s">
        <v>213</v>
      </c>
      <c r="AT122" s="146" t="s">
        <v>133</v>
      </c>
      <c r="AU122" s="146" t="s">
        <v>83</v>
      </c>
      <c r="AY122" s="17" t="s">
        <v>130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7" t="s">
        <v>81</v>
      </c>
      <c r="BK122" s="147">
        <f t="shared" si="9"/>
        <v>0</v>
      </c>
      <c r="BL122" s="17" t="s">
        <v>213</v>
      </c>
      <c r="BM122" s="146" t="s">
        <v>733</v>
      </c>
    </row>
    <row r="123" spans="2:65" s="1" customFormat="1" ht="16.5" customHeight="1">
      <c r="B123" s="133"/>
      <c r="C123" s="134" t="s">
        <v>149</v>
      </c>
      <c r="D123" s="134" t="s">
        <v>133</v>
      </c>
      <c r="E123" s="135" t="s">
        <v>734</v>
      </c>
      <c r="F123" s="136" t="s">
        <v>735</v>
      </c>
      <c r="G123" s="137" t="s">
        <v>156</v>
      </c>
      <c r="H123" s="138">
        <v>145</v>
      </c>
      <c r="I123" s="139"/>
      <c r="J123" s="140">
        <f t="shared" si="0"/>
        <v>0</v>
      </c>
      <c r="K123" s="141"/>
      <c r="L123" s="32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213</v>
      </c>
      <c r="AT123" s="146" t="s">
        <v>133</v>
      </c>
      <c r="AU123" s="146" t="s">
        <v>83</v>
      </c>
      <c r="AY123" s="17" t="s">
        <v>130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7" t="s">
        <v>81</v>
      </c>
      <c r="BK123" s="147">
        <f t="shared" si="9"/>
        <v>0</v>
      </c>
      <c r="BL123" s="17" t="s">
        <v>213</v>
      </c>
      <c r="BM123" s="146" t="s">
        <v>736</v>
      </c>
    </row>
    <row r="124" spans="2:65" s="1" customFormat="1" ht="16.5" customHeight="1">
      <c r="B124" s="133"/>
      <c r="C124" s="134" t="s">
        <v>137</v>
      </c>
      <c r="D124" s="134" t="s">
        <v>133</v>
      </c>
      <c r="E124" s="135" t="s">
        <v>737</v>
      </c>
      <c r="F124" s="136" t="s">
        <v>738</v>
      </c>
      <c r="G124" s="137" t="s">
        <v>196</v>
      </c>
      <c r="H124" s="138">
        <v>10</v>
      </c>
      <c r="I124" s="139"/>
      <c r="J124" s="140">
        <f t="shared" si="0"/>
        <v>0</v>
      </c>
      <c r="K124" s="141"/>
      <c r="L124" s="32"/>
      <c r="M124" s="142" t="s">
        <v>1</v>
      </c>
      <c r="N124" s="143" t="s">
        <v>38</v>
      </c>
      <c r="P124" s="144">
        <f t="shared" si="1"/>
        <v>0</v>
      </c>
      <c r="Q124" s="144">
        <v>0</v>
      </c>
      <c r="R124" s="144">
        <f t="shared" si="2"/>
        <v>0</v>
      </c>
      <c r="S124" s="144">
        <v>0</v>
      </c>
      <c r="T124" s="145">
        <f t="shared" si="3"/>
        <v>0</v>
      </c>
      <c r="AR124" s="146" t="s">
        <v>213</v>
      </c>
      <c r="AT124" s="146" t="s">
        <v>133</v>
      </c>
      <c r="AU124" s="146" t="s">
        <v>83</v>
      </c>
      <c r="AY124" s="17" t="s">
        <v>130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7" t="s">
        <v>81</v>
      </c>
      <c r="BK124" s="147">
        <f t="shared" si="9"/>
        <v>0</v>
      </c>
      <c r="BL124" s="17" t="s">
        <v>213</v>
      </c>
      <c r="BM124" s="146" t="s">
        <v>739</v>
      </c>
    </row>
    <row r="125" spans="2:65" s="1" customFormat="1" ht="16.5" customHeight="1">
      <c r="B125" s="133"/>
      <c r="C125" s="134" t="s">
        <v>160</v>
      </c>
      <c r="D125" s="134" t="s">
        <v>133</v>
      </c>
      <c r="E125" s="135" t="s">
        <v>740</v>
      </c>
      <c r="F125" s="136" t="s">
        <v>741</v>
      </c>
      <c r="G125" s="137" t="s">
        <v>196</v>
      </c>
      <c r="H125" s="138">
        <v>13</v>
      </c>
      <c r="I125" s="139"/>
      <c r="J125" s="140">
        <f t="shared" si="0"/>
        <v>0</v>
      </c>
      <c r="K125" s="141"/>
      <c r="L125" s="32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213</v>
      </c>
      <c r="AT125" s="146" t="s">
        <v>133</v>
      </c>
      <c r="AU125" s="146" t="s">
        <v>83</v>
      </c>
      <c r="AY125" s="17" t="s">
        <v>130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7" t="s">
        <v>81</v>
      </c>
      <c r="BK125" s="147">
        <f t="shared" si="9"/>
        <v>0</v>
      </c>
      <c r="BL125" s="17" t="s">
        <v>213</v>
      </c>
      <c r="BM125" s="146" t="s">
        <v>742</v>
      </c>
    </row>
    <row r="126" spans="2:65" s="1" customFormat="1" ht="16.5" customHeight="1">
      <c r="B126" s="133"/>
      <c r="C126" s="134" t="s">
        <v>131</v>
      </c>
      <c r="D126" s="134" t="s">
        <v>133</v>
      </c>
      <c r="E126" s="135" t="s">
        <v>743</v>
      </c>
      <c r="F126" s="136" t="s">
        <v>744</v>
      </c>
      <c r="G126" s="137" t="s">
        <v>196</v>
      </c>
      <c r="H126" s="138">
        <v>10</v>
      </c>
      <c r="I126" s="139"/>
      <c r="J126" s="140">
        <f t="shared" si="0"/>
        <v>0</v>
      </c>
      <c r="K126" s="141"/>
      <c r="L126" s="32"/>
      <c r="M126" s="142" t="s">
        <v>1</v>
      </c>
      <c r="N126" s="143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213</v>
      </c>
      <c r="AT126" s="146" t="s">
        <v>133</v>
      </c>
      <c r="AU126" s="146" t="s">
        <v>83</v>
      </c>
      <c r="AY126" s="17" t="s">
        <v>130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7" t="s">
        <v>81</v>
      </c>
      <c r="BK126" s="147">
        <f t="shared" si="9"/>
        <v>0</v>
      </c>
      <c r="BL126" s="17" t="s">
        <v>213</v>
      </c>
      <c r="BM126" s="146" t="s">
        <v>745</v>
      </c>
    </row>
    <row r="127" spans="2:65" s="1" customFormat="1" ht="16.5" customHeight="1">
      <c r="B127" s="133"/>
      <c r="C127" s="134" t="s">
        <v>169</v>
      </c>
      <c r="D127" s="134" t="s">
        <v>133</v>
      </c>
      <c r="E127" s="135" t="s">
        <v>746</v>
      </c>
      <c r="F127" s="136" t="s">
        <v>747</v>
      </c>
      <c r="G127" s="137" t="s">
        <v>196</v>
      </c>
      <c r="H127" s="138">
        <v>10</v>
      </c>
      <c r="I127" s="139"/>
      <c r="J127" s="140">
        <f t="shared" si="0"/>
        <v>0</v>
      </c>
      <c r="K127" s="141"/>
      <c r="L127" s="32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213</v>
      </c>
      <c r="AT127" s="146" t="s">
        <v>133</v>
      </c>
      <c r="AU127" s="146" t="s">
        <v>83</v>
      </c>
      <c r="AY127" s="17" t="s">
        <v>130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7" t="s">
        <v>81</v>
      </c>
      <c r="BK127" s="147">
        <f t="shared" si="9"/>
        <v>0</v>
      </c>
      <c r="BL127" s="17" t="s">
        <v>213</v>
      </c>
      <c r="BM127" s="146" t="s">
        <v>748</v>
      </c>
    </row>
    <row r="128" spans="2:65" s="1" customFormat="1" ht="16.5" customHeight="1">
      <c r="B128" s="133"/>
      <c r="C128" s="134" t="s">
        <v>174</v>
      </c>
      <c r="D128" s="134" t="s">
        <v>133</v>
      </c>
      <c r="E128" s="135" t="s">
        <v>749</v>
      </c>
      <c r="F128" s="136" t="s">
        <v>750</v>
      </c>
      <c r="G128" s="137" t="s">
        <v>196</v>
      </c>
      <c r="H128" s="138">
        <v>23</v>
      </c>
      <c r="I128" s="139"/>
      <c r="J128" s="140">
        <f t="shared" si="0"/>
        <v>0</v>
      </c>
      <c r="K128" s="141"/>
      <c r="L128" s="32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213</v>
      </c>
      <c r="AT128" s="146" t="s">
        <v>133</v>
      </c>
      <c r="AU128" s="146" t="s">
        <v>83</v>
      </c>
      <c r="AY128" s="17" t="s">
        <v>130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7" t="s">
        <v>81</v>
      </c>
      <c r="BK128" s="147">
        <f t="shared" si="9"/>
        <v>0</v>
      </c>
      <c r="BL128" s="17" t="s">
        <v>213</v>
      </c>
      <c r="BM128" s="146" t="s">
        <v>751</v>
      </c>
    </row>
    <row r="129" spans="2:65" s="1" customFormat="1" ht="16.5" customHeight="1">
      <c r="B129" s="133"/>
      <c r="C129" s="134" t="s">
        <v>179</v>
      </c>
      <c r="D129" s="134" t="s">
        <v>133</v>
      </c>
      <c r="E129" s="135" t="s">
        <v>752</v>
      </c>
      <c r="F129" s="136" t="s">
        <v>753</v>
      </c>
      <c r="G129" s="137" t="s">
        <v>156</v>
      </c>
      <c r="H129" s="138">
        <v>466</v>
      </c>
      <c r="I129" s="139"/>
      <c r="J129" s="140">
        <f t="shared" si="0"/>
        <v>0</v>
      </c>
      <c r="K129" s="141"/>
      <c r="L129" s="32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213</v>
      </c>
      <c r="AT129" s="146" t="s">
        <v>133</v>
      </c>
      <c r="AU129" s="146" t="s">
        <v>83</v>
      </c>
      <c r="AY129" s="17" t="s">
        <v>130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7" t="s">
        <v>81</v>
      </c>
      <c r="BK129" s="147">
        <f t="shared" si="9"/>
        <v>0</v>
      </c>
      <c r="BL129" s="17" t="s">
        <v>213</v>
      </c>
      <c r="BM129" s="146" t="s">
        <v>754</v>
      </c>
    </row>
    <row r="130" spans="2:65" s="1" customFormat="1" ht="16.5" customHeight="1">
      <c r="B130" s="133"/>
      <c r="C130" s="134" t="s">
        <v>183</v>
      </c>
      <c r="D130" s="134" t="s">
        <v>133</v>
      </c>
      <c r="E130" s="135" t="s">
        <v>755</v>
      </c>
      <c r="F130" s="136" t="s">
        <v>756</v>
      </c>
      <c r="G130" s="137" t="s">
        <v>196</v>
      </c>
      <c r="H130" s="138">
        <v>22</v>
      </c>
      <c r="I130" s="139"/>
      <c r="J130" s="140">
        <f t="shared" si="0"/>
        <v>0</v>
      </c>
      <c r="K130" s="141"/>
      <c r="L130" s="32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213</v>
      </c>
      <c r="AT130" s="146" t="s">
        <v>133</v>
      </c>
      <c r="AU130" s="146" t="s">
        <v>83</v>
      </c>
      <c r="AY130" s="17" t="s">
        <v>130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7" t="s">
        <v>81</v>
      </c>
      <c r="BK130" s="147">
        <f t="shared" si="9"/>
        <v>0</v>
      </c>
      <c r="BL130" s="17" t="s">
        <v>213</v>
      </c>
      <c r="BM130" s="146" t="s">
        <v>757</v>
      </c>
    </row>
    <row r="131" spans="2:65" s="1" customFormat="1" ht="16.5" customHeight="1">
      <c r="B131" s="133"/>
      <c r="C131" s="134" t="s">
        <v>188</v>
      </c>
      <c r="D131" s="134" t="s">
        <v>133</v>
      </c>
      <c r="E131" s="135" t="s">
        <v>758</v>
      </c>
      <c r="F131" s="136" t="s">
        <v>759</v>
      </c>
      <c r="G131" s="137" t="s">
        <v>196</v>
      </c>
      <c r="H131" s="138">
        <v>23</v>
      </c>
      <c r="I131" s="139"/>
      <c r="J131" s="140">
        <f t="shared" si="0"/>
        <v>0</v>
      </c>
      <c r="K131" s="141"/>
      <c r="L131" s="32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213</v>
      </c>
      <c r="AT131" s="146" t="s">
        <v>133</v>
      </c>
      <c r="AU131" s="146" t="s">
        <v>83</v>
      </c>
      <c r="AY131" s="17" t="s">
        <v>130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7" t="s">
        <v>81</v>
      </c>
      <c r="BK131" s="147">
        <f t="shared" si="9"/>
        <v>0</v>
      </c>
      <c r="BL131" s="17" t="s">
        <v>213</v>
      </c>
      <c r="BM131" s="146" t="s">
        <v>760</v>
      </c>
    </row>
    <row r="132" spans="2:65" s="1" customFormat="1" ht="16.5" customHeight="1">
      <c r="B132" s="133"/>
      <c r="C132" s="134" t="s">
        <v>8</v>
      </c>
      <c r="D132" s="134" t="s">
        <v>133</v>
      </c>
      <c r="E132" s="135" t="s">
        <v>761</v>
      </c>
      <c r="F132" s="136" t="s">
        <v>762</v>
      </c>
      <c r="G132" s="137" t="s">
        <v>196</v>
      </c>
      <c r="H132" s="138">
        <v>310</v>
      </c>
      <c r="I132" s="139"/>
      <c r="J132" s="140">
        <f t="shared" si="0"/>
        <v>0</v>
      </c>
      <c r="K132" s="141"/>
      <c r="L132" s="32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213</v>
      </c>
      <c r="AT132" s="146" t="s">
        <v>133</v>
      </c>
      <c r="AU132" s="146" t="s">
        <v>83</v>
      </c>
      <c r="AY132" s="17" t="s">
        <v>130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7" t="s">
        <v>81</v>
      </c>
      <c r="BK132" s="147">
        <f t="shared" si="9"/>
        <v>0</v>
      </c>
      <c r="BL132" s="17" t="s">
        <v>213</v>
      </c>
      <c r="BM132" s="146" t="s">
        <v>763</v>
      </c>
    </row>
    <row r="133" spans="2:65" s="1" customFormat="1" ht="24.15" customHeight="1">
      <c r="B133" s="133"/>
      <c r="C133" s="134" t="s">
        <v>199</v>
      </c>
      <c r="D133" s="134" t="s">
        <v>133</v>
      </c>
      <c r="E133" s="135" t="s">
        <v>764</v>
      </c>
      <c r="F133" s="136" t="s">
        <v>765</v>
      </c>
      <c r="G133" s="137" t="s">
        <v>196</v>
      </c>
      <c r="H133" s="138">
        <v>45</v>
      </c>
      <c r="I133" s="139"/>
      <c r="J133" s="140">
        <f t="shared" si="0"/>
        <v>0</v>
      </c>
      <c r="K133" s="141"/>
      <c r="L133" s="32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213</v>
      </c>
      <c r="AT133" s="146" t="s">
        <v>133</v>
      </c>
      <c r="AU133" s="146" t="s">
        <v>83</v>
      </c>
      <c r="AY133" s="17" t="s">
        <v>130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7" t="s">
        <v>81</v>
      </c>
      <c r="BK133" s="147">
        <f t="shared" si="9"/>
        <v>0</v>
      </c>
      <c r="BL133" s="17" t="s">
        <v>213</v>
      </c>
      <c r="BM133" s="146" t="s">
        <v>766</v>
      </c>
    </row>
    <row r="134" spans="2:65" s="1" customFormat="1" ht="16.5" customHeight="1">
      <c r="B134" s="133"/>
      <c r="C134" s="134" t="s">
        <v>204</v>
      </c>
      <c r="D134" s="134" t="s">
        <v>133</v>
      </c>
      <c r="E134" s="135" t="s">
        <v>767</v>
      </c>
      <c r="F134" s="136" t="s">
        <v>768</v>
      </c>
      <c r="G134" s="137" t="s">
        <v>196</v>
      </c>
      <c r="H134" s="138">
        <v>129</v>
      </c>
      <c r="I134" s="139"/>
      <c r="J134" s="140">
        <f t="shared" si="0"/>
        <v>0</v>
      </c>
      <c r="K134" s="141"/>
      <c r="L134" s="32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213</v>
      </c>
      <c r="AT134" s="146" t="s">
        <v>133</v>
      </c>
      <c r="AU134" s="146" t="s">
        <v>83</v>
      </c>
      <c r="AY134" s="17" t="s">
        <v>130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7" t="s">
        <v>81</v>
      </c>
      <c r="BK134" s="147">
        <f t="shared" si="9"/>
        <v>0</v>
      </c>
      <c r="BL134" s="17" t="s">
        <v>213</v>
      </c>
      <c r="BM134" s="146" t="s">
        <v>769</v>
      </c>
    </row>
    <row r="135" spans="2:65" s="1" customFormat="1" ht="16.5" customHeight="1">
      <c r="B135" s="133"/>
      <c r="C135" s="134" t="s">
        <v>209</v>
      </c>
      <c r="D135" s="134" t="s">
        <v>133</v>
      </c>
      <c r="E135" s="135" t="s">
        <v>770</v>
      </c>
      <c r="F135" s="136" t="s">
        <v>771</v>
      </c>
      <c r="G135" s="137" t="s">
        <v>156</v>
      </c>
      <c r="H135" s="138">
        <v>141</v>
      </c>
      <c r="I135" s="139"/>
      <c r="J135" s="140">
        <f t="shared" si="0"/>
        <v>0</v>
      </c>
      <c r="K135" s="141"/>
      <c r="L135" s="32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213</v>
      </c>
      <c r="AT135" s="146" t="s">
        <v>133</v>
      </c>
      <c r="AU135" s="146" t="s">
        <v>83</v>
      </c>
      <c r="AY135" s="17" t="s">
        <v>130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7" t="s">
        <v>81</v>
      </c>
      <c r="BK135" s="147">
        <f t="shared" si="9"/>
        <v>0</v>
      </c>
      <c r="BL135" s="17" t="s">
        <v>213</v>
      </c>
      <c r="BM135" s="146" t="s">
        <v>772</v>
      </c>
    </row>
    <row r="136" spans="2:65" s="1" customFormat="1" ht="16.5" customHeight="1">
      <c r="B136" s="133"/>
      <c r="C136" s="134" t="s">
        <v>213</v>
      </c>
      <c r="D136" s="134" t="s">
        <v>133</v>
      </c>
      <c r="E136" s="135" t="s">
        <v>773</v>
      </c>
      <c r="F136" s="136" t="s">
        <v>774</v>
      </c>
      <c r="G136" s="137" t="s">
        <v>156</v>
      </c>
      <c r="H136" s="138">
        <v>141</v>
      </c>
      <c r="I136" s="139"/>
      <c r="J136" s="140">
        <f t="shared" si="0"/>
        <v>0</v>
      </c>
      <c r="K136" s="141"/>
      <c r="L136" s="32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213</v>
      </c>
      <c r="AT136" s="146" t="s">
        <v>133</v>
      </c>
      <c r="AU136" s="146" t="s">
        <v>83</v>
      </c>
      <c r="AY136" s="17" t="s">
        <v>130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7" t="s">
        <v>81</v>
      </c>
      <c r="BK136" s="147">
        <f t="shared" si="9"/>
        <v>0</v>
      </c>
      <c r="BL136" s="17" t="s">
        <v>213</v>
      </c>
      <c r="BM136" s="146" t="s">
        <v>775</v>
      </c>
    </row>
    <row r="137" spans="2:65" s="1" customFormat="1" ht="16.5" customHeight="1">
      <c r="B137" s="133"/>
      <c r="C137" s="134" t="s">
        <v>219</v>
      </c>
      <c r="D137" s="134" t="s">
        <v>133</v>
      </c>
      <c r="E137" s="135" t="s">
        <v>776</v>
      </c>
      <c r="F137" s="136" t="s">
        <v>777</v>
      </c>
      <c r="G137" s="137" t="s">
        <v>136</v>
      </c>
      <c r="H137" s="138">
        <v>38.85</v>
      </c>
      <c r="I137" s="139"/>
      <c r="J137" s="140">
        <f t="shared" si="0"/>
        <v>0</v>
      </c>
      <c r="K137" s="141"/>
      <c r="L137" s="32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213</v>
      </c>
      <c r="AT137" s="146" t="s">
        <v>133</v>
      </c>
      <c r="AU137" s="146" t="s">
        <v>83</v>
      </c>
      <c r="AY137" s="17" t="s">
        <v>130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7" t="s">
        <v>81</v>
      </c>
      <c r="BK137" s="147">
        <f t="shared" si="9"/>
        <v>0</v>
      </c>
      <c r="BL137" s="17" t="s">
        <v>213</v>
      </c>
      <c r="BM137" s="146" t="s">
        <v>778</v>
      </c>
    </row>
    <row r="138" spans="2:65" s="1" customFormat="1" ht="24.15" customHeight="1">
      <c r="B138" s="133"/>
      <c r="C138" s="134" t="s">
        <v>224</v>
      </c>
      <c r="D138" s="134" t="s">
        <v>133</v>
      </c>
      <c r="E138" s="135" t="s">
        <v>779</v>
      </c>
      <c r="F138" s="136" t="s">
        <v>780</v>
      </c>
      <c r="G138" s="137" t="s">
        <v>136</v>
      </c>
      <c r="H138" s="138">
        <v>38.85</v>
      </c>
      <c r="I138" s="139"/>
      <c r="J138" s="140">
        <f t="shared" si="0"/>
        <v>0</v>
      </c>
      <c r="K138" s="141"/>
      <c r="L138" s="32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213</v>
      </c>
      <c r="AT138" s="146" t="s">
        <v>133</v>
      </c>
      <c r="AU138" s="146" t="s">
        <v>83</v>
      </c>
      <c r="AY138" s="17" t="s">
        <v>130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7" t="s">
        <v>81</v>
      </c>
      <c r="BK138" s="147">
        <f t="shared" si="9"/>
        <v>0</v>
      </c>
      <c r="BL138" s="17" t="s">
        <v>213</v>
      </c>
      <c r="BM138" s="146" t="s">
        <v>781</v>
      </c>
    </row>
    <row r="139" spans="2:65" s="1" customFormat="1" ht="16.5" customHeight="1">
      <c r="B139" s="133"/>
      <c r="C139" s="134" t="s">
        <v>228</v>
      </c>
      <c r="D139" s="134" t="s">
        <v>133</v>
      </c>
      <c r="E139" s="135" t="s">
        <v>782</v>
      </c>
      <c r="F139" s="136" t="s">
        <v>783</v>
      </c>
      <c r="G139" s="137" t="s">
        <v>136</v>
      </c>
      <c r="H139" s="138">
        <v>38.85</v>
      </c>
      <c r="I139" s="139"/>
      <c r="J139" s="140">
        <f t="shared" si="0"/>
        <v>0</v>
      </c>
      <c r="K139" s="141"/>
      <c r="L139" s="32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213</v>
      </c>
      <c r="AT139" s="146" t="s">
        <v>133</v>
      </c>
      <c r="AU139" s="146" t="s">
        <v>83</v>
      </c>
      <c r="AY139" s="17" t="s">
        <v>130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7" t="s">
        <v>81</v>
      </c>
      <c r="BK139" s="147">
        <f t="shared" si="9"/>
        <v>0</v>
      </c>
      <c r="BL139" s="17" t="s">
        <v>213</v>
      </c>
      <c r="BM139" s="146" t="s">
        <v>784</v>
      </c>
    </row>
    <row r="140" spans="2:65" s="1" customFormat="1" ht="16.5" customHeight="1">
      <c r="B140" s="133"/>
      <c r="C140" s="134" t="s">
        <v>233</v>
      </c>
      <c r="D140" s="134" t="s">
        <v>133</v>
      </c>
      <c r="E140" s="135" t="s">
        <v>785</v>
      </c>
      <c r="F140" s="136" t="s">
        <v>786</v>
      </c>
      <c r="G140" s="137" t="s">
        <v>136</v>
      </c>
      <c r="H140" s="138">
        <v>15</v>
      </c>
      <c r="I140" s="139"/>
      <c r="J140" s="140">
        <f t="shared" si="0"/>
        <v>0</v>
      </c>
      <c r="K140" s="141"/>
      <c r="L140" s="32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213</v>
      </c>
      <c r="AT140" s="146" t="s">
        <v>133</v>
      </c>
      <c r="AU140" s="146" t="s">
        <v>83</v>
      </c>
      <c r="AY140" s="17" t="s">
        <v>130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7" t="s">
        <v>81</v>
      </c>
      <c r="BK140" s="147">
        <f t="shared" si="9"/>
        <v>0</v>
      </c>
      <c r="BL140" s="17" t="s">
        <v>213</v>
      </c>
      <c r="BM140" s="146" t="s">
        <v>787</v>
      </c>
    </row>
    <row r="141" spans="2:65" s="1" customFormat="1" ht="21.75" customHeight="1">
      <c r="B141" s="133"/>
      <c r="C141" s="134" t="s">
        <v>7</v>
      </c>
      <c r="D141" s="134" t="s">
        <v>133</v>
      </c>
      <c r="E141" s="135" t="s">
        <v>788</v>
      </c>
      <c r="F141" s="136" t="s">
        <v>789</v>
      </c>
      <c r="G141" s="137" t="s">
        <v>136</v>
      </c>
      <c r="H141" s="138">
        <v>15</v>
      </c>
      <c r="I141" s="139"/>
      <c r="J141" s="140">
        <f t="shared" si="0"/>
        <v>0</v>
      </c>
      <c r="K141" s="141"/>
      <c r="L141" s="32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213</v>
      </c>
      <c r="AT141" s="146" t="s">
        <v>133</v>
      </c>
      <c r="AU141" s="146" t="s">
        <v>83</v>
      </c>
      <c r="AY141" s="17" t="s">
        <v>130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7" t="s">
        <v>81</v>
      </c>
      <c r="BK141" s="147">
        <f t="shared" si="9"/>
        <v>0</v>
      </c>
      <c r="BL141" s="17" t="s">
        <v>213</v>
      </c>
      <c r="BM141" s="146" t="s">
        <v>790</v>
      </c>
    </row>
    <row r="142" spans="2:65" s="1" customFormat="1" ht="16.5" customHeight="1">
      <c r="B142" s="133"/>
      <c r="C142" s="134" t="s">
        <v>243</v>
      </c>
      <c r="D142" s="134" t="s">
        <v>133</v>
      </c>
      <c r="E142" s="135" t="s">
        <v>791</v>
      </c>
      <c r="F142" s="136" t="s">
        <v>792</v>
      </c>
      <c r="G142" s="137" t="s">
        <v>793</v>
      </c>
      <c r="H142" s="138">
        <v>15</v>
      </c>
      <c r="I142" s="139"/>
      <c r="J142" s="140">
        <f t="shared" si="0"/>
        <v>0</v>
      </c>
      <c r="K142" s="141"/>
      <c r="L142" s="32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213</v>
      </c>
      <c r="AT142" s="146" t="s">
        <v>133</v>
      </c>
      <c r="AU142" s="146" t="s">
        <v>83</v>
      </c>
      <c r="AY142" s="17" t="s">
        <v>130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7" t="s">
        <v>81</v>
      </c>
      <c r="BK142" s="147">
        <f t="shared" si="9"/>
        <v>0</v>
      </c>
      <c r="BL142" s="17" t="s">
        <v>213</v>
      </c>
      <c r="BM142" s="146" t="s">
        <v>794</v>
      </c>
    </row>
    <row r="143" spans="2:65" s="1" customFormat="1" ht="21.75" customHeight="1">
      <c r="B143" s="133"/>
      <c r="C143" s="134" t="s">
        <v>265</v>
      </c>
      <c r="D143" s="134" t="s">
        <v>133</v>
      </c>
      <c r="E143" s="135" t="s">
        <v>795</v>
      </c>
      <c r="F143" s="136" t="s">
        <v>796</v>
      </c>
      <c r="G143" s="137" t="s">
        <v>196</v>
      </c>
      <c r="H143" s="138">
        <v>3</v>
      </c>
      <c r="I143" s="139"/>
      <c r="J143" s="140">
        <f t="shared" si="0"/>
        <v>0</v>
      </c>
      <c r="K143" s="141"/>
      <c r="L143" s="32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213</v>
      </c>
      <c r="AT143" s="146" t="s">
        <v>133</v>
      </c>
      <c r="AU143" s="146" t="s">
        <v>83</v>
      </c>
      <c r="AY143" s="17" t="s">
        <v>130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7" t="s">
        <v>81</v>
      </c>
      <c r="BK143" s="147">
        <f t="shared" si="9"/>
        <v>0</v>
      </c>
      <c r="BL143" s="17" t="s">
        <v>213</v>
      </c>
      <c r="BM143" s="146" t="s">
        <v>797</v>
      </c>
    </row>
    <row r="144" spans="2:65" s="1" customFormat="1" ht="24.15" customHeight="1">
      <c r="B144" s="133"/>
      <c r="C144" s="134" t="s">
        <v>271</v>
      </c>
      <c r="D144" s="134" t="s">
        <v>133</v>
      </c>
      <c r="E144" s="135" t="s">
        <v>798</v>
      </c>
      <c r="F144" s="136" t="s">
        <v>799</v>
      </c>
      <c r="G144" s="137" t="s">
        <v>793</v>
      </c>
      <c r="H144" s="138">
        <v>5</v>
      </c>
      <c r="I144" s="139"/>
      <c r="J144" s="140">
        <f t="shared" si="0"/>
        <v>0</v>
      </c>
      <c r="K144" s="141"/>
      <c r="L144" s="32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213</v>
      </c>
      <c r="AT144" s="146" t="s">
        <v>133</v>
      </c>
      <c r="AU144" s="146" t="s">
        <v>83</v>
      </c>
      <c r="AY144" s="17" t="s">
        <v>130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7" t="s">
        <v>81</v>
      </c>
      <c r="BK144" s="147">
        <f t="shared" si="9"/>
        <v>0</v>
      </c>
      <c r="BL144" s="17" t="s">
        <v>213</v>
      </c>
      <c r="BM144" s="146" t="s">
        <v>800</v>
      </c>
    </row>
    <row r="145" spans="2:65" s="1" customFormat="1" ht="16.5" customHeight="1">
      <c r="B145" s="133"/>
      <c r="C145" s="134" t="s">
        <v>276</v>
      </c>
      <c r="D145" s="134" t="s">
        <v>133</v>
      </c>
      <c r="E145" s="135" t="s">
        <v>801</v>
      </c>
      <c r="F145" s="136" t="s">
        <v>802</v>
      </c>
      <c r="G145" s="137" t="s">
        <v>793</v>
      </c>
      <c r="H145" s="138">
        <v>15</v>
      </c>
      <c r="I145" s="139"/>
      <c r="J145" s="140">
        <f t="shared" si="0"/>
        <v>0</v>
      </c>
      <c r="K145" s="141"/>
      <c r="L145" s="32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213</v>
      </c>
      <c r="AT145" s="146" t="s">
        <v>133</v>
      </c>
      <c r="AU145" s="146" t="s">
        <v>83</v>
      </c>
      <c r="AY145" s="17" t="s">
        <v>130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7" t="s">
        <v>81</v>
      </c>
      <c r="BK145" s="147">
        <f t="shared" si="9"/>
        <v>0</v>
      </c>
      <c r="BL145" s="17" t="s">
        <v>213</v>
      </c>
      <c r="BM145" s="146" t="s">
        <v>803</v>
      </c>
    </row>
    <row r="146" spans="2:65" s="1" customFormat="1" ht="16.5" customHeight="1">
      <c r="B146" s="133"/>
      <c r="C146" s="134" t="s">
        <v>280</v>
      </c>
      <c r="D146" s="134" t="s">
        <v>133</v>
      </c>
      <c r="E146" s="135" t="s">
        <v>804</v>
      </c>
      <c r="F146" s="136" t="s">
        <v>805</v>
      </c>
      <c r="G146" s="137" t="s">
        <v>231</v>
      </c>
      <c r="H146" s="138">
        <v>1</v>
      </c>
      <c r="I146" s="139"/>
      <c r="J146" s="140">
        <f t="shared" si="0"/>
        <v>0</v>
      </c>
      <c r="K146" s="141"/>
      <c r="L146" s="32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213</v>
      </c>
      <c r="AT146" s="146" t="s">
        <v>133</v>
      </c>
      <c r="AU146" s="146" t="s">
        <v>83</v>
      </c>
      <c r="AY146" s="17" t="s">
        <v>130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7" t="s">
        <v>81</v>
      </c>
      <c r="BK146" s="147">
        <f t="shared" si="9"/>
        <v>0</v>
      </c>
      <c r="BL146" s="17" t="s">
        <v>213</v>
      </c>
      <c r="BM146" s="146" t="s">
        <v>806</v>
      </c>
    </row>
    <row r="147" spans="2:65" s="1" customFormat="1" ht="16.5" customHeight="1">
      <c r="B147" s="133"/>
      <c r="C147" s="134" t="s">
        <v>284</v>
      </c>
      <c r="D147" s="134" t="s">
        <v>133</v>
      </c>
      <c r="E147" s="135" t="s">
        <v>807</v>
      </c>
      <c r="F147" s="136" t="s">
        <v>808</v>
      </c>
      <c r="G147" s="137" t="s">
        <v>231</v>
      </c>
      <c r="H147" s="138">
        <v>1</v>
      </c>
      <c r="I147" s="139"/>
      <c r="J147" s="140">
        <f t="shared" si="0"/>
        <v>0</v>
      </c>
      <c r="K147" s="141"/>
      <c r="L147" s="32"/>
      <c r="M147" s="177" t="s">
        <v>1</v>
      </c>
      <c r="N147" s="178" t="s">
        <v>38</v>
      </c>
      <c r="O147" s="179"/>
      <c r="P147" s="180">
        <f t="shared" si="1"/>
        <v>0</v>
      </c>
      <c r="Q147" s="180">
        <v>0</v>
      </c>
      <c r="R147" s="180">
        <f t="shared" si="2"/>
        <v>0</v>
      </c>
      <c r="S147" s="180">
        <v>0</v>
      </c>
      <c r="T147" s="181">
        <f t="shared" si="3"/>
        <v>0</v>
      </c>
      <c r="AR147" s="146" t="s">
        <v>213</v>
      </c>
      <c r="AT147" s="146" t="s">
        <v>133</v>
      </c>
      <c r="AU147" s="146" t="s">
        <v>83</v>
      </c>
      <c r="AY147" s="17" t="s">
        <v>130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7" t="s">
        <v>81</v>
      </c>
      <c r="BK147" s="147">
        <f t="shared" si="9"/>
        <v>0</v>
      </c>
      <c r="BL147" s="17" t="s">
        <v>213</v>
      </c>
      <c r="BM147" s="146" t="s">
        <v>809</v>
      </c>
    </row>
    <row r="148" spans="2:65" s="1" customFormat="1" ht="6.9" customHeight="1"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32"/>
    </row>
  </sheetData>
  <autoFilter ref="C117:K147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1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95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" customHeight="1">
      <c r="B4" s="20"/>
      <c r="D4" s="21" t="s">
        <v>96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2" t="str">
        <f>'Rekapitulace stavby'!K6</f>
        <v>Oprava fasády kostela Sv. Jakuba v Lipníku n/Bečvou</v>
      </c>
      <c r="F7" s="233"/>
      <c r="G7" s="233"/>
      <c r="H7" s="233"/>
      <c r="L7" s="20"/>
    </row>
    <row r="8" spans="2:46" s="1" customFormat="1" ht="12" customHeight="1">
      <c r="B8" s="32"/>
      <c r="D8" s="27" t="s">
        <v>97</v>
      </c>
      <c r="L8" s="32"/>
    </row>
    <row r="9" spans="2:46" s="1" customFormat="1" ht="16.5" customHeight="1">
      <c r="B9" s="32"/>
      <c r="E9" s="193" t="s">
        <v>810</v>
      </c>
      <c r="F9" s="234"/>
      <c r="G9" s="234"/>
      <c r="H9" s="23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19. 11. 2025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5" t="str">
        <f>'Rekapitulace stavby'!E14</f>
        <v>Vyplň údaj</v>
      </c>
      <c r="F18" s="215"/>
      <c r="G18" s="215"/>
      <c r="H18" s="215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9"/>
      <c r="E27" s="220" t="s">
        <v>1</v>
      </c>
      <c r="F27" s="220"/>
      <c r="G27" s="220"/>
      <c r="H27" s="220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33</v>
      </c>
      <c r="J30" s="66">
        <f>ROUND(J117,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customHeight="1">
      <c r="B33" s="32"/>
      <c r="D33" s="55" t="s">
        <v>37</v>
      </c>
      <c r="E33" s="27" t="s">
        <v>38</v>
      </c>
      <c r="F33" s="91">
        <f>ROUND((SUM(BE117:BE125)),  2)</f>
        <v>0</v>
      </c>
      <c r="I33" s="92">
        <v>0.21</v>
      </c>
      <c r="J33" s="91">
        <f>ROUND(((SUM(BE117:BE125))*I33),  2)</f>
        <v>0</v>
      </c>
      <c r="L33" s="32"/>
    </row>
    <row r="34" spans="2:12" s="1" customFormat="1" ht="14.4" customHeight="1">
      <c r="B34" s="32"/>
      <c r="E34" s="27" t="s">
        <v>39</v>
      </c>
      <c r="F34" s="91">
        <f>ROUND((SUM(BF117:BF125)),  2)</f>
        <v>0</v>
      </c>
      <c r="I34" s="92">
        <v>0.12</v>
      </c>
      <c r="J34" s="91">
        <f>ROUND(((SUM(BF117:BF125))*I34),  2)</f>
        <v>0</v>
      </c>
      <c r="L34" s="32"/>
    </row>
    <row r="35" spans="2:12" s="1" customFormat="1" ht="14.4" hidden="1" customHeight="1">
      <c r="B35" s="32"/>
      <c r="E35" s="27" t="s">
        <v>40</v>
      </c>
      <c r="F35" s="91">
        <f>ROUND((SUM(BG117:BG125)),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91">
        <f>ROUND((SUM(BH117:BH125)),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91">
        <f>ROUND((SUM(BI117:BI125)),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43</v>
      </c>
      <c r="E39" s="57"/>
      <c r="F39" s="57"/>
      <c r="G39" s="95" t="s">
        <v>44</v>
      </c>
      <c r="H39" s="96" t="s">
        <v>45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2" t="str">
        <f>E7</f>
        <v>Oprava fasády kostela Sv. Jakuba v Lipníku n/Bečvou</v>
      </c>
      <c r="F85" s="233"/>
      <c r="G85" s="233"/>
      <c r="H85" s="233"/>
      <c r="L85" s="32"/>
    </row>
    <row r="86" spans="2:47" s="1" customFormat="1" ht="12" customHeight="1">
      <c r="B86" s="32"/>
      <c r="C86" s="27" t="s">
        <v>97</v>
      </c>
      <c r="L86" s="32"/>
    </row>
    <row r="87" spans="2:47" s="1" customFormat="1" ht="16.5" customHeight="1">
      <c r="B87" s="32"/>
      <c r="E87" s="193" t="str">
        <f>E9</f>
        <v>PAB0353 - Vedlejší náklady</v>
      </c>
      <c r="F87" s="234"/>
      <c r="G87" s="234"/>
      <c r="H87" s="234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19. 11. 2025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100</v>
      </c>
      <c r="D94" s="93"/>
      <c r="E94" s="93"/>
      <c r="F94" s="93"/>
      <c r="G94" s="93"/>
      <c r="H94" s="93"/>
      <c r="I94" s="93"/>
      <c r="J94" s="102" t="s">
        <v>101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102</v>
      </c>
      <c r="J96" s="66">
        <f>J117</f>
        <v>0</v>
      </c>
      <c r="L96" s="32"/>
      <c r="AU96" s="17" t="s">
        <v>103</v>
      </c>
    </row>
    <row r="97" spans="2:12" s="8" customFormat="1" ht="24.9" customHeight="1">
      <c r="B97" s="104"/>
      <c r="D97" s="105" t="s">
        <v>811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32"/>
      <c r="L98" s="32"/>
    </row>
    <row r="99" spans="2:12" s="1" customFormat="1" ht="6.9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115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32" t="str">
        <f>E7</f>
        <v>Oprava fasády kostela Sv. Jakuba v Lipníku n/Bečvou</v>
      </c>
      <c r="F107" s="233"/>
      <c r="G107" s="233"/>
      <c r="H107" s="233"/>
      <c r="L107" s="32"/>
    </row>
    <row r="108" spans="2:12" s="1" customFormat="1" ht="12" customHeight="1">
      <c r="B108" s="32"/>
      <c r="C108" s="27" t="s">
        <v>97</v>
      </c>
      <c r="L108" s="32"/>
    </row>
    <row r="109" spans="2:12" s="1" customFormat="1" ht="16.5" customHeight="1">
      <c r="B109" s="32"/>
      <c r="E109" s="193" t="str">
        <f>E9</f>
        <v>PAB0353 - Vedlejší náklady</v>
      </c>
      <c r="F109" s="234"/>
      <c r="G109" s="234"/>
      <c r="H109" s="234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19. 11. 2025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24</v>
      </c>
      <c r="F113" s="25" t="str">
        <f>E15</f>
        <v xml:space="preserve"> </v>
      </c>
      <c r="I113" s="27" t="s">
        <v>29</v>
      </c>
      <c r="J113" s="30" t="str">
        <f>E21</f>
        <v xml:space="preserve"> </v>
      </c>
      <c r="L113" s="32"/>
    </row>
    <row r="114" spans="2:65" s="1" customFormat="1" ht="15.15" customHeight="1">
      <c r="B114" s="32"/>
      <c r="C114" s="27" t="s">
        <v>27</v>
      </c>
      <c r="F114" s="25" t="str">
        <f>IF(E18="","",E18)</f>
        <v>Vyplň údaj</v>
      </c>
      <c r="I114" s="27" t="s">
        <v>31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2"/>
      <c r="C116" s="113" t="s">
        <v>116</v>
      </c>
      <c r="D116" s="114" t="s">
        <v>58</v>
      </c>
      <c r="E116" s="114" t="s">
        <v>54</v>
      </c>
      <c r="F116" s="114" t="s">
        <v>55</v>
      </c>
      <c r="G116" s="114" t="s">
        <v>117</v>
      </c>
      <c r="H116" s="114" t="s">
        <v>118</v>
      </c>
      <c r="I116" s="114" t="s">
        <v>119</v>
      </c>
      <c r="J116" s="115" t="s">
        <v>101</v>
      </c>
      <c r="K116" s="116" t="s">
        <v>120</v>
      </c>
      <c r="L116" s="112"/>
      <c r="M116" s="59" t="s">
        <v>1</v>
      </c>
      <c r="N116" s="60" t="s">
        <v>37</v>
      </c>
      <c r="O116" s="60" t="s">
        <v>121</v>
      </c>
      <c r="P116" s="60" t="s">
        <v>122</v>
      </c>
      <c r="Q116" s="60" t="s">
        <v>123</v>
      </c>
      <c r="R116" s="60" t="s">
        <v>124</v>
      </c>
      <c r="S116" s="60" t="s">
        <v>125</v>
      </c>
      <c r="T116" s="61" t="s">
        <v>126</v>
      </c>
    </row>
    <row r="117" spans="2:65" s="1" customFormat="1" ht="22.8" customHeight="1">
      <c r="B117" s="32"/>
      <c r="C117" s="64" t="s">
        <v>127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72</v>
      </c>
      <c r="AU117" s="17" t="s">
        <v>103</v>
      </c>
      <c r="BK117" s="120">
        <f>BK118</f>
        <v>0</v>
      </c>
    </row>
    <row r="118" spans="2:65" s="11" customFormat="1" ht="25.95" customHeight="1">
      <c r="B118" s="121"/>
      <c r="D118" s="122" t="s">
        <v>72</v>
      </c>
      <c r="E118" s="123" t="s">
        <v>812</v>
      </c>
      <c r="F118" s="123" t="s">
        <v>813</v>
      </c>
      <c r="I118" s="124"/>
      <c r="J118" s="125">
        <f>BK118</f>
        <v>0</v>
      </c>
      <c r="L118" s="121"/>
      <c r="M118" s="126"/>
      <c r="P118" s="127">
        <f>SUM(P119:P125)</f>
        <v>0</v>
      </c>
      <c r="R118" s="127">
        <f>SUM(R119:R125)</f>
        <v>0</v>
      </c>
      <c r="T118" s="128">
        <f>SUM(T119:T125)</f>
        <v>0</v>
      </c>
      <c r="AR118" s="122" t="s">
        <v>160</v>
      </c>
      <c r="AT118" s="129" t="s">
        <v>72</v>
      </c>
      <c r="AU118" s="129" t="s">
        <v>73</v>
      </c>
      <c r="AY118" s="122" t="s">
        <v>130</v>
      </c>
      <c r="BK118" s="130">
        <f>SUM(BK119:BK125)</f>
        <v>0</v>
      </c>
    </row>
    <row r="119" spans="2:65" s="1" customFormat="1" ht="16.5" customHeight="1">
      <c r="B119" s="133"/>
      <c r="C119" s="134" t="s">
        <v>81</v>
      </c>
      <c r="D119" s="134" t="s">
        <v>133</v>
      </c>
      <c r="E119" s="135" t="s">
        <v>81</v>
      </c>
      <c r="F119" s="136" t="s">
        <v>814</v>
      </c>
      <c r="G119" s="137" t="s">
        <v>231</v>
      </c>
      <c r="H119" s="138">
        <v>1</v>
      </c>
      <c r="I119" s="139"/>
      <c r="J119" s="140">
        <f t="shared" ref="J119:J125" si="0">ROUND(I119*H119,2)</f>
        <v>0</v>
      </c>
      <c r="K119" s="141"/>
      <c r="L119" s="32"/>
      <c r="M119" s="142" t="s">
        <v>1</v>
      </c>
      <c r="N119" s="143" t="s">
        <v>38</v>
      </c>
      <c r="P119" s="144">
        <f t="shared" ref="P119:P125" si="1">O119*H119</f>
        <v>0</v>
      </c>
      <c r="Q119" s="144">
        <v>0</v>
      </c>
      <c r="R119" s="144">
        <f t="shared" ref="R119:R125" si="2">Q119*H119</f>
        <v>0</v>
      </c>
      <c r="S119" s="144">
        <v>0</v>
      </c>
      <c r="T119" s="145">
        <f t="shared" ref="T119:T125" si="3">S119*H119</f>
        <v>0</v>
      </c>
      <c r="AR119" s="146" t="s">
        <v>137</v>
      </c>
      <c r="AT119" s="146" t="s">
        <v>133</v>
      </c>
      <c r="AU119" s="146" t="s">
        <v>81</v>
      </c>
      <c r="AY119" s="17" t="s">
        <v>130</v>
      </c>
      <c r="BE119" s="147">
        <f t="shared" ref="BE119:BE125" si="4">IF(N119="základní",J119,0)</f>
        <v>0</v>
      </c>
      <c r="BF119" s="147">
        <f t="shared" ref="BF119:BF125" si="5">IF(N119="snížená",J119,0)</f>
        <v>0</v>
      </c>
      <c r="BG119" s="147">
        <f t="shared" ref="BG119:BG125" si="6">IF(N119="zákl. přenesená",J119,0)</f>
        <v>0</v>
      </c>
      <c r="BH119" s="147">
        <f t="shared" ref="BH119:BH125" si="7">IF(N119="sníž. přenesená",J119,0)</f>
        <v>0</v>
      </c>
      <c r="BI119" s="147">
        <f t="shared" ref="BI119:BI125" si="8">IF(N119="nulová",J119,0)</f>
        <v>0</v>
      </c>
      <c r="BJ119" s="17" t="s">
        <v>81</v>
      </c>
      <c r="BK119" s="147">
        <f t="shared" ref="BK119:BK125" si="9">ROUND(I119*H119,2)</f>
        <v>0</v>
      </c>
      <c r="BL119" s="17" t="s">
        <v>137</v>
      </c>
      <c r="BM119" s="146" t="s">
        <v>815</v>
      </c>
    </row>
    <row r="120" spans="2:65" s="1" customFormat="1" ht="16.5" customHeight="1">
      <c r="B120" s="133"/>
      <c r="C120" s="134" t="s">
        <v>83</v>
      </c>
      <c r="D120" s="134" t="s">
        <v>133</v>
      </c>
      <c r="E120" s="135" t="s">
        <v>83</v>
      </c>
      <c r="F120" s="136" t="s">
        <v>816</v>
      </c>
      <c r="G120" s="137" t="s">
        <v>231</v>
      </c>
      <c r="H120" s="138">
        <v>1</v>
      </c>
      <c r="I120" s="139"/>
      <c r="J120" s="140">
        <f t="shared" si="0"/>
        <v>0</v>
      </c>
      <c r="K120" s="141"/>
      <c r="L120" s="32"/>
      <c r="M120" s="142" t="s">
        <v>1</v>
      </c>
      <c r="N120" s="143" t="s">
        <v>38</v>
      </c>
      <c r="P120" s="144">
        <f t="shared" si="1"/>
        <v>0</v>
      </c>
      <c r="Q120" s="144">
        <v>0</v>
      </c>
      <c r="R120" s="144">
        <f t="shared" si="2"/>
        <v>0</v>
      </c>
      <c r="S120" s="144">
        <v>0</v>
      </c>
      <c r="T120" s="145">
        <f t="shared" si="3"/>
        <v>0</v>
      </c>
      <c r="AR120" s="146" t="s">
        <v>137</v>
      </c>
      <c r="AT120" s="146" t="s">
        <v>133</v>
      </c>
      <c r="AU120" s="146" t="s">
        <v>81</v>
      </c>
      <c r="AY120" s="17" t="s">
        <v>130</v>
      </c>
      <c r="BE120" s="147">
        <f t="shared" si="4"/>
        <v>0</v>
      </c>
      <c r="BF120" s="147">
        <f t="shared" si="5"/>
        <v>0</v>
      </c>
      <c r="BG120" s="147">
        <f t="shared" si="6"/>
        <v>0</v>
      </c>
      <c r="BH120" s="147">
        <f t="shared" si="7"/>
        <v>0</v>
      </c>
      <c r="BI120" s="147">
        <f t="shared" si="8"/>
        <v>0</v>
      </c>
      <c r="BJ120" s="17" t="s">
        <v>81</v>
      </c>
      <c r="BK120" s="147">
        <f t="shared" si="9"/>
        <v>0</v>
      </c>
      <c r="BL120" s="17" t="s">
        <v>137</v>
      </c>
      <c r="BM120" s="146" t="s">
        <v>817</v>
      </c>
    </row>
    <row r="121" spans="2:65" s="1" customFormat="1" ht="16.5" customHeight="1">
      <c r="B121" s="133"/>
      <c r="C121" s="134" t="s">
        <v>149</v>
      </c>
      <c r="D121" s="134" t="s">
        <v>133</v>
      </c>
      <c r="E121" s="135" t="s">
        <v>149</v>
      </c>
      <c r="F121" s="136" t="s">
        <v>818</v>
      </c>
      <c r="G121" s="137" t="s">
        <v>231</v>
      </c>
      <c r="H121" s="138">
        <v>1</v>
      </c>
      <c r="I121" s="139"/>
      <c r="J121" s="140">
        <f t="shared" si="0"/>
        <v>0</v>
      </c>
      <c r="K121" s="141"/>
      <c r="L121" s="32"/>
      <c r="M121" s="142" t="s">
        <v>1</v>
      </c>
      <c r="N121" s="143" t="s">
        <v>38</v>
      </c>
      <c r="P121" s="144">
        <f t="shared" si="1"/>
        <v>0</v>
      </c>
      <c r="Q121" s="144">
        <v>0</v>
      </c>
      <c r="R121" s="144">
        <f t="shared" si="2"/>
        <v>0</v>
      </c>
      <c r="S121" s="144">
        <v>0</v>
      </c>
      <c r="T121" s="145">
        <f t="shared" si="3"/>
        <v>0</v>
      </c>
      <c r="AR121" s="146" t="s">
        <v>137</v>
      </c>
      <c r="AT121" s="146" t="s">
        <v>133</v>
      </c>
      <c r="AU121" s="146" t="s">
        <v>81</v>
      </c>
      <c r="AY121" s="17" t="s">
        <v>130</v>
      </c>
      <c r="BE121" s="147">
        <f t="shared" si="4"/>
        <v>0</v>
      </c>
      <c r="BF121" s="147">
        <f t="shared" si="5"/>
        <v>0</v>
      </c>
      <c r="BG121" s="147">
        <f t="shared" si="6"/>
        <v>0</v>
      </c>
      <c r="BH121" s="147">
        <f t="shared" si="7"/>
        <v>0</v>
      </c>
      <c r="BI121" s="147">
        <f t="shared" si="8"/>
        <v>0</v>
      </c>
      <c r="BJ121" s="17" t="s">
        <v>81</v>
      </c>
      <c r="BK121" s="147">
        <f t="shared" si="9"/>
        <v>0</v>
      </c>
      <c r="BL121" s="17" t="s">
        <v>137</v>
      </c>
      <c r="BM121" s="146" t="s">
        <v>819</v>
      </c>
    </row>
    <row r="122" spans="2:65" s="1" customFormat="1" ht="16.5" customHeight="1">
      <c r="B122" s="133"/>
      <c r="C122" s="134" t="s">
        <v>137</v>
      </c>
      <c r="D122" s="134" t="s">
        <v>133</v>
      </c>
      <c r="E122" s="135" t="s">
        <v>137</v>
      </c>
      <c r="F122" s="136" t="s">
        <v>820</v>
      </c>
      <c r="G122" s="137" t="s">
        <v>231</v>
      </c>
      <c r="H122" s="138">
        <v>1</v>
      </c>
      <c r="I122" s="139"/>
      <c r="J122" s="140">
        <f t="shared" si="0"/>
        <v>0</v>
      </c>
      <c r="K122" s="141"/>
      <c r="L122" s="32"/>
      <c r="M122" s="142" t="s">
        <v>1</v>
      </c>
      <c r="N122" s="143" t="s">
        <v>38</v>
      </c>
      <c r="P122" s="144">
        <f t="shared" si="1"/>
        <v>0</v>
      </c>
      <c r="Q122" s="144">
        <v>0</v>
      </c>
      <c r="R122" s="144">
        <f t="shared" si="2"/>
        <v>0</v>
      </c>
      <c r="S122" s="144">
        <v>0</v>
      </c>
      <c r="T122" s="145">
        <f t="shared" si="3"/>
        <v>0</v>
      </c>
      <c r="AR122" s="146" t="s">
        <v>137</v>
      </c>
      <c r="AT122" s="146" t="s">
        <v>133</v>
      </c>
      <c r="AU122" s="146" t="s">
        <v>81</v>
      </c>
      <c r="AY122" s="17" t="s">
        <v>130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7" t="s">
        <v>81</v>
      </c>
      <c r="BK122" s="147">
        <f t="shared" si="9"/>
        <v>0</v>
      </c>
      <c r="BL122" s="17" t="s">
        <v>137</v>
      </c>
      <c r="BM122" s="146" t="s">
        <v>821</v>
      </c>
    </row>
    <row r="123" spans="2:65" s="1" customFormat="1" ht="16.5" customHeight="1">
      <c r="B123" s="133"/>
      <c r="C123" s="134" t="s">
        <v>160</v>
      </c>
      <c r="D123" s="134" t="s">
        <v>133</v>
      </c>
      <c r="E123" s="135" t="s">
        <v>160</v>
      </c>
      <c r="F123" s="136" t="s">
        <v>822</v>
      </c>
      <c r="G123" s="137" t="s">
        <v>231</v>
      </c>
      <c r="H123" s="138">
        <v>1</v>
      </c>
      <c r="I123" s="139"/>
      <c r="J123" s="140">
        <f t="shared" si="0"/>
        <v>0</v>
      </c>
      <c r="K123" s="141"/>
      <c r="L123" s="32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137</v>
      </c>
      <c r="AT123" s="146" t="s">
        <v>133</v>
      </c>
      <c r="AU123" s="146" t="s">
        <v>81</v>
      </c>
      <c r="AY123" s="17" t="s">
        <v>130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7" t="s">
        <v>81</v>
      </c>
      <c r="BK123" s="147">
        <f t="shared" si="9"/>
        <v>0</v>
      </c>
      <c r="BL123" s="17" t="s">
        <v>137</v>
      </c>
      <c r="BM123" s="146" t="s">
        <v>823</v>
      </c>
    </row>
    <row r="124" spans="2:65" s="1" customFormat="1" ht="16.5" customHeight="1">
      <c r="B124" s="133"/>
      <c r="C124" s="134" t="s">
        <v>131</v>
      </c>
      <c r="D124" s="134" t="s">
        <v>133</v>
      </c>
      <c r="E124" s="135" t="s">
        <v>131</v>
      </c>
      <c r="F124" s="136" t="s">
        <v>824</v>
      </c>
      <c r="G124" s="137" t="s">
        <v>231</v>
      </c>
      <c r="H124" s="138">
        <v>1</v>
      </c>
      <c r="I124" s="139"/>
      <c r="J124" s="140">
        <f t="shared" si="0"/>
        <v>0</v>
      </c>
      <c r="K124" s="141"/>
      <c r="L124" s="32"/>
      <c r="M124" s="142" t="s">
        <v>1</v>
      </c>
      <c r="N124" s="143" t="s">
        <v>38</v>
      </c>
      <c r="P124" s="144">
        <f t="shared" si="1"/>
        <v>0</v>
      </c>
      <c r="Q124" s="144">
        <v>0</v>
      </c>
      <c r="R124" s="144">
        <f t="shared" si="2"/>
        <v>0</v>
      </c>
      <c r="S124" s="144">
        <v>0</v>
      </c>
      <c r="T124" s="145">
        <f t="shared" si="3"/>
        <v>0</v>
      </c>
      <c r="AR124" s="146" t="s">
        <v>137</v>
      </c>
      <c r="AT124" s="146" t="s">
        <v>133</v>
      </c>
      <c r="AU124" s="146" t="s">
        <v>81</v>
      </c>
      <c r="AY124" s="17" t="s">
        <v>130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7" t="s">
        <v>81</v>
      </c>
      <c r="BK124" s="147">
        <f t="shared" si="9"/>
        <v>0</v>
      </c>
      <c r="BL124" s="17" t="s">
        <v>137</v>
      </c>
      <c r="BM124" s="146" t="s">
        <v>825</v>
      </c>
    </row>
    <row r="125" spans="2:65" s="1" customFormat="1" ht="24.15" customHeight="1">
      <c r="B125" s="133"/>
      <c r="C125" s="134" t="s">
        <v>169</v>
      </c>
      <c r="D125" s="134" t="s">
        <v>133</v>
      </c>
      <c r="E125" s="135" t="s">
        <v>169</v>
      </c>
      <c r="F125" s="136" t="s">
        <v>826</v>
      </c>
      <c r="G125" s="137" t="s">
        <v>231</v>
      </c>
      <c r="H125" s="138">
        <v>1</v>
      </c>
      <c r="I125" s="139"/>
      <c r="J125" s="140">
        <f t="shared" si="0"/>
        <v>0</v>
      </c>
      <c r="K125" s="141"/>
      <c r="L125" s="32"/>
      <c r="M125" s="177" t="s">
        <v>1</v>
      </c>
      <c r="N125" s="178" t="s">
        <v>38</v>
      </c>
      <c r="O125" s="179"/>
      <c r="P125" s="180">
        <f t="shared" si="1"/>
        <v>0</v>
      </c>
      <c r="Q125" s="180">
        <v>0</v>
      </c>
      <c r="R125" s="180">
        <f t="shared" si="2"/>
        <v>0</v>
      </c>
      <c r="S125" s="180">
        <v>0</v>
      </c>
      <c r="T125" s="181">
        <f t="shared" si="3"/>
        <v>0</v>
      </c>
      <c r="AR125" s="146" t="s">
        <v>137</v>
      </c>
      <c r="AT125" s="146" t="s">
        <v>133</v>
      </c>
      <c r="AU125" s="146" t="s">
        <v>81</v>
      </c>
      <c r="AY125" s="17" t="s">
        <v>130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7" t="s">
        <v>81</v>
      </c>
      <c r="BK125" s="147">
        <f t="shared" si="9"/>
        <v>0</v>
      </c>
      <c r="BL125" s="17" t="s">
        <v>137</v>
      </c>
      <c r="BM125" s="146" t="s">
        <v>827</v>
      </c>
    </row>
    <row r="126" spans="2:65" s="1" customFormat="1" ht="6.9" customHeight="1">
      <c r="B126" s="44"/>
      <c r="C126" s="45"/>
      <c r="D126" s="45"/>
      <c r="E126" s="45"/>
      <c r="F126" s="45"/>
      <c r="G126" s="45"/>
      <c r="H126" s="45"/>
      <c r="I126" s="45"/>
      <c r="J126" s="45"/>
      <c r="K126" s="45"/>
      <c r="L126" s="32"/>
    </row>
  </sheetData>
  <autoFilter ref="C116:K125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PAB0350a - Kostel - sever...</vt:lpstr>
      <vt:lpstr>PAB0350b - Kostel - výcho...</vt:lpstr>
      <vt:lpstr>PAB0351 - Věž</vt:lpstr>
      <vt:lpstr>PAB0352 - Elektroinstalac...</vt:lpstr>
      <vt:lpstr>PAB0353 - Vedlejší náklady</vt:lpstr>
      <vt:lpstr>'PAB0350a - Kostel - sever...'!Názvy_tisku</vt:lpstr>
      <vt:lpstr>'PAB0350b - Kostel - výcho...'!Názvy_tisku</vt:lpstr>
      <vt:lpstr>'PAB0351 - Věž'!Názvy_tisku</vt:lpstr>
      <vt:lpstr>'PAB0352 - Elektroinstalac...'!Názvy_tisku</vt:lpstr>
      <vt:lpstr>'PAB0353 - Vedlejší náklady'!Názvy_tisku</vt:lpstr>
      <vt:lpstr>'Rekapitulace stavby'!Názvy_tisku</vt:lpstr>
      <vt:lpstr>'PAB0350a - Kostel - sever...'!Oblast_tisku</vt:lpstr>
      <vt:lpstr>'PAB0350b - Kostel - výcho...'!Oblast_tisku</vt:lpstr>
      <vt:lpstr>'PAB0351 - Věž'!Oblast_tisku</vt:lpstr>
      <vt:lpstr>'PAB0352 - Elektroinstalac...'!Oblast_tisku</vt:lpstr>
      <vt:lpstr>'PAB0353 - Vedlejší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Puhačová</dc:creator>
  <cp:lastModifiedBy>Magdalena Chmelařová</cp:lastModifiedBy>
  <dcterms:created xsi:type="dcterms:W3CDTF">2025-11-20T11:26:11Z</dcterms:created>
  <dcterms:modified xsi:type="dcterms:W3CDTF">2026-03-08T11:31:00Z</dcterms:modified>
</cp:coreProperties>
</file>