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Pracovní\"/>
    </mc:Choice>
  </mc:AlternateContent>
  <bookViews>
    <workbookView xWindow="0" yWindow="0" windowWidth="0" windowHeight="0"/>
  </bookViews>
  <sheets>
    <sheet name="Rekapitulace stavby" sheetId="1" r:id="rId1"/>
    <sheet name="01 - Sanace schodišť" sheetId="2" r:id="rId2"/>
    <sheet name="02 - Zařízení silnoproudé..." sheetId="3" r:id="rId3"/>
    <sheet name="03 - Revitalizace předpol..." sheetId="4" r:id="rId4"/>
    <sheet name="VON - Vedlejší a ostatní 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Sanace schodišť'!$C$98:$K$690</definedName>
    <definedName name="_xlnm.Print_Area" localSheetId="1">'01 - Sanace schodišť'!$C$4:$J$39,'01 - Sanace schodišť'!$C$45:$J$80,'01 - Sanace schodišť'!$C$86:$K$690</definedName>
    <definedName name="_xlnm.Print_Titles" localSheetId="1">'01 - Sanace schodišť'!$98:$98</definedName>
    <definedName name="_xlnm._FilterDatabase" localSheetId="2" hidden="1">'02 - Zařízení silnoproudé...'!$C$88:$K$178</definedName>
    <definedName name="_xlnm.Print_Area" localSheetId="2">'02 - Zařízení silnoproudé...'!$C$4:$J$39,'02 - Zařízení silnoproudé...'!$C$45:$J$70,'02 - Zařízení silnoproudé...'!$C$76:$K$178</definedName>
    <definedName name="_xlnm.Print_Titles" localSheetId="2">'02 - Zařízení silnoproudé...'!$88:$88</definedName>
    <definedName name="_xlnm._FilterDatabase" localSheetId="3" hidden="1">'03 - Revitalizace předpol...'!$C$96:$K$504</definedName>
    <definedName name="_xlnm.Print_Area" localSheetId="3">'03 - Revitalizace předpol...'!$C$4:$J$39,'03 - Revitalizace předpol...'!$C$45:$J$78,'03 - Revitalizace předpol...'!$C$84:$K$504</definedName>
    <definedName name="_xlnm.Print_Titles" localSheetId="3">'03 - Revitalizace předpol...'!$96:$96</definedName>
    <definedName name="_xlnm._FilterDatabase" localSheetId="4" hidden="1">'VON - Vedlejší a ostatní ...'!$C$80:$K$94</definedName>
    <definedName name="_xlnm.Print_Area" localSheetId="4">'VON - Vedlejší a ostatní ...'!$C$4:$J$39,'VON - Vedlejší a ostatní ...'!$C$45:$J$62,'VON - Vedlejší a ostatní ...'!$C$68:$K$94</definedName>
    <definedName name="_xlnm.Print_Titles" localSheetId="4">'VON - Vedlejší a ostatní ...'!$80:$80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4" r="J37"/>
  <c r="J36"/>
  <c i="1" r="AY57"/>
  <c i="4" r="J35"/>
  <c i="1" r="AX57"/>
  <c i="4" r="BI501"/>
  <c r="BH501"/>
  <c r="BG501"/>
  <c r="BF501"/>
  <c r="T501"/>
  <c r="R501"/>
  <c r="P501"/>
  <c r="BI497"/>
  <c r="BH497"/>
  <c r="BG497"/>
  <c r="BF497"/>
  <c r="T497"/>
  <c r="R497"/>
  <c r="P497"/>
  <c r="BI493"/>
  <c r="BH493"/>
  <c r="BG493"/>
  <c r="BF493"/>
  <c r="T493"/>
  <c r="R493"/>
  <c r="P493"/>
  <c r="BI489"/>
  <c r="BH489"/>
  <c r="BG489"/>
  <c r="BF489"/>
  <c r="T489"/>
  <c r="R489"/>
  <c r="P489"/>
  <c r="BI486"/>
  <c r="BH486"/>
  <c r="BG486"/>
  <c r="BF486"/>
  <c r="T486"/>
  <c r="R486"/>
  <c r="P486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2"/>
  <c r="BH462"/>
  <c r="BG462"/>
  <c r="BF462"/>
  <c r="T462"/>
  <c r="R462"/>
  <c r="P462"/>
  <c r="BI454"/>
  <c r="BH454"/>
  <c r="BG454"/>
  <c r="BF454"/>
  <c r="T454"/>
  <c r="R454"/>
  <c r="P454"/>
  <c r="BI449"/>
  <c r="BH449"/>
  <c r="BG449"/>
  <c r="BF449"/>
  <c r="T449"/>
  <c r="R449"/>
  <c r="P449"/>
  <c r="BI444"/>
  <c r="BH444"/>
  <c r="BG444"/>
  <c r="BF444"/>
  <c r="T444"/>
  <c r="R444"/>
  <c r="P444"/>
  <c r="BI439"/>
  <c r="BH439"/>
  <c r="BG439"/>
  <c r="BF439"/>
  <c r="T439"/>
  <c r="R439"/>
  <c r="P439"/>
  <c r="BI434"/>
  <c r="BH434"/>
  <c r="BG434"/>
  <c r="BF434"/>
  <c r="T434"/>
  <c r="R434"/>
  <c r="P434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11"/>
  <c r="BH411"/>
  <c r="BG411"/>
  <c r="BF411"/>
  <c r="T411"/>
  <c r="R411"/>
  <c r="P411"/>
  <c r="BI406"/>
  <c r="BH406"/>
  <c r="BG406"/>
  <c r="BF406"/>
  <c r="T406"/>
  <c r="R406"/>
  <c r="P406"/>
  <c r="BI402"/>
  <c r="BH402"/>
  <c r="BG402"/>
  <c r="BF402"/>
  <c r="T402"/>
  <c r="R402"/>
  <c r="P402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78"/>
  <c r="BH378"/>
  <c r="BG378"/>
  <c r="BF378"/>
  <c r="T378"/>
  <c r="R378"/>
  <c r="P378"/>
  <c r="BI373"/>
  <c r="BH373"/>
  <c r="BG373"/>
  <c r="BF373"/>
  <c r="T373"/>
  <c r="R373"/>
  <c r="P373"/>
  <c r="BI366"/>
  <c r="BH366"/>
  <c r="BG366"/>
  <c r="BF366"/>
  <c r="T366"/>
  <c r="R366"/>
  <c r="P366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1"/>
  <c r="BH351"/>
  <c r="BG351"/>
  <c r="BF351"/>
  <c r="T351"/>
  <c r="R351"/>
  <c r="P351"/>
  <c r="BI346"/>
  <c r="BH346"/>
  <c r="BG346"/>
  <c r="BF346"/>
  <c r="T346"/>
  <c r="R346"/>
  <c r="P346"/>
  <c r="BI341"/>
  <c r="BH341"/>
  <c r="BG341"/>
  <c r="BF341"/>
  <c r="T341"/>
  <c r="R341"/>
  <c r="P341"/>
  <c r="BI333"/>
  <c r="BH333"/>
  <c r="BG333"/>
  <c r="BF333"/>
  <c r="T333"/>
  <c r="R333"/>
  <c r="P333"/>
  <c r="BI329"/>
  <c r="BH329"/>
  <c r="BG329"/>
  <c r="BF329"/>
  <c r="T329"/>
  <c r="R329"/>
  <c r="P329"/>
  <c r="BI323"/>
  <c r="BH323"/>
  <c r="BG323"/>
  <c r="BF323"/>
  <c r="T323"/>
  <c r="T322"/>
  <c r="R323"/>
  <c r="R322"/>
  <c r="P323"/>
  <c r="P322"/>
  <c r="BI319"/>
  <c r="BH319"/>
  <c r="BG319"/>
  <c r="BF319"/>
  <c r="T319"/>
  <c r="R319"/>
  <c r="P319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T305"/>
  <c r="R306"/>
  <c r="R305"/>
  <c r="P306"/>
  <c r="P305"/>
  <c r="BI300"/>
  <c r="BH300"/>
  <c r="BG300"/>
  <c r="BF300"/>
  <c r="T300"/>
  <c r="R300"/>
  <c r="P300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65"/>
  <c r="BH265"/>
  <c r="BG265"/>
  <c r="BF265"/>
  <c r="T265"/>
  <c r="R265"/>
  <c r="P265"/>
  <c r="BI260"/>
  <c r="BH260"/>
  <c r="BG260"/>
  <c r="BF260"/>
  <c r="T260"/>
  <c r="R260"/>
  <c r="P260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23"/>
  <c r="BH223"/>
  <c r="BG223"/>
  <c r="BF223"/>
  <c r="T223"/>
  <c r="R223"/>
  <c r="P223"/>
  <c r="BI218"/>
  <c r="BH218"/>
  <c r="BG218"/>
  <c r="BF218"/>
  <c r="T218"/>
  <c r="R218"/>
  <c r="P218"/>
  <c r="BI211"/>
  <c r="BH211"/>
  <c r="BG211"/>
  <c r="BF211"/>
  <c r="T211"/>
  <c r="R211"/>
  <c r="P211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27"/>
  <c r="BH127"/>
  <c r="BG127"/>
  <c r="BF127"/>
  <c r="T127"/>
  <c r="R127"/>
  <c r="P127"/>
  <c r="BI123"/>
  <c r="BH123"/>
  <c r="BG123"/>
  <c r="BF123"/>
  <c r="T123"/>
  <c r="R123"/>
  <c r="P123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J94"/>
  <c r="J93"/>
  <c r="F93"/>
  <c r="F91"/>
  <c r="E89"/>
  <c r="J55"/>
  <c r="J54"/>
  <c r="F54"/>
  <c r="F52"/>
  <c r="E50"/>
  <c r="J18"/>
  <c r="E18"/>
  <c r="F55"/>
  <c r="J17"/>
  <c r="J12"/>
  <c r="J91"/>
  <c r="E7"/>
  <c r="E87"/>
  <c i="3" r="J37"/>
  <c r="J36"/>
  <c i="1" r="AY56"/>
  <c i="3" r="J35"/>
  <c i="1" r="AX56"/>
  <c i="3"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T91"/>
  <c r="R92"/>
  <c r="R91"/>
  <c r="P92"/>
  <c r="P91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2" r="J37"/>
  <c r="J36"/>
  <c i="1" r="AY55"/>
  <c i="2" r="J35"/>
  <c i="1" r="AX55"/>
  <c i="2" r="BI689"/>
  <c r="BH689"/>
  <c r="BG689"/>
  <c r="BF689"/>
  <c r="T689"/>
  <c r="R689"/>
  <c r="P689"/>
  <c r="BI685"/>
  <c r="BH685"/>
  <c r="BG685"/>
  <c r="BF685"/>
  <c r="T685"/>
  <c r="R685"/>
  <c r="P685"/>
  <c r="BI680"/>
  <c r="BH680"/>
  <c r="BG680"/>
  <c r="BF680"/>
  <c r="T680"/>
  <c r="R680"/>
  <c r="P680"/>
  <c r="BI677"/>
  <c r="BH677"/>
  <c r="BG677"/>
  <c r="BF677"/>
  <c r="T677"/>
  <c r="R677"/>
  <c r="P677"/>
  <c r="BI674"/>
  <c r="BH674"/>
  <c r="BG674"/>
  <c r="BF674"/>
  <c r="T674"/>
  <c r="R674"/>
  <c r="P674"/>
  <c r="BI670"/>
  <c r="BH670"/>
  <c r="BG670"/>
  <c r="BF670"/>
  <c r="T670"/>
  <c r="R670"/>
  <c r="P670"/>
  <c r="BI666"/>
  <c r="BH666"/>
  <c r="BG666"/>
  <c r="BF666"/>
  <c r="T666"/>
  <c r="R666"/>
  <c r="P666"/>
  <c r="BI661"/>
  <c r="BH661"/>
  <c r="BG661"/>
  <c r="BF661"/>
  <c r="T661"/>
  <c r="R661"/>
  <c r="P661"/>
  <c r="BI656"/>
  <c r="BH656"/>
  <c r="BG656"/>
  <c r="BF656"/>
  <c r="T656"/>
  <c r="R656"/>
  <c r="P656"/>
  <c r="BI651"/>
  <c r="BH651"/>
  <c r="BG651"/>
  <c r="BF651"/>
  <c r="T651"/>
  <c r="R651"/>
  <c r="P651"/>
  <c r="BI645"/>
  <c r="BH645"/>
  <c r="BG645"/>
  <c r="BF645"/>
  <c r="T645"/>
  <c r="R645"/>
  <c r="P645"/>
  <c r="BI641"/>
  <c r="BH641"/>
  <c r="BG641"/>
  <c r="BF641"/>
  <c r="T641"/>
  <c r="R641"/>
  <c r="P641"/>
  <c r="BI637"/>
  <c r="BH637"/>
  <c r="BG637"/>
  <c r="BF637"/>
  <c r="T637"/>
  <c r="R637"/>
  <c r="P637"/>
  <c r="BI633"/>
  <c r="BH633"/>
  <c r="BG633"/>
  <c r="BF633"/>
  <c r="T633"/>
  <c r="R633"/>
  <c r="P633"/>
  <c r="BI629"/>
  <c r="BH629"/>
  <c r="BG629"/>
  <c r="BF629"/>
  <c r="T629"/>
  <c r="R629"/>
  <c r="P629"/>
  <c r="BI625"/>
  <c r="BH625"/>
  <c r="BG625"/>
  <c r="BF625"/>
  <c r="T625"/>
  <c r="R625"/>
  <c r="P625"/>
  <c r="BI621"/>
  <c r="BH621"/>
  <c r="BG621"/>
  <c r="BF621"/>
  <c r="T621"/>
  <c r="R621"/>
  <c r="P621"/>
  <c r="BI618"/>
  <c r="BH618"/>
  <c r="BG618"/>
  <c r="BF618"/>
  <c r="T618"/>
  <c r="R618"/>
  <c r="P618"/>
  <c r="BI615"/>
  <c r="BH615"/>
  <c r="BG615"/>
  <c r="BF615"/>
  <c r="T615"/>
  <c r="R615"/>
  <c r="P615"/>
  <c r="BI611"/>
  <c r="BH611"/>
  <c r="BG611"/>
  <c r="BF611"/>
  <c r="T611"/>
  <c r="R611"/>
  <c r="P611"/>
  <c r="BI606"/>
  <c r="BH606"/>
  <c r="BG606"/>
  <c r="BF606"/>
  <c r="T606"/>
  <c r="R606"/>
  <c r="P606"/>
  <c r="BI603"/>
  <c r="BH603"/>
  <c r="BG603"/>
  <c r="BF603"/>
  <c r="T603"/>
  <c r="R603"/>
  <c r="P603"/>
  <c r="BI593"/>
  <c r="BH593"/>
  <c r="BG593"/>
  <c r="BF593"/>
  <c r="T593"/>
  <c r="R593"/>
  <c r="P593"/>
  <c r="BI589"/>
  <c r="BH589"/>
  <c r="BG589"/>
  <c r="BF589"/>
  <c r="T589"/>
  <c r="R589"/>
  <c r="P589"/>
  <c r="BI580"/>
  <c r="BH580"/>
  <c r="BG580"/>
  <c r="BF580"/>
  <c r="T580"/>
  <c r="R580"/>
  <c r="P580"/>
  <c r="BI576"/>
  <c r="BH576"/>
  <c r="BG576"/>
  <c r="BF576"/>
  <c r="T576"/>
  <c r="R576"/>
  <c r="P576"/>
  <c r="BI574"/>
  <c r="BH574"/>
  <c r="BG574"/>
  <c r="BF574"/>
  <c r="T574"/>
  <c r="R574"/>
  <c r="P574"/>
  <c r="BI571"/>
  <c r="BH571"/>
  <c r="BG571"/>
  <c r="BF571"/>
  <c r="T571"/>
  <c r="R571"/>
  <c r="P571"/>
  <c r="BI568"/>
  <c r="BH568"/>
  <c r="BG568"/>
  <c r="BF568"/>
  <c r="T568"/>
  <c r="R568"/>
  <c r="P568"/>
  <c r="BI566"/>
  <c r="BH566"/>
  <c r="BG566"/>
  <c r="BF566"/>
  <c r="T566"/>
  <c r="R566"/>
  <c r="P566"/>
  <c r="BI563"/>
  <c r="BH563"/>
  <c r="BG563"/>
  <c r="BF563"/>
  <c r="T563"/>
  <c r="R563"/>
  <c r="P563"/>
  <c r="BI561"/>
  <c r="BH561"/>
  <c r="BG561"/>
  <c r="BF561"/>
  <c r="T561"/>
  <c r="R561"/>
  <c r="P561"/>
  <c r="BI556"/>
  <c r="BH556"/>
  <c r="BG556"/>
  <c r="BF556"/>
  <c r="T556"/>
  <c r="R556"/>
  <c r="P556"/>
  <c r="BI548"/>
  <c r="BH548"/>
  <c r="BG548"/>
  <c r="BF548"/>
  <c r="T548"/>
  <c r="R548"/>
  <c r="P548"/>
  <c r="BI542"/>
  <c r="BH542"/>
  <c r="BG542"/>
  <c r="BF542"/>
  <c r="T542"/>
  <c r="T541"/>
  <c r="R542"/>
  <c r="R541"/>
  <c r="P542"/>
  <c r="P541"/>
  <c r="BI536"/>
  <c r="BH536"/>
  <c r="BG536"/>
  <c r="BF536"/>
  <c r="T536"/>
  <c r="R536"/>
  <c r="P536"/>
  <c r="BI531"/>
  <c r="BH531"/>
  <c r="BG531"/>
  <c r="BF531"/>
  <c r="T531"/>
  <c r="R531"/>
  <c r="P531"/>
  <c r="BI527"/>
  <c r="BH527"/>
  <c r="BG527"/>
  <c r="BF527"/>
  <c r="T527"/>
  <c r="R527"/>
  <c r="P527"/>
  <c r="BI524"/>
  <c r="BH524"/>
  <c r="BG524"/>
  <c r="BF524"/>
  <c r="T524"/>
  <c r="R524"/>
  <c r="P524"/>
  <c r="BI521"/>
  <c r="BH521"/>
  <c r="BG521"/>
  <c r="BF521"/>
  <c r="T521"/>
  <c r="R521"/>
  <c r="P521"/>
  <c r="BI516"/>
  <c r="BH516"/>
  <c r="BG516"/>
  <c r="BF516"/>
  <c r="T516"/>
  <c r="R516"/>
  <c r="P516"/>
  <c r="BI510"/>
  <c r="BH510"/>
  <c r="BG510"/>
  <c r="BF510"/>
  <c r="T510"/>
  <c r="R510"/>
  <c r="P510"/>
  <c r="BI506"/>
  <c r="BH506"/>
  <c r="BG506"/>
  <c r="BF506"/>
  <c r="T506"/>
  <c r="R506"/>
  <c r="P506"/>
  <c r="BI502"/>
  <c r="BH502"/>
  <c r="BG502"/>
  <c r="BF502"/>
  <c r="T502"/>
  <c r="R502"/>
  <c r="P502"/>
  <c r="BI499"/>
  <c r="BH499"/>
  <c r="BG499"/>
  <c r="BF499"/>
  <c r="T499"/>
  <c r="R499"/>
  <c r="P499"/>
  <c r="BI494"/>
  <c r="BH494"/>
  <c r="BG494"/>
  <c r="BF494"/>
  <c r="T494"/>
  <c r="R494"/>
  <c r="P494"/>
  <c r="BI489"/>
  <c r="BH489"/>
  <c r="BG489"/>
  <c r="BF489"/>
  <c r="T489"/>
  <c r="R489"/>
  <c r="P489"/>
  <c r="BI486"/>
  <c r="BH486"/>
  <c r="BG486"/>
  <c r="BF486"/>
  <c r="T486"/>
  <c r="R486"/>
  <c r="P486"/>
  <c r="BI479"/>
  <c r="BH479"/>
  <c r="BG479"/>
  <c r="BF479"/>
  <c r="T479"/>
  <c r="R479"/>
  <c r="P479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55"/>
  <c r="BH455"/>
  <c r="BG455"/>
  <c r="BF455"/>
  <c r="T455"/>
  <c r="R455"/>
  <c r="P455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394"/>
  <c r="BH394"/>
  <c r="BG394"/>
  <c r="BF394"/>
  <c r="T394"/>
  <c r="R394"/>
  <c r="P394"/>
  <c r="BI387"/>
  <c r="BH387"/>
  <c r="BG387"/>
  <c r="BF387"/>
  <c r="T387"/>
  <c r="R387"/>
  <c r="P387"/>
  <c r="BI380"/>
  <c r="BH380"/>
  <c r="BG380"/>
  <c r="BF380"/>
  <c r="T380"/>
  <c r="R380"/>
  <c r="P380"/>
  <c r="BI342"/>
  <c r="BH342"/>
  <c r="BG342"/>
  <c r="BF342"/>
  <c r="T342"/>
  <c r="R342"/>
  <c r="P342"/>
  <c r="BI337"/>
  <c r="BH337"/>
  <c r="BG337"/>
  <c r="BF337"/>
  <c r="T337"/>
  <c r="R337"/>
  <c r="P337"/>
  <c r="BI331"/>
  <c r="BH331"/>
  <c r="BG331"/>
  <c r="BF331"/>
  <c r="T331"/>
  <c r="R331"/>
  <c r="P331"/>
  <c r="BI325"/>
  <c r="BH325"/>
  <c r="BG325"/>
  <c r="BF325"/>
  <c r="T325"/>
  <c r="R325"/>
  <c r="P325"/>
  <c r="BI319"/>
  <c r="BH319"/>
  <c r="BG319"/>
  <c r="BF319"/>
  <c r="T319"/>
  <c r="R319"/>
  <c r="P319"/>
  <c r="BI313"/>
  <c r="BH313"/>
  <c r="BG313"/>
  <c r="BF313"/>
  <c r="T313"/>
  <c r="R313"/>
  <c r="P313"/>
  <c r="BI308"/>
  <c r="BH308"/>
  <c r="BG308"/>
  <c r="BF308"/>
  <c r="T308"/>
  <c r="R308"/>
  <c r="P308"/>
  <c r="BI304"/>
  <c r="BH304"/>
  <c r="BG304"/>
  <c r="BF304"/>
  <c r="T304"/>
  <c r="R304"/>
  <c r="P304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R288"/>
  <c r="P288"/>
  <c r="BI283"/>
  <c r="BH283"/>
  <c r="BG283"/>
  <c r="BF283"/>
  <c r="T283"/>
  <c r="R283"/>
  <c r="P283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1"/>
  <c r="BH151"/>
  <c r="BG151"/>
  <c r="BF151"/>
  <c r="T151"/>
  <c r="R151"/>
  <c r="P151"/>
  <c r="BI131"/>
  <c r="BH131"/>
  <c r="BG131"/>
  <c r="BF131"/>
  <c r="T131"/>
  <c r="R131"/>
  <c r="P131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96"/>
  <c r="J17"/>
  <c r="J12"/>
  <c r="J93"/>
  <c r="E7"/>
  <c r="E89"/>
  <c i="1" r="L50"/>
  <c r="AM50"/>
  <c r="AM49"/>
  <c r="L49"/>
  <c r="AM47"/>
  <c r="L47"/>
  <c r="L45"/>
  <c r="L44"/>
  <c i="2" r="BK432"/>
  <c r="BK568"/>
  <c r="J298"/>
  <c r="J168"/>
  <c i="3" r="BK144"/>
  <c i="4" r="BK341"/>
  <c r="J421"/>
  <c r="J397"/>
  <c i="2" r="BK499"/>
  <c r="J234"/>
  <c r="BK486"/>
  <c i="3" r="J112"/>
  <c i="4" r="BK356"/>
  <c r="J469"/>
  <c r="J489"/>
  <c r="J166"/>
  <c i="2" r="BK536"/>
  <c r="BK102"/>
  <c i="3" r="J151"/>
  <c i="4" r="J272"/>
  <c r="BK397"/>
  <c r="BK421"/>
  <c i="5" r="BK90"/>
  <c i="2" r="BK468"/>
  <c r="BK450"/>
  <c r="J633"/>
  <c i="3" r="BK170"/>
  <c r="BK147"/>
  <c r="BK109"/>
  <c i="4" r="J346"/>
  <c r="BK223"/>
  <c r="J424"/>
  <c i="2" r="BK446"/>
  <c r="J270"/>
  <c r="BK387"/>
  <c r="J331"/>
  <c i="3" r="BK104"/>
  <c i="4" r="BK306"/>
  <c r="BK105"/>
  <c i="5" r="BK85"/>
  <c i="2" r="BK561"/>
  <c r="J325"/>
  <c r="J499"/>
  <c i="3" r="J95"/>
  <c i="4" r="J109"/>
  <c r="J449"/>
  <c r="J341"/>
  <c i="2" r="J472"/>
  <c r="J527"/>
  <c r="J641"/>
  <c i="3" r="J142"/>
  <c i="4" r="J362"/>
  <c r="BK323"/>
  <c i="2" r="BK571"/>
  <c r="J618"/>
  <c i="3" r="J119"/>
  <c r="BK167"/>
  <c i="4" r="BK466"/>
  <c r="BK260"/>
  <c i="2" r="J606"/>
  <c r="J516"/>
  <c r="BK442"/>
  <c r="BK266"/>
  <c r="J524"/>
  <c r="BK656"/>
  <c i="3" r="BK116"/>
  <c r="J159"/>
  <c i="4" r="J411"/>
  <c r="BK143"/>
  <c r="J501"/>
  <c i="2" r="J542"/>
  <c r="J677"/>
  <c r="BK274"/>
  <c r="J394"/>
  <c i="3" r="J92"/>
  <c r="J116"/>
  <c i="4" r="BK174"/>
  <c r="J153"/>
  <c r="J194"/>
  <c r="J265"/>
  <c i="5" r="BK84"/>
  <c i="2" r="BK262"/>
  <c r="J246"/>
  <c r="BK563"/>
  <c r="BK394"/>
  <c i="3" r="BK135"/>
  <c r="J155"/>
  <c i="4" r="J190"/>
  <c r="BK427"/>
  <c r="BK170"/>
  <c i="2" r="BK645"/>
  <c r="BK178"/>
  <c r="BK689"/>
  <c r="BK293"/>
  <c i="3" r="J157"/>
  <c r="J102"/>
  <c i="4" r="BK394"/>
  <c r="J493"/>
  <c i="2" r="J506"/>
  <c r="BK685"/>
  <c r="BK278"/>
  <c i="3" r="BK99"/>
  <c r="J109"/>
  <c i="4" r="J329"/>
  <c r="BK186"/>
  <c r="J233"/>
  <c i="2" r="BK234"/>
  <c r="J422"/>
  <c r="J274"/>
  <c i="3" r="BK149"/>
  <c r="J107"/>
  <c i="4" r="BK469"/>
  <c r="J186"/>
  <c i="5" r="J92"/>
  <c i="2" r="J308"/>
  <c r="J486"/>
  <c r="J566"/>
  <c r="J556"/>
  <c i="3" r="BK175"/>
  <c i="4" r="J480"/>
  <c r="J143"/>
  <c r="J123"/>
  <c i="2" r="BK666"/>
  <c r="J521"/>
  <c r="BK521"/>
  <c i="3" r="J170"/>
  <c r="J106"/>
  <c r="BK133"/>
  <c i="4" r="BK190"/>
  <c r="BK178"/>
  <c r="BK218"/>
  <c r="BK439"/>
  <c i="5" r="J91"/>
  <c i="2" r="J266"/>
  <c r="J293"/>
  <c r="BK464"/>
  <c i="3" r="J163"/>
  <c r="J158"/>
  <c i="4" r="BK166"/>
  <c r="J356"/>
  <c r="BK109"/>
  <c i="2" r="BK489"/>
  <c r="J178"/>
  <c r="BK254"/>
  <c i="3" r="J165"/>
  <c r="J121"/>
  <c i="4" r="J444"/>
  <c r="J486"/>
  <c r="BK366"/>
  <c i="2" r="J531"/>
  <c r="J342"/>
  <c r="BK168"/>
  <c r="J173"/>
  <c i="3" r="BK177"/>
  <c i="4" r="J466"/>
  <c r="BK362"/>
  <c r="BK272"/>
  <c i="2" r="J580"/>
  <c r="J621"/>
  <c r="J593"/>
  <c i="3" r="J129"/>
  <c i="4" r="BK211"/>
  <c r="BK182"/>
  <c r="J333"/>
  <c r="J291"/>
  <c i="2" r="J258"/>
  <c r="J262"/>
  <c r="J611"/>
  <c i="3" r="BK160"/>
  <c i="4" r="J472"/>
  <c r="BK319"/>
  <c r="BK476"/>
  <c i="2" r="BK629"/>
  <c r="BK531"/>
  <c r="BK342"/>
  <c i="3" r="BK140"/>
  <c r="BK131"/>
  <c i="4" r="J366"/>
  <c r="J359"/>
  <c i="2" r="J536"/>
  <c r="BK163"/>
  <c r="BK494"/>
  <c i="3" r="J177"/>
  <c i="4" r="J127"/>
  <c r="BK198"/>
  <c r="J295"/>
  <c i="5" r="J90"/>
  <c i="2" r="BK246"/>
  <c r="BK331"/>
  <c i="3" r="BK110"/>
  <c i="4" r="BK148"/>
  <c r="BK424"/>
  <c r="BK329"/>
  <c r="J148"/>
  <c r="BK480"/>
  <c i="2" r="J502"/>
  <c r="BK313"/>
  <c r="J238"/>
  <c r="BK674"/>
  <c r="BK258"/>
  <c r="BK380"/>
  <c i="3" r="J115"/>
  <c i="4" r="BK281"/>
  <c r="J394"/>
  <c r="J306"/>
  <c i="2" r="J283"/>
  <c r="J603"/>
  <c r="J455"/>
  <c r="J571"/>
  <c r="J494"/>
  <c i="3" r="BK165"/>
  <c r="BK151"/>
  <c i="4" r="BK389"/>
  <c r="BK378"/>
  <c r="BK472"/>
  <c r="J162"/>
  <c i="2" r="BK637"/>
  <c r="J651"/>
  <c r="BK548"/>
  <c r="J319"/>
  <c i="3" r="J97"/>
  <c r="J135"/>
  <c i="4" r="J462"/>
  <c r="BK387"/>
  <c i="5" r="J85"/>
  <c i="2" r="BK621"/>
  <c r="J661"/>
  <c r="BK580"/>
  <c r="J450"/>
  <c i="3" r="BK155"/>
  <c i="4" r="J311"/>
  <c r="BK411"/>
  <c i="5" r="J93"/>
  <c i="2" r="BK576"/>
  <c r="J464"/>
  <c r="J576"/>
  <c i="3" r="BK97"/>
  <c i="4" r="J439"/>
  <c r="J387"/>
  <c i="2" r="J629"/>
  <c r="BK566"/>
  <c r="BK238"/>
  <c r="J254"/>
  <c i="3" r="BK92"/>
  <c i="4" r="BK233"/>
  <c r="BK351"/>
  <c r="J316"/>
  <c i="2" r="J685"/>
  <c r="BK288"/>
  <c i="3" r="BK172"/>
  <c r="J154"/>
  <c i="4" r="J211"/>
  <c r="J198"/>
  <c i="2" r="J151"/>
  <c r="BK625"/>
  <c r="BK618"/>
  <c i="3" r="BK119"/>
  <c r="BK157"/>
  <c i="4" r="BK206"/>
  <c i="5" r="BK93"/>
  <c i="2" r="J568"/>
  <c r="BK422"/>
  <c r="BK308"/>
  <c i="3" r="J127"/>
  <c r="BK121"/>
  <c i="4" r="BK123"/>
  <c r="BK291"/>
  <c r="BK255"/>
  <c r="J278"/>
  <c i="2" r="J656"/>
  <c r="BK455"/>
  <c r="BK633"/>
  <c r="J510"/>
  <c i="3" r="J133"/>
  <c r="BK163"/>
  <c r="J104"/>
  <c i="4" r="J223"/>
  <c r="J202"/>
  <c r="J300"/>
  <c i="5" r="BK86"/>
  <c i="2" r="J637"/>
  <c r="J489"/>
  <c r="BK427"/>
  <c i="3" r="BK129"/>
  <c r="J125"/>
  <c i="4" r="J206"/>
  <c r="J239"/>
  <c r="BK295"/>
  <c i="2" r="J163"/>
  <c r="J468"/>
  <c r="BK242"/>
  <c r="BK516"/>
  <c r="J242"/>
  <c i="3" r="J160"/>
  <c i="4" r="BK486"/>
  <c r="BK239"/>
  <c r="J244"/>
  <c i="5" r="J94"/>
  <c i="2" r="BK611"/>
  <c r="J102"/>
  <c r="BK651"/>
  <c i="3" r="BK102"/>
  <c i="4" r="BK244"/>
  <c r="J174"/>
  <c r="J178"/>
  <c i="2" r="BK283"/>
  <c r="BK680"/>
  <c r="BK524"/>
  <c i="3" r="J99"/>
  <c i="4" r="J218"/>
  <c r="BK249"/>
  <c r="BK454"/>
  <c i="5" r="J88"/>
  <c i="2" r="BK615"/>
  <c r="BK593"/>
  <c r="BK151"/>
  <c i="3" r="J131"/>
  <c i="4" r="J287"/>
  <c r="BK278"/>
  <c r="J378"/>
  <c i="2" r="J304"/>
  <c r="J442"/>
  <c r="J131"/>
  <c i="3" r="J167"/>
  <c r="BK118"/>
  <c i="4" r="BK265"/>
  <c r="J431"/>
  <c r="J454"/>
  <c r="BK316"/>
  <c r="BK311"/>
  <c r="BK194"/>
  <c r="BK333"/>
  <c i="5" r="BK94"/>
  <c i="2" r="J645"/>
  <c r="J680"/>
  <c r="J427"/>
  <c r="BK556"/>
  <c r="BK506"/>
  <c r="BK542"/>
  <c i="3" r="BK154"/>
  <c r="BK100"/>
  <c i="4" r="J476"/>
  <c r="J323"/>
  <c r="BK418"/>
  <c r="J402"/>
  <c i="5" r="J86"/>
  <c i="2" r="J313"/>
  <c r="J479"/>
  <c r="J625"/>
  <c i="3" r="J172"/>
  <c r="J118"/>
  <c r="J144"/>
  <c i="4" r="BK138"/>
  <c r="J260"/>
  <c r="J373"/>
  <c r="J497"/>
  <c i="2" r="J278"/>
  <c r="J689"/>
  <c r="BK173"/>
  <c i="3" r="BK138"/>
  <c i="4" r="J249"/>
  <c r="BK300"/>
  <c r="J319"/>
  <c r="BK501"/>
  <c i="5" r="J83"/>
  <c i="2" r="BK641"/>
  <c r="BK589"/>
  <c r="J666"/>
  <c i="3" r="J149"/>
  <c r="J175"/>
  <c i="4" r="BK402"/>
  <c r="J138"/>
  <c r="BK153"/>
  <c i="2" r="BK337"/>
  <c r="J380"/>
  <c r="BK502"/>
  <c i="3" r="BK113"/>
  <c r="BK106"/>
  <c i="4" r="BK462"/>
  <c r="BK127"/>
  <c i="5" r="BK91"/>
  <c i="2" r="BK250"/>
  <c r="BK325"/>
  <c i="3" r="BK125"/>
  <c r="BK127"/>
  <c i="4" r="J182"/>
  <c r="J100"/>
  <c i="2" r="BK677"/>
  <c r="BK603"/>
  <c r="J446"/>
  <c i="3" r="J110"/>
  <c i="4" r="J427"/>
  <c r="J418"/>
  <c r="BK373"/>
  <c i="5" r="BK92"/>
  <c i="2" r="J288"/>
  <c r="BK319"/>
  <c r="BK270"/>
  <c i="3" r="BK159"/>
  <c r="BK112"/>
  <c i="4" r="J255"/>
  <c r="J389"/>
  <c i="5" r="BK88"/>
  <c i="2" r="BK131"/>
  <c r="BK661"/>
  <c r="J432"/>
  <c i="3" r="J138"/>
  <c r="BK115"/>
  <c i="4" r="J281"/>
  <c r="BK287"/>
  <c i="5" r="BK87"/>
  <c i="2" r="J387"/>
  <c r="J548"/>
  <c i="3" r="BK142"/>
  <c i="4" r="BK444"/>
  <c r="BK489"/>
  <c r="BK493"/>
  <c i="2" r="BK298"/>
  <c r="J337"/>
  <c r="J250"/>
  <c i="3" r="J147"/>
  <c r="J140"/>
  <c i="4" r="BK392"/>
  <c r="BK400"/>
  <c r="BK497"/>
  <c i="2" r="J563"/>
  <c r="BK574"/>
  <c r="BK670"/>
  <c i="3" r="J113"/>
  <c i="4" r="BK359"/>
  <c r="BK449"/>
  <c r="J406"/>
  <c r="J351"/>
  <c r="J105"/>
  <c i="2" r="J615"/>
  <c r="BK510"/>
  <c r="J670"/>
  <c r="J674"/>
  <c r="J589"/>
  <c i="3" r="J100"/>
  <c r="BK158"/>
  <c i="4" r="J400"/>
  <c r="BK162"/>
  <c r="BK406"/>
  <c i="5" r="J84"/>
  <c i="2" r="BK304"/>
  <c r="J574"/>
  <c i="1" r="AS54"/>
  <c i="4" r="BK100"/>
  <c r="J392"/>
  <c i="5" r="BK83"/>
  <c i="2" r="BK527"/>
  <c r="J437"/>
  <c r="J561"/>
  <c r="BK606"/>
  <c i="3" r="BK95"/>
  <c i="4" r="BK346"/>
  <c r="J170"/>
  <c r="J434"/>
  <c i="5" r="J87"/>
  <c i="2" r="BK437"/>
  <c r="BK479"/>
  <c r="BK472"/>
  <c i="3" r="BK107"/>
  <c i="4" r="BK434"/>
  <c r="BK431"/>
  <c r="BK202"/>
  <c i="2" l="1" r="BK101"/>
  <c r="J101"/>
  <c r="J61"/>
  <c r="R282"/>
  <c r="BK303"/>
  <c r="J303"/>
  <c r="J63"/>
  <c r="R312"/>
  <c r="P454"/>
  <c r="BK515"/>
  <c r="J515"/>
  <c r="J70"/>
  <c r="T560"/>
  <c r="T620"/>
  <c i="3" r="P94"/>
  <c r="P90"/>
  <c r="BK156"/>
  <c r="J156"/>
  <c r="J65"/>
  <c r="BK169"/>
  <c r="J169"/>
  <c r="J68"/>
  <c i="4" r="BK254"/>
  <c r="J254"/>
  <c r="J64"/>
  <c i="2" r="R101"/>
  <c r="P282"/>
  <c r="P303"/>
  <c r="BK312"/>
  <c r="J312"/>
  <c r="J64"/>
  <c r="BK426"/>
  <c r="J426"/>
  <c r="J66"/>
  <c r="BK493"/>
  <c r="J493"/>
  <c r="J68"/>
  <c r="P505"/>
  <c r="P530"/>
  <c r="BK547"/>
  <c r="J547"/>
  <c r="J73"/>
  <c r="BK573"/>
  <c r="J573"/>
  <c r="J75"/>
  <c r="BK620"/>
  <c r="J620"/>
  <c r="J79"/>
  <c i="3" r="T94"/>
  <c r="T90"/>
  <c r="T156"/>
  <c r="T169"/>
  <c i="4" r="BK99"/>
  <c r="J99"/>
  <c r="J61"/>
  <c r="BK210"/>
  <c r="J210"/>
  <c r="J62"/>
  <c r="T254"/>
  <c r="BK310"/>
  <c r="J310"/>
  <c r="J67"/>
  <c r="R328"/>
  <c r="BK386"/>
  <c r="J386"/>
  <c r="J71"/>
  <c r="P399"/>
  <c r="R405"/>
  <c r="P420"/>
  <c r="R492"/>
  <c i="2" r="R341"/>
  <c r="P426"/>
  <c r="P493"/>
  <c r="T515"/>
  <c r="R560"/>
  <c r="P579"/>
  <c r="BK605"/>
  <c r="J605"/>
  <c r="J78"/>
  <c i="3" r="P124"/>
  <c r="P123"/>
  <c r="P162"/>
  <c r="P174"/>
  <c i="4" r="BK238"/>
  <c r="J238"/>
  <c r="J63"/>
  <c r="BK286"/>
  <c r="J286"/>
  <c r="J65"/>
  <c r="P310"/>
  <c r="T328"/>
  <c r="R386"/>
  <c r="T399"/>
  <c r="T405"/>
  <c r="R420"/>
  <c r="BK492"/>
  <c r="J492"/>
  <c r="J77"/>
  <c i="2" r="T341"/>
  <c r="R454"/>
  <c r="P515"/>
  <c r="R547"/>
  <c r="R573"/>
  <c r="T579"/>
  <c r="T605"/>
  <c i="3" r="BK94"/>
  <c r="J94"/>
  <c r="J62"/>
  <c r="P156"/>
  <c r="P169"/>
  <c i="4" r="R254"/>
  <c r="P328"/>
  <c r="P386"/>
  <c r="R399"/>
  <c r="T433"/>
  <c i="2" r="BK341"/>
  <c r="J341"/>
  <c r="J65"/>
  <c r="R426"/>
  <c r="R493"/>
  <c r="R505"/>
  <c r="R530"/>
  <c r="P547"/>
  <c r="P573"/>
  <c r="R579"/>
  <c r="R605"/>
  <c i="3" r="R124"/>
  <c r="R123"/>
  <c r="T162"/>
  <c r="R174"/>
  <c i="4" r="R99"/>
  <c r="P210"/>
  <c r="P238"/>
  <c r="P286"/>
  <c r="BK328"/>
  <c r="J328"/>
  <c r="J69"/>
  <c r="R365"/>
  <c r="BK399"/>
  <c r="J399"/>
  <c r="J72"/>
  <c r="P433"/>
  <c i="2" r="T101"/>
  <c r="T282"/>
  <c r="T303"/>
  <c r="P312"/>
  <c r="T454"/>
  <c r="R515"/>
  <c r="T547"/>
  <c r="T573"/>
  <c r="BK579"/>
  <c r="J579"/>
  <c r="J77"/>
  <c r="P605"/>
  <c i="3" r="R94"/>
  <c r="R90"/>
  <c r="R156"/>
  <c r="R169"/>
  <c i="4" r="P254"/>
  <c r="R310"/>
  <c r="P365"/>
  <c r="BK405"/>
  <c r="R433"/>
  <c i="5" r="P82"/>
  <c i="2" r="P341"/>
  <c r="BK454"/>
  <c r="J454"/>
  <c r="J67"/>
  <c r="BK505"/>
  <c r="J505"/>
  <c r="J69"/>
  <c r="BK530"/>
  <c r="J530"/>
  <c r="J71"/>
  <c r="P560"/>
  <c r="R620"/>
  <c r="R578"/>
  <c i="3" r="T124"/>
  <c r="T123"/>
  <c r="BK162"/>
  <c r="T174"/>
  <c i="4" r="P99"/>
  <c r="P98"/>
  <c r="T210"/>
  <c r="T238"/>
  <c r="R286"/>
  <c r="T365"/>
  <c r="P405"/>
  <c r="BK420"/>
  <c r="J420"/>
  <c r="J75"/>
  <c r="T420"/>
  <c r="T492"/>
  <c i="5" r="BK82"/>
  <c r="J82"/>
  <c r="J60"/>
  <c r="R82"/>
  <c i="2" r="P101"/>
  <c r="P100"/>
  <c r="P99"/>
  <c i="1" r="AU55"/>
  <c i="2" r="BK282"/>
  <c r="J282"/>
  <c r="J62"/>
  <c r="R303"/>
  <c r="T312"/>
  <c r="T426"/>
  <c r="T493"/>
  <c r="T505"/>
  <c r="T530"/>
  <c r="BK560"/>
  <c r="J560"/>
  <c r="J74"/>
  <c r="P620"/>
  <c r="P578"/>
  <c i="3" r="BK124"/>
  <c r="J124"/>
  <c r="J64"/>
  <c r="R162"/>
  <c r="R161"/>
  <c r="BK174"/>
  <c r="J174"/>
  <c r="J69"/>
  <c i="4" r="T99"/>
  <c r="T98"/>
  <c r="R210"/>
  <c r="R238"/>
  <c r="T286"/>
  <c r="T310"/>
  <c r="BK365"/>
  <c r="J365"/>
  <c r="J70"/>
  <c r="T386"/>
  <c r="BK433"/>
  <c r="J433"/>
  <c r="J76"/>
  <c r="P492"/>
  <c i="5" r="T82"/>
  <c r="BK89"/>
  <c r="J89"/>
  <c r="J61"/>
  <c r="P89"/>
  <c r="R89"/>
  <c r="T89"/>
  <c i="2" r="BK541"/>
  <c r="J541"/>
  <c r="J72"/>
  <c i="4" r="BK305"/>
  <c r="J305"/>
  <c r="J66"/>
  <c r="BK322"/>
  <c r="J322"/>
  <c r="J68"/>
  <c i="3" r="BK91"/>
  <c r="J91"/>
  <c r="J61"/>
  <c i="5" r="BE87"/>
  <c i="4" r="BK98"/>
  <c i="5" r="F55"/>
  <c r="BE88"/>
  <c r="BE93"/>
  <c i="4" r="J405"/>
  <c r="J74"/>
  <c i="5" r="BE84"/>
  <c r="BE94"/>
  <c r="E48"/>
  <c r="BE83"/>
  <c r="BE90"/>
  <c r="J52"/>
  <c r="BE85"/>
  <c r="BE86"/>
  <c r="BE92"/>
  <c r="BE91"/>
  <c i="4" r="BE143"/>
  <c r="BE186"/>
  <c r="BE239"/>
  <c r="BE244"/>
  <c r="BE329"/>
  <c r="BE406"/>
  <c r="BE411"/>
  <c r="BE418"/>
  <c r="BE434"/>
  <c r="BE462"/>
  <c r="BE466"/>
  <c r="BE469"/>
  <c r="BE472"/>
  <c r="BE486"/>
  <c r="BE493"/>
  <c r="BE497"/>
  <c r="BE501"/>
  <c i="3" r="J162"/>
  <c r="J67"/>
  <c i="4" r="E48"/>
  <c r="BE127"/>
  <c r="BE148"/>
  <c r="BE162"/>
  <c r="BE182"/>
  <c r="BE211"/>
  <c r="BE291"/>
  <c r="BE311"/>
  <c r="BE316"/>
  <c r="BE319"/>
  <c r="BE359"/>
  <c r="BE362"/>
  <c r="BE366"/>
  <c r="BE402"/>
  <c r="BE444"/>
  <c r="BE449"/>
  <c r="J52"/>
  <c r="BE109"/>
  <c r="BE281"/>
  <c r="BE346"/>
  <c r="BE351"/>
  <c r="BE392"/>
  <c r="BE394"/>
  <c r="BE397"/>
  <c r="BE439"/>
  <c r="BE174"/>
  <c r="BE300"/>
  <c r="BE306"/>
  <c r="BE123"/>
  <c r="BE138"/>
  <c r="BE202"/>
  <c r="BE218"/>
  <c r="BE223"/>
  <c r="BE287"/>
  <c r="BE341"/>
  <c r="BE389"/>
  <c r="BE400"/>
  <c r="BE454"/>
  <c r="BE476"/>
  <c r="BE480"/>
  <c r="F94"/>
  <c r="BE105"/>
  <c r="BE255"/>
  <c r="BE265"/>
  <c r="BE278"/>
  <c r="BE323"/>
  <c r="BE356"/>
  <c r="BE373"/>
  <c r="BE421"/>
  <c r="BE424"/>
  <c r="BE427"/>
  <c r="BE431"/>
  <c i="3" r="BK90"/>
  <c r="J90"/>
  <c r="J60"/>
  <c r="BK123"/>
  <c r="J123"/>
  <c r="J63"/>
  <c i="4" r="BE153"/>
  <c r="BE166"/>
  <c r="BE170"/>
  <c r="BE249"/>
  <c r="BE260"/>
  <c r="BE272"/>
  <c r="BE333"/>
  <c r="BE378"/>
  <c r="BE387"/>
  <c r="BE489"/>
  <c r="BE100"/>
  <c r="BE178"/>
  <c r="BE190"/>
  <c r="BE194"/>
  <c r="BE198"/>
  <c r="BE206"/>
  <c r="BE233"/>
  <c r="BE295"/>
  <c i="3" r="F55"/>
  <c r="BE95"/>
  <c r="BE116"/>
  <c r="BE121"/>
  <c r="BE147"/>
  <c r="BE151"/>
  <c r="BE160"/>
  <c r="J83"/>
  <c r="BE104"/>
  <c r="BE142"/>
  <c r="BE155"/>
  <c r="BE157"/>
  <c r="BE163"/>
  <c r="BE165"/>
  <c r="BE170"/>
  <c i="2" r="BK100"/>
  <c i="3" r="BE113"/>
  <c r="BE125"/>
  <c r="BE127"/>
  <c r="BE135"/>
  <c r="BE97"/>
  <c r="BE107"/>
  <c r="BE109"/>
  <c r="BE119"/>
  <c r="BE138"/>
  <c r="BE159"/>
  <c r="BE175"/>
  <c r="BE92"/>
  <c r="E48"/>
  <c r="BE99"/>
  <c r="BE100"/>
  <c r="BE112"/>
  <c r="BE131"/>
  <c r="BE133"/>
  <c r="BE149"/>
  <c r="BE172"/>
  <c r="BE106"/>
  <c r="BE115"/>
  <c r="BE118"/>
  <c r="BE144"/>
  <c r="BE154"/>
  <c r="BE158"/>
  <c r="BE177"/>
  <c r="BE102"/>
  <c r="BE110"/>
  <c r="BE129"/>
  <c r="BE140"/>
  <c r="BE167"/>
  <c i="2" r="BE102"/>
  <c r="BE131"/>
  <c r="BE151"/>
  <c r="BE234"/>
  <c r="BE258"/>
  <c r="BE270"/>
  <c r="BE283"/>
  <c r="BE325"/>
  <c r="BE437"/>
  <c r="BE442"/>
  <c r="BE472"/>
  <c r="BE499"/>
  <c r="BE603"/>
  <c r="E48"/>
  <c r="F55"/>
  <c r="BE178"/>
  <c r="BE238"/>
  <c r="BE242"/>
  <c r="BE262"/>
  <c r="BE293"/>
  <c r="BE304"/>
  <c r="BE380"/>
  <c r="BE486"/>
  <c r="BE576"/>
  <c r="BE593"/>
  <c r="BE629"/>
  <c r="BE394"/>
  <c r="BE531"/>
  <c r="BE566"/>
  <c r="BE571"/>
  <c r="BE641"/>
  <c r="BE645"/>
  <c r="BE651"/>
  <c r="BE656"/>
  <c r="BE670"/>
  <c r="BE677"/>
  <c r="BE313"/>
  <c r="BE331"/>
  <c r="BE468"/>
  <c r="BE542"/>
  <c r="BE556"/>
  <c r="BE568"/>
  <c r="BE606"/>
  <c r="BE615"/>
  <c r="BE625"/>
  <c r="BE637"/>
  <c r="J52"/>
  <c r="BE163"/>
  <c r="BE168"/>
  <c r="BE173"/>
  <c r="BE250"/>
  <c r="BE298"/>
  <c r="BE308"/>
  <c r="BE342"/>
  <c r="BE427"/>
  <c r="BE506"/>
  <c r="BE527"/>
  <c r="BE536"/>
  <c r="BE561"/>
  <c r="BE611"/>
  <c r="BE674"/>
  <c r="BE685"/>
  <c r="BE689"/>
  <c r="BE288"/>
  <c r="BE432"/>
  <c r="BE479"/>
  <c r="BE494"/>
  <c r="BE502"/>
  <c r="BE510"/>
  <c r="BE524"/>
  <c r="BE548"/>
  <c r="BE661"/>
  <c r="BE246"/>
  <c r="BE266"/>
  <c r="BE274"/>
  <c r="BE278"/>
  <c r="BE337"/>
  <c r="BE446"/>
  <c r="BE450"/>
  <c r="BE455"/>
  <c r="BE516"/>
  <c r="BE563"/>
  <c r="BE574"/>
  <c r="BE589"/>
  <c r="BE666"/>
  <c r="BE680"/>
  <c r="BE254"/>
  <c r="BE319"/>
  <c r="BE387"/>
  <c r="BE422"/>
  <c r="BE464"/>
  <c r="BE489"/>
  <c r="BE521"/>
  <c r="BE580"/>
  <c r="BE618"/>
  <c r="BE621"/>
  <c r="BE633"/>
  <c r="J34"/>
  <c i="1" r="AW55"/>
  <c i="4" r="F37"/>
  <c i="1" r="BD57"/>
  <c i="5" r="F37"/>
  <c i="1" r="BD58"/>
  <c i="5" r="F35"/>
  <c i="1" r="BB58"/>
  <c i="2" r="F37"/>
  <c i="1" r="BD55"/>
  <c i="3" r="F35"/>
  <c i="1" r="BB56"/>
  <c i="5" r="F34"/>
  <c i="1" r="BA58"/>
  <c i="5" r="F36"/>
  <c i="1" r="BC58"/>
  <c i="4" r="F35"/>
  <c i="1" r="BB57"/>
  <c i="3" r="F36"/>
  <c i="1" r="BC56"/>
  <c i="5" r="J34"/>
  <c i="1" r="AW58"/>
  <c i="3" r="J34"/>
  <c i="1" r="AW56"/>
  <c i="3" r="F37"/>
  <c i="1" r="BD56"/>
  <c i="4" r="F34"/>
  <c i="1" r="BA57"/>
  <c i="2" r="F36"/>
  <c i="1" r="BC55"/>
  <c i="4" r="J34"/>
  <c i="1" r="AW57"/>
  <c i="2" r="F34"/>
  <c i="1" r="BA55"/>
  <c i="2" r="F35"/>
  <c i="1" r="BB55"/>
  <c i="3" r="F34"/>
  <c i="1" r="BA56"/>
  <c i="4" r="F36"/>
  <c i="1" r="BC57"/>
  <c i="5" l="1" r="R81"/>
  <c i="2" r="T100"/>
  <c i="4" r="P404"/>
  <c r="P97"/>
  <c i="1" r="AU57"/>
  <c i="3" r="BK161"/>
  <c r="J161"/>
  <c r="J66"/>
  <c i="2" r="R100"/>
  <c r="R99"/>
  <c i="5" r="T81"/>
  <c i="3" r="R89"/>
  <c r="P161"/>
  <c i="4" r="T404"/>
  <c r="T97"/>
  <c i="5" r="P81"/>
  <c i="1" r="AU58"/>
  <c i="3" r="T161"/>
  <c r="T89"/>
  <c r="P89"/>
  <c i="1" r="AU56"/>
  <c i="4" r="BK404"/>
  <c r="J404"/>
  <c r="J73"/>
  <c i="2" r="T578"/>
  <c i="4" r="R98"/>
  <c r="R97"/>
  <c r="R404"/>
  <c i="2" r="BK578"/>
  <c r="J578"/>
  <c r="J76"/>
  <c i="5" r="BK81"/>
  <c r="J81"/>
  <c i="4" r="J98"/>
  <c r="J60"/>
  <c i="3" r="BK89"/>
  <c r="J89"/>
  <c i="2" r="J100"/>
  <c r="J60"/>
  <c i="5" r="J33"/>
  <c i="1" r="AV58"/>
  <c r="AT58"/>
  <c i="4" r="F33"/>
  <c i="1" r="AZ57"/>
  <c i="3" r="J33"/>
  <c i="1" r="AV56"/>
  <c r="AT56"/>
  <c i="5" r="F33"/>
  <c i="1" r="AZ58"/>
  <c i="5" r="J30"/>
  <c i="1" r="AG58"/>
  <c i="2" r="F33"/>
  <c i="1" r="AZ55"/>
  <c i="3" r="J30"/>
  <c i="1" r="AG56"/>
  <c r="BB54"/>
  <c r="AX54"/>
  <c i="3" r="F33"/>
  <c i="1" r="AZ56"/>
  <c r="BA54"/>
  <c r="AW54"/>
  <c r="AK30"/>
  <c i="2" r="J33"/>
  <c i="1" r="AV55"/>
  <c r="AT55"/>
  <c i="4" r="J33"/>
  <c i="1" r="AV57"/>
  <c r="AT57"/>
  <c r="BC54"/>
  <c r="W32"/>
  <c r="BD54"/>
  <c r="W33"/>
  <c i="2" l="1" r="T99"/>
  <c r="BK99"/>
  <c r="J99"/>
  <c i="5" r="J59"/>
  <c i="4" r="BK97"/>
  <c r="J97"/>
  <c i="5" r="J39"/>
  <c i="1" r="AN56"/>
  <c i="3" r="J59"/>
  <c r="J39"/>
  <c i="1" r="AN58"/>
  <c i="4" r="J30"/>
  <c i="1" r="AG57"/>
  <c r="W31"/>
  <c r="AU54"/>
  <c r="AY54"/>
  <c i="2" r="J30"/>
  <c i="1" r="AG55"/>
  <c r="W30"/>
  <c r="AZ54"/>
  <c r="W29"/>
  <c i="4" l="1" r="J39"/>
  <c i="2" r="J39"/>
  <c i="4" r="J59"/>
  <c i="2" r="J59"/>
  <c i="1" r="AN55"/>
  <c r="AN57"/>
  <c r="AG54"/>
  <c r="AK2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<sst xmlns="http://schemas.openxmlformats.org/spreadsheetml/2006/main">
  <si>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</si>
  <si>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</si>
  <si>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</si>
  <si>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</si>
  <si>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</si>
  <si>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{c6271b5e-ffd1-4732-97c3-d1e8dfb64df1}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</si>
  <si>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</si>
  <si>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</si>
  <si>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</si>
  <si>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</si>
  <si>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</si>
  <si>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</si>
  <si>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</si>
  <si>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</si>
  <si>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250826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</si>
  <si>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</si>
  <si>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</si>
  <si>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Chrám Zvěstování Panny Marie ve Šternberku</t>
  </si>
  <si>
    <t>KSO:</t>
  </si>
  <si>
    <t>801 47 19</t>
  </si>
  <si>
    <t>CC-CZ:</t>
  </si>
  <si>
    <t>12721</t>
  </si>
  <si>
    <t>Místo:</t>
  </si>
  <si>
    <t>Šternberk</t>
  </si>
  <si>
    <t>Datum:</t>
  </si>
  <si>
    <t>26. 8. 2025</t>
  </si>
  <si>
    <t>CZ-CPV:</t>
  </si>
  <si>
    <t>45000000-7</t>
  </si>
  <si>
    <t>CZ-CPA:</t>
  </si>
  <si>
    <t>41.00.28</t>
  </si>
  <si>
    <t>Zadavatel:</t>
  </si>
  <si>
    <t>IČ:</t>
  </si>
  <si>
    <t/>
  </si>
  <si>
    <t>Římskokatolická farnost Šternberk</t>
  </si>
  <si>
    <t>DIČ:</t>
  </si>
  <si>
    <t>Účastník:</t>
  </si>
  <si>
    <t>Vyplň údaj</t>
  </si>
  <si>
    <t>Projektant:</t>
  </si>
  <si>
    <t>Atelier A, Olomouc</t>
  </si>
  <si>
    <t>True</t>
  </si>
  <si>
    <t>Zpracovatel:</t>
  </si>
  <si>
    <t>Kucek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</si>
  <si>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</si>
  <si>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</si>
  <si>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</si>
  <si>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</si>
  <si>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</si>
  <si>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</si>
  <si>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</si>
  <si>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</si>
  <si>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</si>
  <si>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</si>
  <si>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</si>
  <si>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</si>
  <si>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</si>
  <si>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</si>
  <si>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</si>
  <si>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</si>
  <si>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</si>
  <si>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</si>
  <si>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</si>
  <si>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</si>
  <si>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</si>
  <si>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</si>
  <si>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</si>
  <si>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</si>
  <si>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</si>
  <si>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</si>
  <si>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</si>
  <si>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</si>
  <si>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</si>
  <si>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</si>
  <si>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</si>
  <si>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</si>
  <si>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</si>
  <si>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</si>
  <si>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</si>
  <si>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</si>
  <si>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</si>
  <si>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</si>
  <si>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</si>
  <si>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</si>
  <si>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</si>
  <si>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</si>
  <si>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Sanace schodišť</t>
  </si>
  <si>
    <t>STA</t>
  </si>
  <si>
    <t>1</t>
  </si>
  <si>
    <t>{1f6200a1-230c-46de-9ed3-4bee45fc75d4}</t>
  </si>
  <si>
    <t>2</t>
  </si>
  <si>
    <t>02</t>
  </si>
  <si>
    <t>Zařízení silnoproudé elektrotechniky</t>
  </si>
  <si>
    <t>{36ee3298-53a3-40bf-a213-0d10f5d749bb}</t>
  </si>
  <si>
    <t>03</t>
  </si>
  <si>
    <t xml:space="preserve">Revitalizace předpolí chrámu </t>
  </si>
  <si>
    <t>{4c7cbc87-8e83-4191-ac1f-0ccf81dd6169}</t>
  </si>
  <si>
    <t>VON</t>
  </si>
  <si>
    <t xml:space="preserve">Vedlejší a ostatní náklady </t>
  </si>
  <si>
    <t>{b23606da-2935-4222-a43c-894f83f45572}</t>
  </si>
  <si>
    <t>KRYCÍ LIST SOUPISU PRACÍ</t>
  </si>
  <si>
    <t>Objekt:</t>
  </si>
  <si>
    <t>01 - Sanace schodišť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</si>
  <si>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</si>
  <si>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</si>
  <si>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</si>
  <si>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</si>
  <si>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</si>
  <si>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</si>
  <si>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</si>
  <si>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</si>
  <si>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3 - Svislé a kompletní konstrukce</t>
  </si>
  <si>
    <t xml:space="preserve">    31 - Zdi podperne a volne</t>
  </si>
  <si>
    <t xml:space="preserve">    4 - Vodorovné konstrukce</t>
  </si>
  <si>
    <t xml:space="preserve">    5 - Komunikace pozemní</t>
  </si>
  <si>
    <t xml:space="preserve">    62 - Úprava povrchů vnější</t>
  </si>
  <si>
    <t xml:space="preserve">    9 - Ostatní konstrukce a práce-bourání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</si>
  <si>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</si>
  <si>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</si>
  <si>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</si>
  <si>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</si>
  <si>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98 - Demolice a sanace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</si>
  <si>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</si>
  <si>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</si>
  <si>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</si>
  <si>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</si>
  <si>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</si>
  <si>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772 - Podlahy z kamene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</si>
  <si>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</si>
  <si>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</si>
  <si>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</si>
  <si>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</si>
  <si>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</si>
  <si>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</si>
  <si>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</si>
  <si>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</si>
  <si>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</si>
  <si>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</si>
  <si>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</si>
  <si>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</si>
  <si>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</si>
  <si>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</si>
  <si>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</si>
  <si>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</si>
  <si>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</si>
  <si>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</si>
  <si>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131251105</t>
  </si>
  <si>
    <t>Hloubení nezapažených jam a zářezů strojně s urovnáním dna do předepsaného profilu a spádu v hornině třídy těžitelnosti I skupiny 3 přes 500 do 1 000 m3</t>
  </si>
  <si>
    <t>m3</t>
  </si>
  <si>
    <t>CS ÚRS 2024 02</t>
  </si>
  <si>
    <t>4</t>
  </si>
  <si>
    <t>253465822</t>
  </si>
  <si>
    <t>Online PSC</t>
  </si>
  <si>
    <t>https://podminky.urs.cz/item/CS_URS_2024_02/131251105</t>
  </si>
  <si>
    <t>VV</t>
  </si>
  <si>
    <t>"v.č.01,02,06</t>
  </si>
  <si>
    <t>"plocha mezi obrubníky</t>
  </si>
  <si>
    <t>8,52*4,65*(0,4+0,5)*0,5+8,55*2,66*0,3-8,52*0,4*0,45*2</t>
  </si>
  <si>
    <t>"plocha dlažby před řezem A-A</t>
  </si>
  <si>
    <t>1,52*0,9*0,5*(7,89+6,2)*0,5+4,08*5,86*0,4</t>
  </si>
  <si>
    <t>"schodiště v řezu A-A</t>
  </si>
  <si>
    <t>1,76*(1,4+0,6)*0,5*5,83-(1+0,5)*0,5*0,4*5,83</t>
  </si>
  <si>
    <t xml:space="preserve">"plocha dlažby  řez B-B</t>
  </si>
  <si>
    <t>4,11*5,83*(0,3+0,45)*0,5</t>
  </si>
  <si>
    <t>"schodiště za řezem B-B</t>
  </si>
  <si>
    <t>2,0*(5,83+8,45)*0,5*0,3</t>
  </si>
  <si>
    <t xml:space="preserve">"plocha dlažby  před   řezem C-C</t>
  </si>
  <si>
    <t>3,86*9,5*(0,4+0,3)*0,5</t>
  </si>
  <si>
    <t xml:space="preserve">"plocha dlažby  řez C-C</t>
  </si>
  <si>
    <t>3,9*5,6*(0,4+0,3)*0,5</t>
  </si>
  <si>
    <t>"plocha dlažby za řezem D-D</t>
  </si>
  <si>
    <t>"schodiště za řezem D-D</t>
  </si>
  <si>
    <t>0,56*5,6*(0,3+0,4)*0,5</t>
  </si>
  <si>
    <t>3,4*5,6*(0,45+0,3)*0,5</t>
  </si>
  <si>
    <t>"schodiště před vstupem</t>
  </si>
  <si>
    <t>4,2*(3,699+4,05+6,24+4,146+5,225)*0,25</t>
  </si>
  <si>
    <t>Mezisoučet</t>
  </si>
  <si>
    <t>3</t>
  </si>
  <si>
    <t>"viz tabulka skladby podlah A1,A2,A3,A5</t>
  </si>
  <si>
    <t>(21,30+92,0+56,0+60,0)*0,2</t>
  </si>
  <si>
    <t>Součet</t>
  </si>
  <si>
    <t>132212131</t>
  </si>
  <si>
    <t>Hloubení nezapažených rýh šířky do 800 mm ručně s urovnáním dna do předepsaného profilu a spádu v hornině třídy těžitelnosti I skupiny 3 soudržných</t>
  </si>
  <si>
    <t>-1629512546</t>
  </si>
  <si>
    <t>https://podminky.urs.cz/item/CS_URS_2024_02/132212131</t>
  </si>
  <si>
    <t>"pod obrubníky</t>
  </si>
  <si>
    <t>8,52*0,45*0,65*2+(4,65+2,66)*0,45*(0,6+0,3)*0,5*2</t>
  </si>
  <si>
    <t>"schodiště spodní před řezem A-A</t>
  </si>
  <si>
    <t>0,4*1,52*0,4+6,18*0,4*2,4+(0,5+0,8)*0,5*0,2*0,6</t>
  </si>
  <si>
    <t>5,86*0,4*1,18+0,5*0,2*1,08+0,86*0,4*1,5+0,5*0,4*1,1+0,5*0,4*0,8+5,83*0,4*1,18+(0,5+0,8)*0,5*0,2*0,6</t>
  </si>
  <si>
    <t xml:space="preserve">"schodiště mezi  řezy B-B a C-C</t>
  </si>
  <si>
    <t>5,9*0,4*1,18+0,5*0,2*1,08+0,76*0,4*1,3+0,5*0,4*1,2+0,5*0,4*0,95+8,45*0,4*1,18+0,5*0,45*1,18*2+(0,5+0,8)*0,5*0,2*1,08</t>
  </si>
  <si>
    <t xml:space="preserve">"boční zídky  řez C-C</t>
  </si>
  <si>
    <t>1,935*0,4*1,5+1,91*0,4*1,5+1,0*0,4*1,3*2+1*0,4*1,15*2</t>
  </si>
  <si>
    <t xml:space="preserve">"boční zídky  za řezem D-D</t>
  </si>
  <si>
    <t>1,935*0,4*1,5+1,91*0,4*1,5+1,0*0,4*1,3*2+1,0*0,4*1,15*2+0,96*0,4*1,3*2+0,56*0,4*0,6</t>
  </si>
  <si>
    <t>"příčná zídka</t>
  </si>
  <si>
    <t>5,6*0,4*1,08+0,5*0,2*0,98+(5,5+1,0)*0,5*1,33</t>
  </si>
  <si>
    <t>(5,225+3,669)*0,45*2,46</t>
  </si>
  <si>
    <t>132212331</t>
  </si>
  <si>
    <t>Hloubení nezapažených rýh šířky přes 800 do 2 000 mm ručně s urovnáním dna do předepsaného profilu a spádu v hornině třídy těžitelnosti I skupiny 3 soudržných</t>
  </si>
  <si>
    <t>-1184822829</t>
  </si>
  <si>
    <t>https://podminky.urs.cz/item/CS_URS_2024_02/132212331</t>
  </si>
  <si>
    <t>8,56*0,65*1,28+0,5*0,2*1,18</t>
  </si>
  <si>
    <t>(5,6+0,8)*0,96*1,4+0,5*0,2*1,08+(0,5+0,8)*0,5*0,2*1,38+0,5*0,5*1,18*2</t>
  </si>
  <si>
    <t>"schodiště řez D-D</t>
  </si>
  <si>
    <t>(5,6+0,8)*0,96*1,25+0,5*0,2*0,98+(0,5+0,8)*0,5*0,2*1,28</t>
  </si>
  <si>
    <t>(4,05+4,146)*0,9*2,0+6,24*1,35*1,3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</si>
  <si>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</si>
  <si>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</si>
  <si>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902743265</t>
  </si>
  <si>
    <t>https://podminky.urs.cz/item/CS_URS_2024_02/162751117</t>
  </si>
  <si>
    <t>"viz výkopy</t>
  </si>
  <si>
    <t>164,496+55,53+50,367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</si>
  <si>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</si>
  <si>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</si>
  <si>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</si>
  <si>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-361741716</t>
  </si>
  <si>
    <t>https://podminky.urs.cz/item/CS_URS_2024_02/162751119</t>
  </si>
  <si>
    <t>"viz vodor př. do 10 km</t>
  </si>
  <si>
    <t>270,393*(20-10)</t>
  </si>
  <si>
    <t>6</t>
  </si>
  <si>
    <t>171201221</t>
  </si>
  <si>
    <t>Poplatek za uložení stavebního odpadu na skládce (skládkovné) zeminy a kamení zatříděného do Katalogu odpadů pod kódem 17 05 04</t>
  </si>
  <si>
    <t>t</t>
  </si>
  <si>
    <t>644283867</t>
  </si>
  <si>
    <t>https://podminky.urs.cz/item/CS_URS_2024_02/171201221</t>
  </si>
  <si>
    <t xml:space="preserve">"viz vodor př.  do 10 km</t>
  </si>
  <si>
    <t>270,393*1,75</t>
  </si>
  <si>
    <t>7</t>
  </si>
  <si>
    <t>181951112</t>
  </si>
  <si>
    <t>Úprava pláně vyrovnáním výškových rozdílů strojně v hornině třídy těžitelnosti I, skupiny 1 až 3 se zhutněním</t>
  </si>
  <si>
    <t>m2</t>
  </si>
  <si>
    <t>-1134180779</t>
  </si>
  <si>
    <t>https://podminky.urs.cz/item/CS_URS_2024_02/181951112</t>
  </si>
  <si>
    <t>8,52*4,65+8,55*2,66</t>
  </si>
  <si>
    <t>1,52*(7,89+6,2)*0,5+4,08*5,86</t>
  </si>
  <si>
    <t>1,76*5,83</t>
  </si>
  <si>
    <t>4,11*5,83</t>
  </si>
  <si>
    <t>2,0*(5,83+8,45)*0,5</t>
  </si>
  <si>
    <t>3,86*9,5</t>
  </si>
  <si>
    <t>3,9*5,6</t>
  </si>
  <si>
    <t>0,56*5,6</t>
  </si>
  <si>
    <t>3,4*5,6</t>
  </si>
  <si>
    <t>4,2*(3,699+4,05+6,24+4,146+5,225)</t>
  </si>
  <si>
    <t>0,4*1,52+6,18*0,4</t>
  </si>
  <si>
    <t>5,86*0,4+0,86*0,4+0,5*0,4+0,5*0,4*0,8+5,83*0,4</t>
  </si>
  <si>
    <t>5,9*0,4+0,76*0,4+0,5*0,4+0,5*0,4+8,45*0,4+0,5*0,45*2</t>
  </si>
  <si>
    <t>1,935*0,4+1,91*0,4+1,0*0,4*2+1*0,4*2</t>
  </si>
  <si>
    <t>1,935*0,4+1,91*0,4+1,0*0,4*2+1,0*0,4*2+0,96*0,4*2+0,56*0,4</t>
  </si>
  <si>
    <t>5,6*0,4+(5,5+1,0)*0,5*1,33</t>
  </si>
  <si>
    <t>(5,225+3,669)*0,45</t>
  </si>
  <si>
    <t>8,56*0,65</t>
  </si>
  <si>
    <t>(5,6+0,8)*0,96+0,5*0,5*2</t>
  </si>
  <si>
    <t>(5,6+0,8)*0,96</t>
  </si>
  <si>
    <t>(4,05+4,146)*0,9+6,24*1,35</t>
  </si>
  <si>
    <t>21,30+92,0+56,0+60,0</t>
  </si>
  <si>
    <t>"viz plošná úprava</t>
  </si>
  <si>
    <t>60</t>
  </si>
  <si>
    <t>8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</si>
  <si>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</si>
  <si>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</si>
  <si>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-1632675219</t>
  </si>
  <si>
    <t>https://podminky.urs.cz/item/CS_URS_2024_02/181111121</t>
  </si>
  <si>
    <t>"v.č. 10</t>
  </si>
  <si>
    <t>9</t>
  </si>
  <si>
    <t>121151103</t>
  </si>
  <si>
    <t>Sejmutí ornice strojně při souvislé ploše do 100 m2, tl. vrstvy do 200 mm</t>
  </si>
  <si>
    <t>1411629973</t>
  </si>
  <si>
    <t>https://podminky.urs.cz/item/CS_URS_2024_02/121151103</t>
  </si>
  <si>
    <t>10</t>
  </si>
  <si>
    <t>181351003</t>
  </si>
  <si>
    <t>Rozprostření a urovnání ornice v rovině nebo ve svahu sklonu do 1:5 strojně při souvislé ploše do 100 m2, tl. vrstvy do 200 mm</t>
  </si>
  <si>
    <t>-965191638</t>
  </si>
  <si>
    <t>https://podminky.urs.cz/item/CS_URS_2024_02/181351003</t>
  </si>
  <si>
    <t>11</t>
  </si>
  <si>
    <t>181411141</t>
  </si>
  <si>
    <t>Založení trávníku na půdě předem připravené plochy do 1000 m2 výsevem včetně utažení parterového v rovině nebo na svahu do 1:5</t>
  </si>
  <si>
    <t>-941207727</t>
  </si>
  <si>
    <t>https://podminky.urs.cz/item/CS_URS_2024_02/181411141</t>
  </si>
  <si>
    <t>"viz rozprostření ornice</t>
  </si>
  <si>
    <t>12</t>
  </si>
  <si>
    <t>M</t>
  </si>
  <si>
    <t>00572410</t>
  </si>
  <si>
    <t>osivo směs travní parková</t>
  </si>
  <si>
    <t>kg</t>
  </si>
  <si>
    <t>-1182784956</t>
  </si>
  <si>
    <t>"1 kg travního semene na 50 m2 plochy</t>
  </si>
  <si>
    <t>60/50</t>
  </si>
  <si>
    <t>13</t>
  </si>
  <si>
    <t>183205111</t>
  </si>
  <si>
    <t>Založení záhonu pro výsadbu rostlin v rovině nebo na svahu do 1:5 v zemině skupiny 1 až 2</t>
  </si>
  <si>
    <t>1817794980</t>
  </si>
  <si>
    <t>https://podminky.urs.cz/item/CS_URS_2024_02/183205111</t>
  </si>
  <si>
    <t>14</t>
  </si>
  <si>
    <t>183403114</t>
  </si>
  <si>
    <t>Obdělání půdy kultivátorováním v rovině nebo na svahu do 1:5</t>
  </si>
  <si>
    <t>794563638</t>
  </si>
  <si>
    <t>https://podminky.urs.cz/item/CS_URS_2024_02/183403114</t>
  </si>
  <si>
    <t>183403153</t>
  </si>
  <si>
    <t>Obdělání půdy hrabáním v rovině nebo na svahu do 1:5</t>
  </si>
  <si>
    <t>1710749608</t>
  </si>
  <si>
    <t>https://podminky.urs.cz/item/CS_URS_2024_02/183403153</t>
  </si>
  <si>
    <t>16</t>
  </si>
  <si>
    <t>183403161</t>
  </si>
  <si>
    <t>Obdělání půdy válením v rovině nebo na svahu do 1:5</t>
  </si>
  <si>
    <t>1083973649</t>
  </si>
  <si>
    <t>https://podminky.urs.cz/item/CS_URS_2024_02/183403161</t>
  </si>
  <si>
    <t>17</t>
  </si>
  <si>
    <t>184813511</t>
  </si>
  <si>
    <t>Chemické odplevelení půdy před založením kultury, trávníku nebo zpevněných ploch ručně o jakékoli výměře postřikem na široko v rovině nebo na svahu do 1:5</t>
  </si>
  <si>
    <t>1884204547</t>
  </si>
  <si>
    <t>https://podminky.urs.cz/item/CS_URS_2024_02/184813511</t>
  </si>
  <si>
    <t>18</t>
  </si>
  <si>
    <t>184853521</t>
  </si>
  <si>
    <t>Chemické odplevelení po založení kultury strojně postřikem na široko v rovině nebo na svahu do 1:5</t>
  </si>
  <si>
    <t>414391909</t>
  </si>
  <si>
    <t>https://podminky.urs.cz/item/CS_URS_2024_02/184853521</t>
  </si>
  <si>
    <t>19</t>
  </si>
  <si>
    <t>185803111</t>
  </si>
  <si>
    <t>Ošetření trávníku jednorázové v rovině nebo na svahu do 1:5</t>
  </si>
  <si>
    <t>2029557547</t>
  </si>
  <si>
    <t>https://podminky.urs.cz/item/CS_URS_2024_02/185803111</t>
  </si>
  <si>
    <t>Zemní práce - přípravné a přidružené práce</t>
  </si>
  <si>
    <t>20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</si>
  <si>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</si>
  <si>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</si>
  <si>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-1069876175</t>
  </si>
  <si>
    <t>https://podminky.urs.cz/item/CS_URS_2024_02/113106121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</si>
  <si>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</si>
  <si>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</si>
  <si>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651681273</t>
  </si>
  <si>
    <t>https://podminky.urs.cz/item/CS_URS_2024_02/113106161</t>
  </si>
  <si>
    <t>"viz tabulka skladby podlah A7, A8</t>
  </si>
  <si>
    <t>8,5+4,5</t>
  </si>
  <si>
    <t>22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</si>
  <si>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</si>
  <si>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</si>
  <si>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-1204300907</t>
  </si>
  <si>
    <t>https://podminky.urs.cz/item/CS_URS_2024_02/113107123</t>
  </si>
  <si>
    <t>"viz tabulka skladby podlah A1,A2</t>
  </si>
  <si>
    <t>21,30+92,0</t>
  </si>
  <si>
    <t>23</t>
  </si>
  <si>
    <t>113107124</t>
  </si>
  <si>
    <t>Odstranění podkladů nebo krytů ručně s přemístěním hmot na skládku na vzdálenost do 3 m nebo s naložením na dopravní prostředek z kameniva hrubého drceného, o tl. vrstvy přes 300 do 400 mm</t>
  </si>
  <si>
    <t>1579687475</t>
  </si>
  <si>
    <t>https://podminky.urs.cz/item/CS_URS_2024_02/113107124</t>
  </si>
  <si>
    <t>"viz tabulka skladby podlah A3,A5</t>
  </si>
  <si>
    <t>56,0+60,0</t>
  </si>
  <si>
    <t>Svislé a kompletní konstrukce</t>
  </si>
  <si>
    <t>24</t>
  </si>
  <si>
    <t>310001131</t>
  </si>
  <si>
    <t>Vytvoření prostupů ve zdech z monolitického betonu nebo železobetonu osazením trub, prefabrikovaných dílců, dutinových tvarovek, apod., do bednění vnější průřezové plochy přes 0,1 do 0,25 m2, tloušťky zdi do 0,5 m</t>
  </si>
  <si>
    <t>kus</t>
  </si>
  <si>
    <t>-1545471073</t>
  </si>
  <si>
    <t>https://podminky.urs.cz/item/CS_URS_2024_02/310001131</t>
  </si>
  <si>
    <t>"v.č.01,02,06 - prostup pro napojení drenážního potrubí dl. 400 mm</t>
  </si>
  <si>
    <t>25</t>
  </si>
  <si>
    <t>28619322</t>
  </si>
  <si>
    <t>trubka kanalizační PE-HD D 125mm</t>
  </si>
  <si>
    <t>m</t>
  </si>
  <si>
    <t>-719887070</t>
  </si>
  <si>
    <t>"viz.prostupy</t>
  </si>
  <si>
    <t>1,6</t>
  </si>
  <si>
    <t>1,6*1,01 'Přepočtené koeficientem množství</t>
  </si>
  <si>
    <t>31</t>
  </si>
  <si>
    <t>Zdi podperne a volne</t>
  </si>
  <si>
    <t>26</t>
  </si>
  <si>
    <t>311113155</t>
  </si>
  <si>
    <t>Nadzákladové zdi z betonových tvárnic ztraceného bednění hladkých, včetně výplně z betonu třídy C 25/30, tloušťky zdiva přes 300 do 400 mm</t>
  </si>
  <si>
    <t>1763353380</t>
  </si>
  <si>
    <t>https://podminky.urs.cz/item/CS_URS_2024_02/311113155</t>
  </si>
  <si>
    <t>3,75*(0,85+1,0)*0,5*2+3,75*(0,8+1,0)*0,5*2+0,5*0,3*0,5*2*2</t>
  </si>
  <si>
    <t>27</t>
  </si>
  <si>
    <t>311113156</t>
  </si>
  <si>
    <t>Nadzákladové zdi z betonových tvárnic ztraceného bednění hladkých, včetně výplně z betonu třídy C 25/30, tloušťky zdiva přes 400 do 500 mm</t>
  </si>
  <si>
    <t>-913177591</t>
  </si>
  <si>
    <t>https://podminky.urs.cz/item/CS_URS_2024_02/311113156</t>
  </si>
  <si>
    <t>"v.č.02,06</t>
  </si>
  <si>
    <t>"pilíře</t>
  </si>
  <si>
    <t>1,3*0,5*2+0,95*0,5*2</t>
  </si>
  <si>
    <t>28</t>
  </si>
  <si>
    <t>311321411</t>
  </si>
  <si>
    <t>Nadzákladové zdi z betonu železového (bez výztuže) nosné bez zvláštních nároků na vliv prostředí tř. C 25/30</t>
  </si>
  <si>
    <t>-973603949</t>
  </si>
  <si>
    <t>https://podminky.urs.cz/item/CS_URS_2024_02/311321411</t>
  </si>
  <si>
    <t>"boční zídky řez D-D,a u pilířů</t>
  </si>
  <si>
    <t>1,01*0,9*0,4*2+1,1*0,85*0,4*2+1,1*0,8*0,4*2</t>
  </si>
  <si>
    <t>29</t>
  </si>
  <si>
    <t>311351121</t>
  </si>
  <si>
    <t>Bednění nadzákladových zdí nosných rovné oboustranné za každou stranu zřízení</t>
  </si>
  <si>
    <t>2019562828</t>
  </si>
  <si>
    <t>https://podminky.urs.cz/item/CS_URS_2024_02/311351121</t>
  </si>
  <si>
    <t>1,01*0,9*2*2+1,1*0,85*2*2+1,1*0,8*2*2</t>
  </si>
  <si>
    <t>30</t>
  </si>
  <si>
    <t>311351122</t>
  </si>
  <si>
    <t>Bednění nadzákladových zdí nosných rovné oboustranné za každou stranu odstranění</t>
  </si>
  <si>
    <t>-117937763</t>
  </si>
  <si>
    <t>https://podminky.urs.cz/item/CS_URS_2024_02/311351122</t>
  </si>
  <si>
    <t>"viz zřízení</t>
  </si>
  <si>
    <t>10,896</t>
  </si>
  <si>
    <t>Vodorovné konstrukce</t>
  </si>
  <si>
    <t>430321515</t>
  </si>
  <si>
    <t>Schodišťové konstrukce a rampy z betonu železového (bez výztuže) stupně, schodnice, ramena, podesty s nosníky tř. C 20/25</t>
  </si>
  <si>
    <t>-256253659</t>
  </si>
  <si>
    <t>https://podminky.urs.cz/item/CS_URS_2024_02/430321515</t>
  </si>
  <si>
    <t>0,4*1,52*1,8*0,5+(6,18+0,3+0,3)*0,4*2,23+(0,5+0,8)*0,5*0,2*0,6</t>
  </si>
  <si>
    <t>"deska pod stupni</t>
  </si>
  <si>
    <t>2,1*(6,18+8,56)*0,5*0,4-0,15*0,32*0,5*6,18*6</t>
  </si>
  <si>
    <t>(5,86+0,3+0,3)*0,4*1,08+0,5*0,2*1,08+0,76*0,4*1,1+0,5*0,4*0,9+0,5*0,4*0,6+(5,83+0,3+0,3)*0,4*1,08+(0,5+0,8)*0,5*0,2*0,6</t>
  </si>
  <si>
    <t>2*(5,86+5,83)*0,5*0,4-0,15*0,32*0,5*(0,586+0,583)*0,5*6</t>
  </si>
  <si>
    <t>(5,9+0,3+0,3)*0,4*1,018+0,5*0,2*1,08+0,76*0,4*1,1+0,5*0,4*1,0+0,5*0,4*0,75+8,45*0,4*1,08+0,5*0,45*1,08*2+(0,5+0,8)*0,5*0,2*1,08</t>
  </si>
  <si>
    <t>2*(5,9+8,45)*0,5*0,4-0,15*0,32*0,5*(5,9+8,45)*0,5*6</t>
  </si>
  <si>
    <t>5,6*0,4*0,98+0,5*0,2*0,98+(5,5+1,0)*0,5*1,23+0,56*0,4*0,9</t>
  </si>
  <si>
    <t>0,6*(5,6+5,5)*0,5*0,4-0,15-0,32*0,5*(5,6+5,5)*0,5*2</t>
  </si>
  <si>
    <t>(5,225+3,669)*0,45*2,26</t>
  </si>
  <si>
    <t>8,56*0,65*1,18+0,5*0,2*1,18</t>
  </si>
  <si>
    <t>(5,6+0,8)*0,96*(1,08+1,38)*0,5+0,5*0,2*1,08+(0,5+0,8)*0,5*0,2*1,38+0,5*0,5*1,08*2</t>
  </si>
  <si>
    <t>(5,6+0,8)*0,96*(0,98+1,28)*0,5+0,5*0,2*0,98+(0,5+0,8)*0,5*0,2*1,28</t>
  </si>
  <si>
    <t>(4,05+4,146)*0,9*2,0+6,24*1,35*(0,98+1,28)*0,5</t>
  </si>
  <si>
    <t>"deska pod stupni - betonový práh</t>
  </si>
  <si>
    <t>3,4*(3,669+4,05+6,24+4,146+5,225)*0,15</t>
  </si>
  <si>
    <t>32</t>
  </si>
  <si>
    <t>430361821</t>
  </si>
  <si>
    <t>Výztuž schodišťových konstrukcí a ramp stupňů, schodnic, ramen, podest s nosníky z betonářské oceli 10 505 (R) nebo BSt 500</t>
  </si>
  <si>
    <t>-1693961391</t>
  </si>
  <si>
    <t>https://podminky.urs.cz/item/CS_URS_2024_02/430361821</t>
  </si>
  <si>
    <t xml:space="preserve">"viz statika - v.č.D 1.2.3, D 1.2.4 - desky </t>
  </si>
  <si>
    <t>0,360</t>
  </si>
  <si>
    <t>"zídky</t>
  </si>
  <si>
    <t>0,29</t>
  </si>
  <si>
    <t>33</t>
  </si>
  <si>
    <t>430362021</t>
  </si>
  <si>
    <t>Výztuž schodišťových konstrukcí a ramp stupňů, schodnic, ramen, podest s nosníky ze svařovaných sítí z drátů typu KARI</t>
  </si>
  <si>
    <t>-1318959282</t>
  </si>
  <si>
    <t>https://podminky.urs.cz/item/CS_URS_2024_02/430362021</t>
  </si>
  <si>
    <t>0,950</t>
  </si>
  <si>
    <t>0,191</t>
  </si>
  <si>
    <t>34</t>
  </si>
  <si>
    <t>431351121</t>
  </si>
  <si>
    <t>Bednění podest, podstupňových desek a ramp včetně podpěrné konstrukce výšky do 4 m půdorysně přímočarých zřízení</t>
  </si>
  <si>
    <t>1148162711</t>
  </si>
  <si>
    <t>https://podminky.urs.cz/item/CS_URS_2024_02/431351121</t>
  </si>
  <si>
    <t>(8,56+0,2+0,2+0,65*2)*0,4+1,52*0,8*0,5*2+6,18*0,8+(6,18+0,4+0,4+0,2+0,2)*0,35+(0,15+0,32)*(6,18+8,56)*0,5*8</t>
  </si>
  <si>
    <t>(5,86+0,3+0,3+0,2+0,2)*0,5+5,86*0,3+0,76*1,4*2+0,5*1,2*2+0,5*0,9*2+5,83*0,7+(5,83+0,3+0,3+0,2+0,2)*0,35</t>
  </si>
  <si>
    <t>"stupně</t>
  </si>
  <si>
    <t>(0,15+0,32)*0,5*(5,86+5,83)*0,5*8</t>
  </si>
  <si>
    <t>(5,9+0,3+0,3+0,2+0,2)*0,4+0,76*1,2*2+0,5*0,9*2+0,5*0,7*2+5,9*0,2+(8,45+0,5+0,5)*0,2+(8,45+0,5+0,5+0,45+0,45)*0,4</t>
  </si>
  <si>
    <t>(0,15+0,32)*0,5*(5,9+8,45)*0,5*8</t>
  </si>
  <si>
    <t>3*0,35*0,5*4</t>
  </si>
  <si>
    <t>(5,6+0,4+0,4+0,2+0,2+0,96+0,96)*0,35+0,5*3*0,35*2+(5,6+0,4+0,4+0,2+0,2)*0,3</t>
  </si>
  <si>
    <t>(5,6+0,4+0,4+0,2+0,2+0,96+0,96)*0,35+(5,6+0,4+0,4+0,2+0,2)*0,3</t>
  </si>
  <si>
    <t>(5,6+0,4+0,4+0,2+0,2+0,4+0,4)*0,40+(5,6+0,4+0,4)*0,1+0,56*0,25*6+(5,5+0,5+0,5)*0,25+(5,5+0,5+0,5+0,5+0,5)*0,45</t>
  </si>
  <si>
    <t>"stupě</t>
  </si>
  <si>
    <t>(0,15+0,32)*0,5*(5,6+0,4+0,4)*3*2+(0,15+0,32)*5,5*3</t>
  </si>
  <si>
    <t>(5,225+3,669+4,05+6,24+4,146+0,45+0,45+0,45+0,45)*(0,4+0,2)</t>
  </si>
  <si>
    <t>(0,15+0,45)*(3,669+4,05+6,24+4,146+5,225)*10</t>
  </si>
  <si>
    <t>35</t>
  </si>
  <si>
    <t>431351122</t>
  </si>
  <si>
    <t>Bednění podest, podstupňových desek a ramp včetně podpěrné konstrukce výšky do 4 m půdorysně přímočarých odstranění</t>
  </si>
  <si>
    <t>-72318882</t>
  </si>
  <si>
    <t>https://podminky.urs.cz/item/CS_URS_2024_02/431351122</t>
  </si>
  <si>
    <t>"viz bednění</t>
  </si>
  <si>
    <t>291,109</t>
  </si>
  <si>
    <t>Komunikace pozemní</t>
  </si>
  <si>
    <t>36</t>
  </si>
  <si>
    <t>564871116</t>
  </si>
  <si>
    <t>Podklad ze štěrkodrti ŠD s rozprostřením a zhutněním plochy přes 100 m2, po zhutnění tl. 300 mm</t>
  </si>
  <si>
    <t>1189328573</t>
  </si>
  <si>
    <t>https://podminky.urs.cz/item/CS_URS_2024_02/564871116</t>
  </si>
  <si>
    <t>37</t>
  </si>
  <si>
    <t>564811111</t>
  </si>
  <si>
    <t>Podklad ze štěrkodrti ŠD s rozprostřením a zhutněním plochy přes 100 m2, po zhutnění tl. 50 mm</t>
  </si>
  <si>
    <t>-2056924487</t>
  </si>
  <si>
    <t>https://podminky.urs.cz/item/CS_URS_2024_02/564811111</t>
  </si>
  <si>
    <t>38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</si>
  <si>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</si>
  <si>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</si>
  <si>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-1752217419</t>
  </si>
  <si>
    <t>https://podminky.urs.cz/item/CS_URS_2024_02/591211111</t>
  </si>
  <si>
    <t>"viz tabulka skladby podlah A7, A8 - k zadláždění bude použita původní dlažba</t>
  </si>
  <si>
    <t>39</t>
  </si>
  <si>
    <t>591R11112</t>
  </si>
  <si>
    <t>Kladení dlažby z lomového kamene s provedením do pískového lože do tl. 120 mm s vápenným hydrátem, s vyplněním spár, s dvojím beraněním a se smetením přebytečného materiálu na krajnici drobných z kamene, do lože z kameniva těženého</t>
  </si>
  <si>
    <t>-192742161</t>
  </si>
  <si>
    <t>40</t>
  </si>
  <si>
    <t>583R8400</t>
  </si>
  <si>
    <t>břidlicová deska tl. 80 mm - specifikace viz. projekt</t>
  </si>
  <si>
    <t>-1199385476</t>
  </si>
  <si>
    <t>"viz tabulka skladby podlah A2,A3,A5 - k zadláždění se použije původní dlažba</t>
  </si>
  <si>
    <t>4+6+1+5+1+5</t>
  </si>
  <si>
    <t>41</t>
  </si>
  <si>
    <t>583R8401</t>
  </si>
  <si>
    <t xml:space="preserve">pískovcová  deska tl. 80 mm - specifikace viz. projekt</t>
  </si>
  <si>
    <t>-268064722</t>
  </si>
  <si>
    <t>"viz tabulka skladby podlah A1, - k zadláždění se použije původní dlažba</t>
  </si>
  <si>
    <t>1+11</t>
  </si>
  <si>
    <t>62</t>
  </si>
  <si>
    <t>Úprava povrchů vnější</t>
  </si>
  <si>
    <t>42</t>
  </si>
  <si>
    <t>622131101</t>
  </si>
  <si>
    <t>Podkladní a spojovací vrstva vnějších omítaných ploch cementový postřik nanášený ručně celoplošně stěn</t>
  </si>
  <si>
    <t>508298132</t>
  </si>
  <si>
    <t>https://podminky.urs.cz/item/CS_URS_2024_02/622131101</t>
  </si>
  <si>
    <t xml:space="preserve">"v.č.02,05,06,07 - boční  zídky</t>
  </si>
  <si>
    <t>0,5*3*1,3*2+0,5*0,4*2+0,1*1,4*2+0,5*3*1,15*2+0,5*0,4*2+0,1*0,9*2</t>
  </si>
  <si>
    <t>0,4*(0,7+1,05)*0,5*4+4*(1,05+0,5)*0,5*4+1,0*(0,5+0,85)*0,5*4+3,9*(0,85+0,5)*0,5*4+1,1*(0,5+0,9)*0,5*4</t>
  </si>
  <si>
    <t>0,45*(0,9+0,85)*0,5*4</t>
  </si>
  <si>
    <t xml:space="preserve">"v.č.02,04,06, - boční  zídky -řez A-A,B-B</t>
  </si>
  <si>
    <t>1,7*(0,7+1,0)*0,5*2+4*(1,0+0,8)*0,5*2+3,1*(0,8+0,75)*0,5*2+2,8*(0,75+0,6)*0,5*2+3,8*(0,9+0,7)*0,5*2</t>
  </si>
  <si>
    <t>43</t>
  </si>
  <si>
    <t>622321141</t>
  </si>
  <si>
    <t>Omítka vápenocementová vnějších ploch nanášená ručně dvouvrstvá, tloušťky jádrové omítky do 15 mm a tloušťky štuku do 3 mm štuková stěn</t>
  </si>
  <si>
    <t>-951594782</t>
  </si>
  <si>
    <t>https://podminky.urs.cz/item/CS_URS_2024_02/622321141</t>
  </si>
  <si>
    <t>"viz spojovací vrstva</t>
  </si>
  <si>
    <t>65,05</t>
  </si>
  <si>
    <t>44</t>
  </si>
  <si>
    <t>622321191</t>
  </si>
  <si>
    <t>Omítka vápenocementová vnějších ploch nanášená ručně Příplatek k cenám za každých dalších i započatých 5 mm tloušťky omítky přes 15 mm stěn</t>
  </si>
  <si>
    <t>-370374806</t>
  </si>
  <si>
    <t>https://podminky.urs.cz/item/CS_URS_2024_02/622321191</t>
  </si>
  <si>
    <t>65,05*3</t>
  </si>
  <si>
    <t>45</t>
  </si>
  <si>
    <t>622R21001</t>
  </si>
  <si>
    <t>Vnější spojovací postřik difúzně otevřený s trassovým vápnem prováděný ručně</t>
  </si>
  <si>
    <t>-1565789108</t>
  </si>
  <si>
    <t>"vč.02,09</t>
  </si>
  <si>
    <t>(6,6+5,5)*0,5*1,05*2+(5,5+2,7)*0,5*1,2*2,0+1*0,5*0,5*2</t>
  </si>
  <si>
    <t>1,05*1,2+(0,44+2,4)*1,2</t>
  </si>
  <si>
    <t>"vč.02,07</t>
  </si>
  <si>
    <t>1,48*(0,4+1,2)*0,5+5,5*1,2*2+1,4*0,6*0,5*2+5,0*0,9+1,6*0,7*0,5+0,8*0,4*0,5+(0,345+1,98+0,35)*1,2</t>
  </si>
  <si>
    <t>46</t>
  </si>
  <si>
    <t>622R21002</t>
  </si>
  <si>
    <t>Vnější hrubá omítka difúzně otevřená s trassovým vápnem prováděná ručně</t>
  </si>
  <si>
    <t>-490626804</t>
  </si>
  <si>
    <t>47</t>
  </si>
  <si>
    <t>622R22003</t>
  </si>
  <si>
    <t>Vnější štuková jemná vápenná omítka s trassem zrnitost 0-0,6 mm prováděná ručně</t>
  </si>
  <si>
    <t>-911827991</t>
  </si>
  <si>
    <t>"viz hrubá omítka s trassem</t>
  </si>
  <si>
    <t>51,367</t>
  </si>
  <si>
    <t>48</t>
  </si>
  <si>
    <t>622R35001</t>
  </si>
  <si>
    <t>Vyrovnání podkladu vnějších stěn maltou vápennou s trassem tl do 10 mm</t>
  </si>
  <si>
    <t>-658272563</t>
  </si>
  <si>
    <t>Ostatní konstrukce a práce-bourání</t>
  </si>
  <si>
    <t>49</t>
  </si>
  <si>
    <t>919726123</t>
  </si>
  <si>
    <t>Geotextilie netkaná pro ochranu, separaci nebo filtraci měrná hmotnost přes 300 do 500 g/m2</t>
  </si>
  <si>
    <t>1374702802</t>
  </si>
  <si>
    <t>https://podminky.urs.cz/item/CS_URS_2024_02/919726123</t>
  </si>
  <si>
    <t>50</t>
  </si>
  <si>
    <t>936R33012</t>
  </si>
  <si>
    <t>Montáž a dodávka - Iinformační vitrína ozn. Pv/12 , rozm.1000/750 mm , kompletní včetně ocelového rámu - specifikace viz. tabulky ostatních prvků</t>
  </si>
  <si>
    <t>1575330670</t>
  </si>
  <si>
    <t>" viz. tabulky ostatních prvků Pv/12</t>
  </si>
  <si>
    <t>51</t>
  </si>
  <si>
    <t>952R04001</t>
  </si>
  <si>
    <t>Pročištění stávající kanalizace</t>
  </si>
  <si>
    <t>595321761</t>
  </si>
  <si>
    <t>"v.č.10</t>
  </si>
  <si>
    <t>94</t>
  </si>
  <si>
    <t>Lešení a stavební výtahy</t>
  </si>
  <si>
    <t>52</t>
  </si>
  <si>
    <t>945R21001</t>
  </si>
  <si>
    <t>Nájem autojeřábu pro manipulaci a dopravu vybouraného a zabudovaného materiálu</t>
  </si>
  <si>
    <t>hod</t>
  </si>
  <si>
    <t>-1463875236</t>
  </si>
  <si>
    <t>"14 dní x 8 hodin</t>
  </si>
  <si>
    <t>14*8</t>
  </si>
  <si>
    <t>53</t>
  </si>
  <si>
    <t>949101112</t>
  </si>
  <si>
    <t>Lešení pomocné pracovní pro objekty pozemních staveb pro zatížení do 150 kg/m2, o výšce lešeňové podlahy přes 1,9 do 3,5 m</t>
  </si>
  <si>
    <t>157563332</t>
  </si>
  <si>
    <t>https://podminky.urs.cz/item/CS_URS_2024_02/949101112</t>
  </si>
  <si>
    <t>"v.č.09</t>
  </si>
  <si>
    <t>12*1,0*2</t>
  </si>
  <si>
    <t>95</t>
  </si>
  <si>
    <t>Různé dokončovací konstrukce a práce pozemních staveb</t>
  </si>
  <si>
    <t>54</t>
  </si>
  <si>
    <t>954R33002</t>
  </si>
  <si>
    <t>Stávající podlahové vpusti na podestě ozn. Pv/02, odstranění původních vpustí - specifikace viz. tabulky ostatních prvků</t>
  </si>
  <si>
    <t>ks</t>
  </si>
  <si>
    <t>33774025</t>
  </si>
  <si>
    <t>" viz. tabulky ostatních prvků Pv/02</t>
  </si>
  <si>
    <t>"vpust - rozm. 500/500 mm - 2 ks</t>
  </si>
  <si>
    <t>"vpust - rozm. 320/320 mm - 3 ks</t>
  </si>
  <si>
    <t>55</t>
  </si>
  <si>
    <t>954R33003</t>
  </si>
  <si>
    <t>Podlahové vpusti na podestě ozn. Pv/03, montáž nových vpustí - specifikace viz. tabulky ostatních prvků</t>
  </si>
  <si>
    <t>1556622826</t>
  </si>
  <si>
    <t>" viz. tabulky ostatních prvků Pv/03</t>
  </si>
  <si>
    <t>56</t>
  </si>
  <si>
    <t>954R33005</t>
  </si>
  <si>
    <t>Svodné potrubí - široké schodiště - ozn. Pv/05, PVC - DN 110 mm - specifikace viz. tabulky ostatních prvků</t>
  </si>
  <si>
    <t>-1540989198</t>
  </si>
  <si>
    <t>" viz. tabulky ostatních prvků Pv/05</t>
  </si>
  <si>
    <t>57</t>
  </si>
  <si>
    <t>954R33007</t>
  </si>
  <si>
    <t>Drenážní potrubí - široké schodiště - ozn. Pv/07, PVC - DN 80 mm - specifikace viz. tabulky ostatních prvků</t>
  </si>
  <si>
    <t>1943503410</t>
  </si>
  <si>
    <t>" viz. tabulky ostatních prvků Pv/07</t>
  </si>
  <si>
    <t>100</t>
  </si>
  <si>
    <t>96</t>
  </si>
  <si>
    <t>Bourání konstrukcí</t>
  </si>
  <si>
    <t>58</t>
  </si>
  <si>
    <t>961021311</t>
  </si>
  <si>
    <t>Bourání základů ze zdiva kamenného na jakoukoli maltu</t>
  </si>
  <si>
    <t>1653583968</t>
  </si>
  <si>
    <t>https://podminky.urs.cz/item/CS_URS_2024_02/961021311</t>
  </si>
  <si>
    <t>"v.č.05,09 - základy pod zídkama v řezu C,D</t>
  </si>
  <si>
    <t>11,8*0,5*0,6*2+0,5*0,5*0,7*4</t>
  </si>
  <si>
    <t>59</t>
  </si>
  <si>
    <t>962032230</t>
  </si>
  <si>
    <t>Bourání zdiva nadzákladového z cihel pálených plných nebo lícových nebo vápenopískových, na maltu vápennou nebo vápenocementovou, objemu do 1 m3</t>
  </si>
  <si>
    <t>1630568378</t>
  </si>
  <si>
    <t>https://podminky.urs.cz/item/CS_URS_2024_02/962032230</t>
  </si>
  <si>
    <t xml:space="preserve">"v.č.05,09 -  zídka v řezu C,D</t>
  </si>
  <si>
    <t>4,3*(0,5+0,8)*0,5*0,4*2+1,2*(0,8+0,6)*0,5*0,4*2+3,8*(0,6+0,8)*0,5*0,4*2+1,2*(0,7+0,6)*0,5*0,4*2+0,45*0,5*0,4*2+0,5*0,5*1,3*2+0,5*0,5*0,9*2</t>
  </si>
  <si>
    <t>97</t>
  </si>
  <si>
    <t>Prorážení otvorů a ostatní bourací práce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</si>
  <si>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</si>
  <si>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</si>
  <si>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1031309705</t>
  </si>
  <si>
    <t>https://podminky.urs.cz/item/CS_URS_2024_02/979054441</t>
  </si>
  <si>
    <t>98</t>
  </si>
  <si>
    <t>Demolice a sanace</t>
  </si>
  <si>
    <t>61</t>
  </si>
  <si>
    <t>985223112</t>
  </si>
  <si>
    <t>Přezdívání zdiva do aktivované malty cihelného, objemu přes 3 m3</t>
  </si>
  <si>
    <t>2022749544</t>
  </si>
  <si>
    <t>https://podminky.urs.cz/item/CS_URS_2024_02/985223112</t>
  </si>
  <si>
    <t>(6,6+5,5)*0,5*1,05*0,5+(5,5+2,7)*0,5*1,2*0,5+1*0,5*0,5*0,5</t>
  </si>
  <si>
    <t>1,05*1,2*0,3+(0,44+2,4)*1,2*0,3</t>
  </si>
  <si>
    <t>1,48*(0,4+1,2)*0,5*0,3+5,5*1,2*0,5+1,4*0,6*0,5*0,5+5,0*0,9*0,3+1,6*0,7*0,5*0,3+0,8*0,4*0,5*0,3+(0,345+1,98+0,35)*1,2*0,3</t>
  </si>
  <si>
    <t>59610001</t>
  </si>
  <si>
    <t>cihla pálená plná do P15 290x140x65mm</t>
  </si>
  <si>
    <t>1463820787</t>
  </si>
  <si>
    <t>"viz přezdívání</t>
  </si>
  <si>
    <t>13,555/0,29/0,14/0,065</t>
  </si>
  <si>
    <t>997</t>
  </si>
  <si>
    <t>Přesun sutě</t>
  </si>
  <si>
    <t>63</t>
  </si>
  <si>
    <t>997013111</t>
  </si>
  <si>
    <t>Vnitrostaveništní doprava suti a vybouraných hmot vodorovně do 50 m s naložením základní pro budovy a haly výšky do 6 m</t>
  </si>
  <si>
    <t>-1121296339</t>
  </si>
  <si>
    <t>https://podminky.urs.cz/item/CS_URS_2024_02/997013111</t>
  </si>
  <si>
    <t>64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</si>
  <si>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</si>
  <si>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</si>
  <si>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-1182851211</t>
  </si>
  <si>
    <t>https://podminky.urs.cz/item/CS_URS_2024_02/997013219</t>
  </si>
  <si>
    <t>259,002*10 'Přepočtené koeficientem množství</t>
  </si>
  <si>
    <t>65</t>
  </si>
  <si>
    <t>997013501</t>
  </si>
  <si>
    <t>Odvoz suti a vybouraných hmot na skládku nebo meziskládku se složením, na vzdálenost do 1 km</t>
  </si>
  <si>
    <t>-866092350</t>
  </si>
  <si>
    <t>https://podminky.urs.cz/item/CS_URS_2024_02/997013501</t>
  </si>
  <si>
    <t>66</t>
  </si>
  <si>
    <t>997013509</t>
  </si>
  <si>
    <t>Odvoz suti a vybouraných hmot na skládku nebo meziskládku se složením, na vzdálenost Příplatek k ceně za každý další započatý 1 km přes 1 km</t>
  </si>
  <si>
    <t>1209538532</t>
  </si>
  <si>
    <t>https://podminky.urs.cz/item/CS_URS_2024_02/997013509</t>
  </si>
  <si>
    <t>259,002*19 'Přepočtené koeficientem množství</t>
  </si>
  <si>
    <t>67</t>
  </si>
  <si>
    <t>997013631</t>
  </si>
  <si>
    <t>Poplatek za uložení stavebního odpadu na skládce (skládkovné) směsného stavebního a demoličního zatříděného do Katalogu odpadů pod kódem 17 09 04</t>
  </si>
  <si>
    <t>281267328</t>
  </si>
  <si>
    <t>https://podminky.urs.cz/item/CS_URS_2024_02/997013631</t>
  </si>
  <si>
    <t>998</t>
  </si>
  <si>
    <t>Přesun hmot</t>
  </si>
  <si>
    <t>68</t>
  </si>
  <si>
    <t>998153131</t>
  </si>
  <si>
    <t>Přesun hmot pro zdi a valy samostatné se svislou nosnou konstrukcí zděnou nebo monolitickou betonovou tyčovou nebo plošnou vodorovná dopravní vzdálenost do 50 m, pro zdi základní výšky do 12 m</t>
  </si>
  <si>
    <t>-1067586546</t>
  </si>
  <si>
    <t>https://podminky.urs.cz/item/CS_URS_2024_02/998153131</t>
  </si>
  <si>
    <t>69</t>
  </si>
  <si>
    <t>998153132</t>
  </si>
  <si>
    <t>Přesun hmot pro zdi a valy samostatné se svislou nosnou konstrukcí zděnou nebo monolitickou betonovou tyčovou nebo plošnou vodorovná dopravní vzdálenost do 50 m, pro zdi Příplatek k ceně za zvětšený přesun přes vymezenou vodorovnou dopravní vzdálenost do 1000 m</t>
  </si>
  <si>
    <t>1511098231</t>
  </si>
  <si>
    <t>https://podminky.urs.cz/item/CS_URS_2024_02/998153132</t>
  </si>
  <si>
    <t>PSV</t>
  </si>
  <si>
    <t>Práce a dodávky PSV</t>
  </si>
  <si>
    <t>711</t>
  </si>
  <si>
    <t>Izolace proti vodě, vlhkosti a plynům</t>
  </si>
  <si>
    <t>70</t>
  </si>
  <si>
    <t>711161232</t>
  </si>
  <si>
    <t>Izolace proti zemní vlhkosti a beztlakové vodě nopovými fóliemi na ploše svislé S vrstva ochranná, odvětrávací a drenážní s integrovanou mřížkou pro aplikaci omítky výška nopku 8,0 mm, tl. fólie do 0,6 mm</t>
  </si>
  <si>
    <t>1752455449</t>
  </si>
  <si>
    <t>https://podminky.urs.cz/item/CS_URS_2024_02/711161232</t>
  </si>
  <si>
    <t xml:space="preserve">"v.č.02,05,06,07 - boční  zídky -řez C-C,D-D</t>
  </si>
  <si>
    <t>0,5*3*1,8*2+0,5*0,4*2+0,1*1,4*2+0,5*3*1,65*2+0,5*0,4*2+0,1*1,4*2</t>
  </si>
  <si>
    <t>0,4*(1,2+1,55)*0,5*4+4*(1,55+1,0)*0,5*4+1,0*(1,0+1,35)*0,5*4+3,9*(1,35+1,0)*0,5*4+1,1*(1,0+1,4)*0,5*4</t>
  </si>
  <si>
    <t>0,45*(1,4+1,35)*0,5*4</t>
  </si>
  <si>
    <t>71</t>
  </si>
  <si>
    <t>711161215</t>
  </si>
  <si>
    <t>Izolace proti zemní vlhkosti a beztlakové vodě nopovými fóliemi na ploše svislé S vrstva ochranná, odvětrávací a drenážní výška nopku 20,0 mm, tl. fólie do 1,0 mm</t>
  </si>
  <si>
    <t>877911229</t>
  </si>
  <si>
    <t>https://podminky.urs.cz/item/CS_URS_2024_02/711161215</t>
  </si>
  <si>
    <t>"v.č.04 - vnitřní ploxha yídek v řezu A-A,B-B</t>
  </si>
  <si>
    <t>84,325</t>
  </si>
  <si>
    <t>72</t>
  </si>
  <si>
    <t>711R01201</t>
  </si>
  <si>
    <t>Stěrková hydroizolace na srovnaném podkladu z vápenocementové malty</t>
  </si>
  <si>
    <t>-849286429</t>
  </si>
  <si>
    <t>6,6*0,5*0,5+5,5*0,5*0,5+1*0,5</t>
  </si>
  <si>
    <t>1,05*0,5+2,4*0,5</t>
  </si>
  <si>
    <t>1,48*0,5+5,5*0,5+1,4*0,5+5,0*0,5+1,6*0,5+0,8*0,5+(0,345+1,98+0,35)*0,5</t>
  </si>
  <si>
    <t>"v.č.02,04 - vytažení na stěnu</t>
  </si>
  <si>
    <t>(1,48+0,5+0,11+3,56+2,895+2,745+1,055+0,17+2,9+0,45+0,5)*0,1</t>
  </si>
  <si>
    <t>(1,16+0,53+0,12+3,365+2,845+2,93+1,05+0,17+3,4+0,45+0,5)*0,1</t>
  </si>
  <si>
    <t>73</t>
  </si>
  <si>
    <t>998711101</t>
  </si>
  <si>
    <t>Přesun hmot pro izolace proti vodě, vlhkosti a plynům stanovený z hmotnosti přesunovaného materiálu vodorovná dopravní vzdálenost do 50 m základní v objektech výšky do 6 m</t>
  </si>
  <si>
    <t>843320393</t>
  </si>
  <si>
    <t>https://podminky.urs.cz/item/CS_URS_2024_02/998711101</t>
  </si>
  <si>
    <t>767</t>
  </si>
  <si>
    <t>Konstrukce zámečnické</t>
  </si>
  <si>
    <t>74</t>
  </si>
  <si>
    <t>767R33001</t>
  </si>
  <si>
    <t>Nové zábradlí na přímém schodišti vedoucí k hlavnímu vstupu do kostela ozn. Pv/01, nerez trubka - specifikace viz. tabulky ostatních prvků</t>
  </si>
  <si>
    <t>514170067</t>
  </si>
  <si>
    <t>" viz. tabulky ostatních prvků Pv/01</t>
  </si>
  <si>
    <t xml:space="preserve">"délka  zábradlí  3,06 m - 3ks</t>
  </si>
  <si>
    <t xml:space="preserve">"délka  zábradlí  1,28 m - 3ks</t>
  </si>
  <si>
    <t>75</t>
  </si>
  <si>
    <t>767R33004</t>
  </si>
  <si>
    <t>Demontáž stávajícího zábradlí a madla ozn. Pv/04, - specifikace viz. tabulky ostatních prvků</t>
  </si>
  <si>
    <t>433630357</t>
  </si>
  <si>
    <t>" viz. tabulky ostatních prvků Pv/04</t>
  </si>
  <si>
    <t xml:space="preserve">"délka  zábradlí  31 m </t>
  </si>
  <si>
    <t>76</t>
  </si>
  <si>
    <t>767R33006</t>
  </si>
  <si>
    <t>Ocelový obrubník - široké schodiště ozn. Pv/06, - specifikace viz. tabulky ostatních prvků</t>
  </si>
  <si>
    <t>1516254251</t>
  </si>
  <si>
    <t>" viz. tabulky ostatních prvků Pv/06</t>
  </si>
  <si>
    <t>77</t>
  </si>
  <si>
    <t>998767101</t>
  </si>
  <si>
    <t>Přesun hmot pro zámečnické konstrukce stanovený z hmotnosti přesunovaného materiálu vodorovná dopravní vzdálenost do 50 m základní v objektech výšky do 6 m</t>
  </si>
  <si>
    <t>-194615416</t>
  </si>
  <si>
    <t>https://podminky.urs.cz/item/CS_URS_2024_02/998767101</t>
  </si>
  <si>
    <t>772</t>
  </si>
  <si>
    <t>Podlahy z kamene</t>
  </si>
  <si>
    <t>78</t>
  </si>
  <si>
    <t>772991421</t>
  </si>
  <si>
    <t>Dlažby z kamene - ostatní práce impregnační nátěr včetně základního čištění jednovrstvý</t>
  </si>
  <si>
    <t>373622654</t>
  </si>
  <si>
    <t>https://podminky.urs.cz/item/CS_URS_2024_02/772991421</t>
  </si>
  <si>
    <t>"viz tabulka skladby podlah A1,</t>
  </si>
  <si>
    <t>21,30</t>
  </si>
  <si>
    <t>79</t>
  </si>
  <si>
    <t>772R10001</t>
  </si>
  <si>
    <t xml:space="preserve">Půdorysně zaoblené schodiště před hlavním vstupem - řemeslná obnova ozn. Kn/01,- specifikace viz tabulka kamenických prvků </t>
  </si>
  <si>
    <t>1083797388</t>
  </si>
  <si>
    <t>"viz tabulka kamenických prvků Kn/01</t>
  </si>
  <si>
    <t>"výška stupně 150 mm, šířka stupně 450 mm</t>
  </si>
  <si>
    <t>58,12</t>
  </si>
  <si>
    <t>80</t>
  </si>
  <si>
    <t>772R10002</t>
  </si>
  <si>
    <t xml:space="preserve">Půdorysně zaoblené schodiště před hlavním vstupem - nové doplňpvané kamenné stupně ozn. Kn/02,- specifikace viz tabulka kamenických prvků </t>
  </si>
  <si>
    <t>22586457</t>
  </si>
  <si>
    <t>"viz tabulka kamenických prvků Kn/02</t>
  </si>
  <si>
    <t>10,20</t>
  </si>
  <si>
    <t>81</t>
  </si>
  <si>
    <t>772R10003</t>
  </si>
  <si>
    <t xml:space="preserve">Přímé schodiště v ose průčelí - stávající kamenné stupně ozn. Kn/03,- specifikace viz tabulka kamenických prvků </t>
  </si>
  <si>
    <t>1750914988</t>
  </si>
  <si>
    <t>"viz tabulka kamenických prvků Kn/03</t>
  </si>
  <si>
    <t>"výška stupně 150 mm, šířka stupně 320 mm</t>
  </si>
  <si>
    <t>36,85</t>
  </si>
  <si>
    <t>82</t>
  </si>
  <si>
    <t>772R10004</t>
  </si>
  <si>
    <t xml:space="preserve">Přímé schodiště v ose průčelí - nové kamenné stupně ze žuly ozn. Kn/04,- specifikace viz tabulka kamenických prvků </t>
  </si>
  <si>
    <t>-978068068</t>
  </si>
  <si>
    <t>"viz tabulka kamenických prvků Kn/04</t>
  </si>
  <si>
    <t>"výška stupně 150 mm, šířka stupně 320 mm, délka stupně 330 mm</t>
  </si>
  <si>
    <t>19*0,33</t>
  </si>
  <si>
    <t>83</t>
  </si>
  <si>
    <t>772R10005</t>
  </si>
  <si>
    <t xml:space="preserve">Přímé schodiště v ose průčelí - nové kamenné stupně z pískovce ozn. Kn/05,- specifikace viz tabulka kamenických prvků </t>
  </si>
  <si>
    <t>-1293833315</t>
  </si>
  <si>
    <t>"viz tabulka kamenických prvků Kn/05</t>
  </si>
  <si>
    <t xml:space="preserve">"výška stupně 150 mm, šířka stupně 320 mm, </t>
  </si>
  <si>
    <t>34,30</t>
  </si>
  <si>
    <t>84</t>
  </si>
  <si>
    <t>772R10006</t>
  </si>
  <si>
    <t xml:space="preserve">Přímé schodiště v ose průčelí - stávající kamenná hlava ze žuly ozn. Kn/06- specifikace viz tabulka kamenických prvků </t>
  </si>
  <si>
    <t>-2129034924</t>
  </si>
  <si>
    <t>"viz tabulka kamenických prvků Kn/06</t>
  </si>
  <si>
    <t>"šířka hlavy 550 mm,výška hlavy 100 mm</t>
  </si>
  <si>
    <t>"hlavy na pilíři - 550/550 mm - 3ks,550/640 mm - 1ks, 550/750 mm - 1ks</t>
  </si>
  <si>
    <t>24+0,55*3+0,64+0,75</t>
  </si>
  <si>
    <t>85</t>
  </si>
  <si>
    <t>772R10007</t>
  </si>
  <si>
    <t xml:space="preserve">Přímé schodiště v ose průčelí - nová kamenná hlava ze žuly ozn. Kn/07- specifikace viz tabulka kamenických prvků </t>
  </si>
  <si>
    <t>1954755633</t>
  </si>
  <si>
    <t>"viz tabulka kamenických prvků Kn/07</t>
  </si>
  <si>
    <t xml:space="preserve">" rozm. 550/550 mm </t>
  </si>
  <si>
    <t>86</t>
  </si>
  <si>
    <t>772R10008</t>
  </si>
  <si>
    <t xml:space="preserve">Přímé schodiště v ose průčelí - stávající kamenná hlava z pískovce ozn. Kn/08- specifikace viz tabulka kamenických prvků </t>
  </si>
  <si>
    <t>14905550</t>
  </si>
  <si>
    <t>"viz tabulka kamenických prvků Kn/08</t>
  </si>
  <si>
    <t>"šířka hlavy 670 mm,výška hlavy 130 mm</t>
  </si>
  <si>
    <t>87</t>
  </si>
  <si>
    <t>772R10009</t>
  </si>
  <si>
    <t xml:space="preserve">Schod před hlavním vstupem ozn. Kn/09- specifikace viz tabulka kamenických prvků </t>
  </si>
  <si>
    <t>319070854</t>
  </si>
  <si>
    <t>"viz tabulka kamenických prvků Kn/09</t>
  </si>
  <si>
    <t xml:space="preserve">"šířka stupně 775 mm, výška  190 mm, délka 3000 mm</t>
  </si>
  <si>
    <t>88</t>
  </si>
  <si>
    <t>772R10012</t>
  </si>
  <si>
    <t xml:space="preserve">Kamenná podezdívka u přímého schodiště v ose průčelí - stávající nepřezděná ozn. Kn/12 - specifikace viz tabulka kamenických prvků </t>
  </si>
  <si>
    <t>673749100</t>
  </si>
  <si>
    <t>"viz tabulka kamenických prvků Kn/12 - pískovec</t>
  </si>
  <si>
    <t>89</t>
  </si>
  <si>
    <t>772R10013</t>
  </si>
  <si>
    <t xml:space="preserve">Kamenná podezdívka u přímého schodiště v ose průčelí - stávající přezděná ozn. Kn/13 - specifikace viz tabulka kamenických prvků </t>
  </si>
  <si>
    <t>1783528422</t>
  </si>
  <si>
    <t>"viz tabulka kamenických prvků Kn/13 - pískovec</t>
  </si>
  <si>
    <t>90</t>
  </si>
  <si>
    <t>772R10021</t>
  </si>
  <si>
    <t xml:space="preserve">Stávající opěrná kamenná zeď - očištění povrchu a přespárování ozn. Kn/21., odborně opravit - specifikace viz tabulka kamenických prvků </t>
  </si>
  <si>
    <t>1917953873</t>
  </si>
  <si>
    <t>"viz tabulka kamenických prvků Kn/21 - prostor schodiště - v.č.07,09</t>
  </si>
  <si>
    <t>18,5</t>
  </si>
  <si>
    <t>91</t>
  </si>
  <si>
    <t>772R10022</t>
  </si>
  <si>
    <t xml:space="preserve">Stávající narušená opěrná kamenná zeď - přezdění ozn. Kn/22., odborně opravit - specifikace viz tabulka kamenických prvků </t>
  </si>
  <si>
    <t>-1017901786</t>
  </si>
  <si>
    <t>"viz tabulka kamenických prvků Kn/22 - prostor schodiště - v.č.02,07,09</t>
  </si>
  <si>
    <t>10,5</t>
  </si>
  <si>
    <t>92</t>
  </si>
  <si>
    <t>772R10027</t>
  </si>
  <si>
    <t xml:space="preserve">Kamenný obrubník - stávající ozn. Kn/27., odborně opravit - specifikace viz tabulka kamenických prvků </t>
  </si>
  <si>
    <t>-539335633</t>
  </si>
  <si>
    <t>"viz tabulka kamenických prvků Kn/27 - břidlice,pískovec</t>
  </si>
  <si>
    <t>"šířka 150 mm, výška 400 mm</t>
  </si>
  <si>
    <t>93</t>
  </si>
  <si>
    <t>772R10028</t>
  </si>
  <si>
    <t xml:space="preserve">Kamenný obrubník - nový ozn. Kn/28., - specifikace viz tabulka kamenických prvků </t>
  </si>
  <si>
    <t>2047782543</t>
  </si>
  <si>
    <t>"viz tabulka kamenických prvků Kn/28 - pískovec</t>
  </si>
  <si>
    <t xml:space="preserve">"šířka 150 mm, výška 400 mm, délka  prvku  500 mm</t>
  </si>
  <si>
    <t>998772101</t>
  </si>
  <si>
    <t>Přesun hmot pro kamenné dlažby, obklady schodišťových stupňů a soklů stanovený z hmotnosti přesunovaného materiálu vodorovná dopravní vzdálenost do 50 m základní v objektech výšky do 6 m</t>
  </si>
  <si>
    <t>120317895</t>
  </si>
  <si>
    <t>https://podminky.urs.cz/item/CS_URS_2024_02/998772101</t>
  </si>
  <si>
    <t>02 - Zařízení silnoproudé elektrotechniky</t>
  </si>
  <si>
    <t>Michal Prokeš</t>
  </si>
  <si>
    <t xml:space="preserve">    740 - Elektromontáže - zkoušky a revize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</si>
  <si>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</si>
  <si>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</si>
  <si>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</si>
  <si>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</si>
  <si>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</si>
  <si>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</si>
  <si>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VRN7 - Provozní vlivy</t>
  </si>
  <si>
    <t xml:space="preserve">    VRN9 - Ostatní náklady</t>
  </si>
  <si>
    <t>740</t>
  </si>
  <si>
    <t>Elektromontáže - zkoušky a revize</t>
  </si>
  <si>
    <t>741810002</t>
  </si>
  <si>
    <t>Celková prohlídka elektrického rozvodu a zařízení přes 100 000 do 500 000,- Kč</t>
  </si>
  <si>
    <t>-1891022338</t>
  </si>
  <si>
    <t>https://podminky.urs.cz/item/CS_URS_2024_02/741810002</t>
  </si>
  <si>
    <t>741</t>
  </si>
  <si>
    <t>Elektroinstalace - silnoproud</t>
  </si>
  <si>
    <t>741110312</t>
  </si>
  <si>
    <t>Montáž trubka ochranná do krabic plastová tuhá D přes 40 do 90 mm uložená volně</t>
  </si>
  <si>
    <t>811885115</t>
  </si>
  <si>
    <t>https://podminky.urs.cz/item/CS_URS_2024_02/741110312</t>
  </si>
  <si>
    <t>34571361</t>
  </si>
  <si>
    <t>trubka elektroinstalační HDPE tuhá dvouplášťová korugovaná D 41/50mm</t>
  </si>
  <si>
    <t>1318647169</t>
  </si>
  <si>
    <t>284*1,05 "Přepočtené koeficientem množství</t>
  </si>
  <si>
    <t>M001</t>
  </si>
  <si>
    <t>uzavírací zátka korugované chráničky d 50mm</t>
  </si>
  <si>
    <t>623354100</t>
  </si>
  <si>
    <t>741122122</t>
  </si>
  <si>
    <t>Montáž kabel Cu plný kulatý žíla 3x1,5 až 6 mm2 zatažený v trubkách (např. CYKY)</t>
  </si>
  <si>
    <t>-1886748638</t>
  </si>
  <si>
    <t>https://podminky.urs.cz/item/CS_URS_2024_02/741122122</t>
  </si>
  <si>
    <t>34111036</t>
  </si>
  <si>
    <t>kabel instalační jádro Cu plné izolace PVC plášť PVC 450/750V (CYKY) 3x2,5mm2</t>
  </si>
  <si>
    <t>384819407</t>
  </si>
  <si>
    <t>132*1,15 "Přepočtené koeficientem množství</t>
  </si>
  <si>
    <t>741130021</t>
  </si>
  <si>
    <t>Ukončení vodič izolovaný do 2,5 mm2 na svorkovnici</t>
  </si>
  <si>
    <t>2080399060</t>
  </si>
  <si>
    <t>https://podminky.urs.cz/item/CS_URS_2024_02/741130021</t>
  </si>
  <si>
    <t>34562694</t>
  </si>
  <si>
    <t>svorkovnice krabicová bezšroubová jednopólová pro 3 vodiče 0,5-2,5mm2, 400V 24A</t>
  </si>
  <si>
    <t>-1075434243</t>
  </si>
  <si>
    <t>741321003</t>
  </si>
  <si>
    <t>Montáž proudových chráničů dvoupólových nn do 25 A ve skříni se zapojením vodičů</t>
  </si>
  <si>
    <t>-160580874</t>
  </si>
  <si>
    <t>https://podminky.urs.cz/item/CS_URS_2024_02/741321003</t>
  </si>
  <si>
    <t>RMAT0001</t>
  </si>
  <si>
    <t>jistič s proudovým chráničem 10A char. C, 10kA</t>
  </si>
  <si>
    <t>-1798906209</t>
  </si>
  <si>
    <t>741372131</t>
  </si>
  <si>
    <t>Montáž svítidlo LED exteriérové samostatné zemní se zapojením vodičů</t>
  </si>
  <si>
    <t>1503997758</t>
  </si>
  <si>
    <t>https://podminky.urs.cz/item/CS_URS_2024_02/741372131</t>
  </si>
  <si>
    <t>RMAT0002</t>
  </si>
  <si>
    <t>zemní vestavné LED DALI s nastavitelnou optikou S5 s příslušentsvím</t>
  </si>
  <si>
    <t>75324589</t>
  </si>
  <si>
    <t>741372155</t>
  </si>
  <si>
    <t>Montáž svítidlo LED průmyslové vestavné nástěnné se zapojením vodičů</t>
  </si>
  <si>
    <t>-865612985</t>
  </si>
  <si>
    <t>https://podminky.urs.cz/item/CS_URS_2024_02/741372155</t>
  </si>
  <si>
    <t>RMAT0003</t>
  </si>
  <si>
    <t>vestavné LED svítidlo do stěny S6 s příslušenstvím</t>
  </si>
  <si>
    <t>-253815272</t>
  </si>
  <si>
    <t>741811021</t>
  </si>
  <si>
    <t>Oživení rozvaděče se složitou výstrojí</t>
  </si>
  <si>
    <t>-307658612</t>
  </si>
  <si>
    <t>https://podminky.urs.cz/item/CS_URS_2024_02/741811021</t>
  </si>
  <si>
    <t>998741300</t>
  </si>
  <si>
    <t>Podružný materiál</t>
  </si>
  <si>
    <t>%</t>
  </si>
  <si>
    <t>-491389814</t>
  </si>
  <si>
    <t>998741311</t>
  </si>
  <si>
    <t>Přesun hmot procentní pro silnoproud ruční v objektech v do 6 m</t>
  </si>
  <si>
    <t>1206226819</t>
  </si>
  <si>
    <t>https://podminky.urs.cz/item/CS_URS_2024_02/998741311</t>
  </si>
  <si>
    <t>998741319</t>
  </si>
  <si>
    <t>Příplatek k ručnímu přesunu hmot procentnímu pro silnoproud za zvětšený přesun ZKD 50 m</t>
  </si>
  <si>
    <t>-1233874717</t>
  </si>
  <si>
    <t>https://podminky.urs.cz/item/CS_URS_2024_02/998741319</t>
  </si>
  <si>
    <t>Práce a dodávky M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</si>
  <si>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</si>
  <si>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</si>
  <si>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</si>
  <si>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</si>
  <si>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</si>
  <si>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2117501004</t>
  </si>
  <si>
    <t>https://podminky.urs.cz/item/CS_URS_2024_02/460010024</t>
  </si>
  <si>
    <t>460010025</t>
  </si>
  <si>
    <t>Vytyčení trasy inženýrských sítí v zastavěném prostoru</t>
  </si>
  <si>
    <t>-2076340135</t>
  </si>
  <si>
    <t>https://podminky.urs.cz/item/CS_URS_2024_02/460010025</t>
  </si>
  <si>
    <t>460161282</t>
  </si>
  <si>
    <t>Hloubení kabelových rýh ručně š 50 cm hl 90 cm v hornině tř I skupiny 3</t>
  </si>
  <si>
    <t>1173299598</t>
  </si>
  <si>
    <t>https://podminky.urs.cz/item/CS_URS_2024_02/460161282</t>
  </si>
  <si>
    <t>460431292</t>
  </si>
  <si>
    <t>Zásyp kabelových rýh ručně se zhutněním š 50 cm hl 90 cm z horniny tř I skupiny 3</t>
  </si>
  <si>
    <t>-972489590</t>
  </si>
  <si>
    <t>https://podminky.urs.cz/item/CS_URS_2024_02/460431292</t>
  </si>
  <si>
    <t>460661112</t>
  </si>
  <si>
    <t>Kabelové lože z písku pro kabely nn bez zakrytí š lože přes 35 do 50 cm</t>
  </si>
  <si>
    <t>-592592567</t>
  </si>
  <si>
    <t>https://podminky.urs.cz/item/CS_URS_2024_02/460661112</t>
  </si>
  <si>
    <t>460671112</t>
  </si>
  <si>
    <t>Výstražná fólie pro krytí kabelů šířky přes 20 do 25 cm</t>
  </si>
  <si>
    <t>2053387068</t>
  </si>
  <si>
    <t>https://podminky.urs.cz/item/CS_URS_2024_02/460671112</t>
  </si>
  <si>
    <t>35*2</t>
  </si>
  <si>
    <t>460871125</t>
  </si>
  <si>
    <t>Podklad vozovky a chodníku ze sypaniny se zhutněním při elektromontážích tl přes 25 do 30 cm</t>
  </si>
  <si>
    <t>-1328774021</t>
  </si>
  <si>
    <t>https://podminky.urs.cz/item/CS_URS_2024_02/460871125</t>
  </si>
  <si>
    <t>460871155</t>
  </si>
  <si>
    <t>Podklad vozovky a chodníku z kameniva drceného se zhutněním při elektromontážích tl přes 25 do 30 cm</t>
  </si>
  <si>
    <t>-692313757</t>
  </si>
  <si>
    <t>https://podminky.urs.cz/item/CS_URS_2024_02/460871155</t>
  </si>
  <si>
    <t>460881511</t>
  </si>
  <si>
    <t>Kladení dlažby z kostek kamenných velkých do lože z kameniva těženého při elektromontážích</t>
  </si>
  <si>
    <t>-88856465</t>
  </si>
  <si>
    <t>https://podminky.urs.cz/item/CS_URS_2024_02/460881511</t>
  </si>
  <si>
    <t>468011113</t>
  </si>
  <si>
    <t>Odstranění podkladu nebo krytu komunikace při elektromontážích z kameniva těženého tl přes 20 do 30 cm</t>
  </si>
  <si>
    <t>-1317036118</t>
  </si>
  <si>
    <t>https://podminky.urs.cz/item/CS_URS_2024_02/468011113</t>
  </si>
  <si>
    <t>20+20</t>
  </si>
  <si>
    <t>468021212</t>
  </si>
  <si>
    <t>Rozebrání dlažeb při elektromontážích ručně z dlaždic betonových nebo keramických do písku spáry nezalité</t>
  </si>
  <si>
    <t>573923317</t>
  </si>
  <si>
    <t>https://podminky.urs.cz/item/CS_URS_2024_02/468021212</t>
  </si>
  <si>
    <t>469981111</t>
  </si>
  <si>
    <t>Přesun hmot pro pomocné stavební práce při elektromotážích</t>
  </si>
  <si>
    <t>379664195</t>
  </si>
  <si>
    <t>https://podminky.urs.cz/item/CS_URS_2024_02/469981111</t>
  </si>
  <si>
    <t>469981211</t>
  </si>
  <si>
    <t>Příplatek k přesunu hmot pro pomocné stavební práce při elektromotážích ZKD 1000 m</t>
  </si>
  <si>
    <t>622072166</t>
  </si>
  <si>
    <t>https://podminky.urs.cz/item/CS_URS_2024_02/469981211</t>
  </si>
  <si>
    <t>22,14*18 "Přepočtené koeficientem množství</t>
  </si>
  <si>
    <t>PPV</t>
  </si>
  <si>
    <t>Podíl přidružených výkonů</t>
  </si>
  <si>
    <t>236416181</t>
  </si>
  <si>
    <t>ZV</t>
  </si>
  <si>
    <t>Zednické výpomoci</t>
  </si>
  <si>
    <t>-1912407067</t>
  </si>
  <si>
    <t>HZS</t>
  </si>
  <si>
    <t>Hodinové zúčtovací sazby</t>
  </si>
  <si>
    <t>HZS2231.3</t>
  </si>
  <si>
    <t>Hodinová zúčtovací sazba elektrikář - úklid pracoviště</t>
  </si>
  <si>
    <t>512</t>
  </si>
  <si>
    <t>-1934753913</t>
  </si>
  <si>
    <t>HZS2232.1</t>
  </si>
  <si>
    <t>Hodinová zúčtovací sazba elektrikář odborný - napojení na stávající elektroinstalaci</t>
  </si>
  <si>
    <t>1981267535</t>
  </si>
  <si>
    <t>HZS2232.2</t>
  </si>
  <si>
    <t>Hodinová zúčtovací sazba elektrikář odborný - spolupráce s revizním technikem při revizi</t>
  </si>
  <si>
    <t>-1062524354</t>
  </si>
  <si>
    <t>HZS2232.3</t>
  </si>
  <si>
    <t>Hodinová zúčtovací sazba elektrikář odborný - spolupráce s ostatními profesemi, koordinace na stavbě</t>
  </si>
  <si>
    <t>-349725781</t>
  </si>
  <si>
    <t>VRN</t>
  </si>
  <si>
    <t>Vedlejší rozpočtové náklady</t>
  </si>
  <si>
    <t>VRN1</t>
  </si>
  <si>
    <t>Průzkumné, geodetické a projektové práce</t>
  </si>
  <si>
    <t>011464000</t>
  </si>
  <si>
    <t>Měření (monitoring) úrovně osvětlení</t>
  </si>
  <si>
    <t>1024</t>
  </si>
  <si>
    <t>1790405126</t>
  </si>
  <si>
    <t>https://podminky.urs.cz/item/CS_URS_2024_02/011464000</t>
  </si>
  <si>
    <t>012444000</t>
  </si>
  <si>
    <t>Geodetické měření skutečného provedení stavby</t>
  </si>
  <si>
    <t>184739309</t>
  </si>
  <si>
    <t>https://podminky.urs.cz/item/CS_URS_2024_02/012444000</t>
  </si>
  <si>
    <t>013254000</t>
  </si>
  <si>
    <t>Dokumentace skutečného provedení stavby</t>
  </si>
  <si>
    <t>-2139962878</t>
  </si>
  <si>
    <t>https://podminky.urs.cz/item/CS_URS_2024_02/013254000</t>
  </si>
  <si>
    <t>VRN7</t>
  </si>
  <si>
    <t>Provozní vlivy</t>
  </si>
  <si>
    <t>075002000</t>
  </si>
  <si>
    <t>Ochranná pásma</t>
  </si>
  <si>
    <t>1977938552</t>
  </si>
  <si>
    <t>https://podminky.urs.cz/item/CS_URS_2024_02/075002000</t>
  </si>
  <si>
    <t>075603000</t>
  </si>
  <si>
    <t>Ochranná pásma památkových objektů</t>
  </si>
  <si>
    <t>-1268319066</t>
  </si>
  <si>
    <t>https://podminky.urs.cz/item/CS_URS_2024_02/075603000</t>
  </si>
  <si>
    <t>VRN9</t>
  </si>
  <si>
    <t>Ostatní náklady</t>
  </si>
  <si>
    <t>092103000</t>
  </si>
  <si>
    <t>Náklady na zkušební provoz</t>
  </si>
  <si>
    <t>-998097574</t>
  </si>
  <si>
    <t>https://podminky.urs.cz/item/CS_URS_2024_02/092103000</t>
  </si>
  <si>
    <t>092203000</t>
  </si>
  <si>
    <t>Náklady na zaškolení</t>
  </si>
  <si>
    <t>101746598</t>
  </si>
  <si>
    <t>https://podminky.urs.cz/item/CS_URS_2024_02/092203000</t>
  </si>
  <si>
    <t xml:space="preserve">03 - Revitalizace předpolí chrámu </t>
  </si>
  <si>
    <t xml:space="preserve">    2 - Zakládání</t>
  </si>
  <si>
    <t xml:space="preserve">    63 - Podlahy a podlahové konstrukce</t>
  </si>
  <si>
    <t xml:space="preserve">    783 - Dokončovací práce - nátěry</t>
  </si>
  <si>
    <t>1633158142</t>
  </si>
  <si>
    <t>"viz tabulka skladby podlah A6 - prohloubení terénu pro nové chodníky</t>
  </si>
  <si>
    <t>170*0,2</t>
  </si>
  <si>
    <t>131R01109</t>
  </si>
  <si>
    <t>Hloubení nezapažených jam a zářezů s urovnáním dna do předepsaného profilu a spádu Příplatek k cenám za lepivost horniny tř. 3</t>
  </si>
  <si>
    <t>-1728894778</t>
  </si>
  <si>
    <t>"viz hloubení jam</t>
  </si>
  <si>
    <t>34,0*0,3</t>
  </si>
  <si>
    <t>"v.č.10,13 - okapní chodník , drenáž okolo kostela</t>
  </si>
  <si>
    <t>180*0,6*(0,95+1,2)*0,5+0,4*0,3*180</t>
  </si>
  <si>
    <t>"výkop pro svodné potrubí Pv/22</t>
  </si>
  <si>
    <t>50*0,6*1,0</t>
  </si>
  <si>
    <t>"výkop pro uložení separační folie</t>
  </si>
  <si>
    <t>0,5*0,5*(13,455+1,75)</t>
  </si>
  <si>
    <t>0,5*0,5*(9+1,4+2,1+5,12+2,52+1,26*23)</t>
  </si>
  <si>
    <t>0,5*0,5*(17,5+5+9)</t>
  </si>
  <si>
    <t>132R12109</t>
  </si>
  <si>
    <t>Hloubení zapažených i nezapažených rýh šířky do 600 mm ručním nebo pneumatickým nářadím s urovnáním dna do předepsaného profilu a spádu v horninách tř. 3 Příplatek k cenám za lepivost horniny tř. 3</t>
  </si>
  <si>
    <t>1591330414</t>
  </si>
  <si>
    <t xml:space="preserve">"viz hloubení rýh š. do 600 mm </t>
  </si>
  <si>
    <t>191,656*0,3</t>
  </si>
  <si>
    <t>174151101</t>
  </si>
  <si>
    <t>Zásyp sypaninou z jakékoliv horniny strojně s uložením výkopku ve vrstvách se zhutněním jam, šachet, rýh nebo kolem objektů v těchto vykopávkách</t>
  </si>
  <si>
    <t>633874950</t>
  </si>
  <si>
    <t>https://podminky.urs.cz/item/CS_URS_2024_02/174151101</t>
  </si>
  <si>
    <t>"v.č.10,13 -</t>
  </si>
  <si>
    <t>"viz výkopy-zásyp</t>
  </si>
  <si>
    <t>191,656+34-53,956</t>
  </si>
  <si>
    <t>171,70*(20-10)</t>
  </si>
  <si>
    <t>240,975*1,75</t>
  </si>
  <si>
    <t>"viz tabulka skladby podlah A4</t>
  </si>
  <si>
    <t>"viz tabulka skladby podlah A6</t>
  </si>
  <si>
    <t>170</t>
  </si>
  <si>
    <t>-807922336</t>
  </si>
  <si>
    <t>443</t>
  </si>
  <si>
    <t>121151113</t>
  </si>
  <si>
    <t>Sejmutí ornice strojně při souvislé ploše přes 100 do 500 m2, tl. vrstvy do 200 mm</t>
  </si>
  <si>
    <t>-698951914</t>
  </si>
  <si>
    <t>https://podminky.urs.cz/item/CS_URS_2024_02/121151113</t>
  </si>
  <si>
    <t>181351103</t>
  </si>
  <si>
    <t>Rozprostření a urovnání ornice v rovině nebo ve svahu sklonu do 1:5 strojně při souvislé ploše přes 100 do 500 m2, tl. vrstvy do 200 mm</t>
  </si>
  <si>
    <t>1410287403</t>
  </si>
  <si>
    <t>https://podminky.urs.cz/item/CS_URS_2024_02/181351103</t>
  </si>
  <si>
    <t>-1503692414</t>
  </si>
  <si>
    <t>-163798885</t>
  </si>
  <si>
    <t>443/50</t>
  </si>
  <si>
    <t>-679810641</t>
  </si>
  <si>
    <t>1384609396</t>
  </si>
  <si>
    <t>43475865</t>
  </si>
  <si>
    <t>-831150487</t>
  </si>
  <si>
    <t>184853511</t>
  </si>
  <si>
    <t>Chemické odplevelení půdy před založením kultury, trávníku nebo zpevněných ploch strojně o výměře jednotlivě přes 20 m2 postřikem na široko v rovině nebo na svahu do 1:5</t>
  </si>
  <si>
    <t>-876609966</t>
  </si>
  <si>
    <t>https://podminky.urs.cz/item/CS_URS_2024_02/184853511</t>
  </si>
  <si>
    <t>-1164324733</t>
  </si>
  <si>
    <t>-1275047249</t>
  </si>
  <si>
    <t>1123097912</t>
  </si>
  <si>
    <t>"A4</t>
  </si>
  <si>
    <t>300220518</t>
  </si>
  <si>
    <t>"viz v.č.10 - předpolí chrámu</t>
  </si>
  <si>
    <t>"nad drenáží</t>
  </si>
  <si>
    <t>2,5*0,5*2</t>
  </si>
  <si>
    <t>113107112</t>
  </si>
  <si>
    <t>Odstranění podkladů nebo krytů ručně s přemístěním hmot na skládku na vzdálenost do 3 m nebo s naložením na dopravní prostředek z kameniva těženého, o tl. vrstvy přes 100 do 200 mm</t>
  </si>
  <si>
    <t>91827024</t>
  </si>
  <si>
    <t>https://podminky.urs.cz/item/CS_URS_2024_02/113107112</t>
  </si>
  <si>
    <t>113201111</t>
  </si>
  <si>
    <t>Vytrhání obrub s vybouráním lože, s přemístěním hmot na skládku na vzdálenost do 3 m nebo s naložením na dopravní prostředek chodníkových ležatých</t>
  </si>
  <si>
    <t>1901723950</t>
  </si>
  <si>
    <t>https://podminky.urs.cz/item/CS_URS_2024_02/113201111</t>
  </si>
  <si>
    <t>"v.č.10 - stávající chodníky</t>
  </si>
  <si>
    <t>10,08+13,715</t>
  </si>
  <si>
    <t>Zakládání</t>
  </si>
  <si>
    <t>211531111</t>
  </si>
  <si>
    <t>Výplň kamenivem do rýh odvodňovacích žeber nebo trativodů bez zhutnění, s úpravou povrchu výplně kamenivem hrubým drceným frakce 16 až 63 mm</t>
  </si>
  <si>
    <t>609223300</t>
  </si>
  <si>
    <t>https://podminky.urs.cz/item/CS_URS_2024_02/211531111</t>
  </si>
  <si>
    <t>180*0,6*(0,95+1,05)*0,5+180*0,4*0,15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</si>
  <si>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</si>
  <si>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</si>
  <si>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-2111946661</t>
  </si>
  <si>
    <t>https://podminky.urs.cz/item/CS_URS_2024_02/211971121</t>
  </si>
  <si>
    <t>180*2,8</t>
  </si>
  <si>
    <t>693111460</t>
  </si>
  <si>
    <t>geotextilie netkaná separační, ochranná, filtrační, drenážní PP 300g/m2</t>
  </si>
  <si>
    <t>1432773692</t>
  </si>
  <si>
    <t xml:space="preserve">"viz zřízení </t>
  </si>
  <si>
    <t>504</t>
  </si>
  <si>
    <t>504*1,15 'Přepočtené koeficientem množství</t>
  </si>
  <si>
    <t>719212813</t>
  </si>
  <si>
    <t>564851111</t>
  </si>
  <si>
    <t>Podklad ze štěrkodrti ŠD s rozprostřením a zhutněním plochy přes 100 m2, po zhutnění tl. 150 mm</t>
  </si>
  <si>
    <t>1939062779</t>
  </si>
  <si>
    <t>https://podminky.urs.cz/item/CS_URS_2024_02/564851111</t>
  </si>
  <si>
    <t>564861111</t>
  </si>
  <si>
    <t>Podklad ze štěrkodrti ŠD s rozprostřením a zhutněním plochy přes 100 m2, po zhutnění tl. 200 mm</t>
  </si>
  <si>
    <t>-1916074698</t>
  </si>
  <si>
    <t>https://podminky.urs.cz/item/CS_URS_2024_02/564861111</t>
  </si>
  <si>
    <t xml:space="preserve">"viz tabulka skladby podlah  A6</t>
  </si>
  <si>
    <t>2,2</t>
  </si>
  <si>
    <t>591R11111</t>
  </si>
  <si>
    <t>Kladení dlažby z lomového kamene s provedením do pískového lože do tl. 100 mm s vápenným hydrátem, s vyplněním spár, s dvojím beraněním a se smetením přebytečného materiálu na krajnici drobných z kamene, do lože z kameniva těženého</t>
  </si>
  <si>
    <t>-1036805933</t>
  </si>
  <si>
    <t>-379682108</t>
  </si>
  <si>
    <t>"viz montáž</t>
  </si>
  <si>
    <t>24,20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</si>
  <si>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</si>
  <si>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</si>
  <si>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1607512386</t>
  </si>
  <si>
    <t>https://podminky.urs.cz/item/CS_URS_2024_02/596811220</t>
  </si>
  <si>
    <t>"nad drenáží - zadláždění</t>
  </si>
  <si>
    <t>825234307</t>
  </si>
  <si>
    <t>"viz otlučení omítky</t>
  </si>
  <si>
    <t>168,649</t>
  </si>
  <si>
    <t>1713297069</t>
  </si>
  <si>
    <t>-1660367920</t>
  </si>
  <si>
    <t>168,649*3</t>
  </si>
  <si>
    <t>622135001</t>
  </si>
  <si>
    <t>Vyrovnání nerovností podkladu vnějších omítaných ploch maltou, tl. do 10 mm vápenocementovou stěn</t>
  </si>
  <si>
    <t>-1161462295</t>
  </si>
  <si>
    <t>https://podminky.urs.cz/item/CS_URS_2024_02/622135001</t>
  </si>
  <si>
    <t>168,649*2</t>
  </si>
  <si>
    <t>Podlahy a podlahové konstrukce</t>
  </si>
  <si>
    <t>637R21110</t>
  </si>
  <si>
    <t>Okapový chodník ze středních valounků tříděných odstín medová 40/60 mm s prosypáním malými valounky odstín medová s udusáním a urovnáním povrchu tl. 150 mm</t>
  </si>
  <si>
    <t>399894502</t>
  </si>
  <si>
    <t>"v.č. 10,13</t>
  </si>
  <si>
    <t>180*1,0</t>
  </si>
  <si>
    <t>-1342601938</t>
  </si>
  <si>
    <t>"viz tabulka skladby podlah A4,A6</t>
  </si>
  <si>
    <t>22+2,2</t>
  </si>
  <si>
    <t>-1224758586</t>
  </si>
  <si>
    <t>976R26111</t>
  </si>
  <si>
    <t>Vybourání stávajícího kamenného žlabu š. 1,25m včetně podkladních vrstev</t>
  </si>
  <si>
    <t>-1604452672</t>
  </si>
  <si>
    <t>106,3</t>
  </si>
  <si>
    <t>-1173614058</t>
  </si>
  <si>
    <t>286+79</t>
  </si>
  <si>
    <t>954R33008</t>
  </si>
  <si>
    <t>Stávající podlahové vpusti v travnatém pásu ozn. Pv/08, - specifikace viz. tabulky ostatních prvků</t>
  </si>
  <si>
    <t>-354360938</t>
  </si>
  <si>
    <t>" viz. tabulky ostatních prvků Pv/08</t>
  </si>
  <si>
    <t>"vpust - rozm. 500/500 mm</t>
  </si>
  <si>
    <t>954R33013</t>
  </si>
  <si>
    <t>Betonová hlava - stávající opěrná zídka ozn. Pv/13,sanace stáv. beton. hlavy - specifikace viz. tabulky ostatních prvků</t>
  </si>
  <si>
    <t>-178409499</t>
  </si>
  <si>
    <t>" viz. tabulky ostatních prvků Pv/13</t>
  </si>
  <si>
    <t>"šířka hlavy 880 mm,výška 60 mm , délka 2,1 m</t>
  </si>
  <si>
    <t>"šířka hlavy 1550 mm,výška 100 mm , délka 5,33 m</t>
  </si>
  <si>
    <t>"šířka hlavy 1200 mm,výška 60 mm , délka 1,25 m</t>
  </si>
  <si>
    <t>"šířka hlavy 850 mm,výška 60 mm , délka 43 m</t>
  </si>
  <si>
    <t>0,88*2,1+1,55*5,33+1,2*1,25+0,85*43</t>
  </si>
  <si>
    <t>954R33016</t>
  </si>
  <si>
    <t>Stávající betonové pomocné schodiště ozn. Pv/16, odbourání schodiště - specifikace viz. tabulky ostatních prvků</t>
  </si>
  <si>
    <t>1531497201</t>
  </si>
  <si>
    <t>" viz. tabulky ostatních prvků Pv/16</t>
  </si>
  <si>
    <t>"šířka 2300 mm,výška 1100 mm , délka 4600 mm</t>
  </si>
  <si>
    <t>954R33017</t>
  </si>
  <si>
    <t>Schodiště do věže ozn. Pv/17, sanace schodiště - specifikace viz. tabulky ostatních prvků</t>
  </si>
  <si>
    <t>1020265176</t>
  </si>
  <si>
    <t>" viz. tabulky ostatních prvků Pv/17</t>
  </si>
  <si>
    <t>"šířka 1580 mm,výška 1100 mm , délka 5100 mm</t>
  </si>
  <si>
    <t>954R33018</t>
  </si>
  <si>
    <t>Stávající trhliny - ozn. Pv/18, sanace trhlin - specifikace viz. tabulky ostatních prvků</t>
  </si>
  <si>
    <t>-1253851205</t>
  </si>
  <si>
    <t>" viz. tabulky ostatních prvků Pv/18</t>
  </si>
  <si>
    <t xml:space="preserve">"v lícovém kameni  - 20 m</t>
  </si>
  <si>
    <t>"v cihelném zdivu - 10 m</t>
  </si>
  <si>
    <t>954R33019</t>
  </si>
  <si>
    <t>Stávající cihelné zdivo - revitalizace předpolí - ozn. Pv/19, dozdění kapes - specifikace viz. tabulky ostatních prvků</t>
  </si>
  <si>
    <t>621930362</t>
  </si>
  <si>
    <t>" viz. tabulky ostatních prvků Pv/19</t>
  </si>
  <si>
    <t>2,0</t>
  </si>
  <si>
    <t>954R33021</t>
  </si>
  <si>
    <t>Drenážní potrubí - okapní chodník (drenáž) - ozn. Pv/21, PVC - DN 100 mm - specifikace viz. tabulky ostatních prvků</t>
  </si>
  <si>
    <t>1246939118</t>
  </si>
  <si>
    <t>" viz. tabulky ostatních prvků Pv/21</t>
  </si>
  <si>
    <t>75,0</t>
  </si>
  <si>
    <t>954R33022</t>
  </si>
  <si>
    <t>Svodné potrubí - revitalizace předpolí - ozn. Pv/22, PVC - DN 110 mm - specifikace viz. tabulky ostatních prvků</t>
  </si>
  <si>
    <t>-270974860</t>
  </si>
  <si>
    <t>" viz. tabulky ostatních prvků Pv/22</t>
  </si>
  <si>
    <t>37,0</t>
  </si>
  <si>
    <t>978036191</t>
  </si>
  <si>
    <t>Otlučení cementových omítek vnějších ploch s vyškrabáním spar zdiva a s očištěním povrchu, v rozsahu přes 80 do 100 %</t>
  </si>
  <si>
    <t>997004351</t>
  </si>
  <si>
    <t>https://podminky.urs.cz/item/CS_URS_2024_02/978036191</t>
  </si>
  <si>
    <t>(0,82+0,5)*(13,455+1,75)</t>
  </si>
  <si>
    <t>(0,52+0,5)*9+(0,9+0,5)*1,4+(1,1+0,5)*2,1+(0,52+0,5)*(5,12+2,52+1,26)+(1,25+1,5)*0,5*23</t>
  </si>
  <si>
    <t>(1,5+2,2)*0,5*17,5+(4,5+0,5)*5+(3,5+0,5)*9</t>
  </si>
  <si>
    <t>979071121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</si>
  <si>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kamenivem těženým</t>
  </si>
  <si>
    <t>767034279</t>
  </si>
  <si>
    <t>https://podminky.urs.cz/item/CS_URS_2024_02/979071121</t>
  </si>
  <si>
    <t>-904886778</t>
  </si>
  <si>
    <t>-750494033</t>
  </si>
  <si>
    <t>134,926*2 'Přepočtené koeficientem množství</t>
  </si>
  <si>
    <t>134,926*19 'Přepočtené koeficientem množství</t>
  </si>
  <si>
    <t>1522987885</t>
  </si>
  <si>
    <t>-180226119</t>
  </si>
  <si>
    <t>1158961606</t>
  </si>
  <si>
    <t>180*(0,8+1,05)*0,5</t>
  </si>
  <si>
    <t>1960082392</t>
  </si>
  <si>
    <t>1278456291</t>
  </si>
  <si>
    <t>767R33009</t>
  </si>
  <si>
    <t>Ocelový obrubník - revitalizace předpolí ozn. Pv/09, - specifikace viz. tabulky ostatních prvků</t>
  </si>
  <si>
    <t>-898759241</t>
  </si>
  <si>
    <t>" viz. tabulky ostatních prvků Pv/09</t>
  </si>
  <si>
    <t>305,0</t>
  </si>
  <si>
    <t>767R33011</t>
  </si>
  <si>
    <t>Nové madlo na bočním schodišti navazující na dlážděný chodník ozn. Pv/11, délka 2000 mm - specifikace viz. tabulky ostatních prvků</t>
  </si>
  <si>
    <t>613202769</t>
  </si>
  <si>
    <t>" viz. tabulky ostatních prvků Pv/11</t>
  </si>
  <si>
    <t>767R33020</t>
  </si>
  <si>
    <t>Nové zábradlí u pomocného schodiště ozn. Pv/20,délka - 1600 mm- kovářsky zpracované - specifikace viz. tabulky ostatních prvků</t>
  </si>
  <si>
    <t>545249396</t>
  </si>
  <si>
    <t>" viz. tabulky ostatních prvků Pv/20</t>
  </si>
  <si>
    <t xml:space="preserve">"délka  zábradlí  1,6 m</t>
  </si>
  <si>
    <t>-1774114593</t>
  </si>
  <si>
    <t>772R10015</t>
  </si>
  <si>
    <t xml:space="preserve">Opěrná zídka - stávající kamenná hlava ze žuly ozn. Kn/15., odborně opravit - specifikace viz tabulka kamenických prvků </t>
  </si>
  <si>
    <t>-1608911864</t>
  </si>
  <si>
    <t xml:space="preserve">"viz tabulka kamenických prvků Kn/15 </t>
  </si>
  <si>
    <t>"šířka hlavy 550 mm, výška 100 mm</t>
  </si>
  <si>
    <t>772R10016</t>
  </si>
  <si>
    <t xml:space="preserve">Opěrná zídka - nová kamenná hlava ze žuly ozn. Kn/16., odborně opravit - specifikace viz tabulka kamenických prvků </t>
  </si>
  <si>
    <t>1595147073</t>
  </si>
  <si>
    <t>"viz tabulka kamenických prvků Kn/16</t>
  </si>
  <si>
    <t>4,5</t>
  </si>
  <si>
    <t>772R10017</t>
  </si>
  <si>
    <t xml:space="preserve">Opěrná zídka - nahrazení původní novodobé betonové hlavy kamennou ze žuly ozn. Kn/17 - specifikace viz tabulka kamenických prvků </t>
  </si>
  <si>
    <t>-1984827050</t>
  </si>
  <si>
    <t>"viz tabulka kamenických prvků Kn/17</t>
  </si>
  <si>
    <t>"šířka hlavy 660 mm, výška 100 mm</t>
  </si>
  <si>
    <t>772R10018</t>
  </si>
  <si>
    <t xml:space="preserve">Opěrná zídka - stávající kamenná hlava z břidlice ozn. Kn/18., odborně opravit - specifikace viz tabulka kamenických prvků </t>
  </si>
  <si>
    <t>-890086121</t>
  </si>
  <si>
    <t>"viz tabulka kamenických prvků Kn/18</t>
  </si>
  <si>
    <t>"šířka hlavy 800 mm, výška 10 mm</t>
  </si>
  <si>
    <t>772R10019</t>
  </si>
  <si>
    <t xml:space="preserve">Opěrná zídka - stávající kamenná hlava z břidlice ozn. Kn/19., odborně opravit - specifikace viz tabulka kamenických prvků </t>
  </si>
  <si>
    <t>-1204757793</t>
  </si>
  <si>
    <t>"viz tabulka kamenických prvků Kn/19</t>
  </si>
  <si>
    <t>"šířka hlavy 540 mm, výška 80 mm</t>
  </si>
  <si>
    <t>"šířka hlavy 600 mm, výška 80 mm</t>
  </si>
  <si>
    <t>"šířka hlavy 400 mm, výška 80 mm</t>
  </si>
  <si>
    <t>"šířka hlavy 450 mm, výška 80 mm</t>
  </si>
  <si>
    <t>4,5+2,1+12+1,0</t>
  </si>
  <si>
    <t>Součet/</t>
  </si>
  <si>
    <t>772R10020</t>
  </si>
  <si>
    <t xml:space="preserve">Stávající opěrná kamenná zeď do ulice - - očištění povrchu ozn. Kn/20., odborně opravit - specifikace viz tabulka kamenických prvků </t>
  </si>
  <si>
    <t>1985350069</t>
  </si>
  <si>
    <t>"viz tabulka kamenických prvků Kn/20</t>
  </si>
  <si>
    <t>286</t>
  </si>
  <si>
    <t>-1749715422</t>
  </si>
  <si>
    <t>79,0-18,5</t>
  </si>
  <si>
    <t>772R10029</t>
  </si>
  <si>
    <t xml:space="preserve">Stávající narušená opěrná kamenná zeď - přezdění ozn. Kn/29., odborně opravit - specifikace viz tabulka kamenických prvků </t>
  </si>
  <si>
    <t>637539415</t>
  </si>
  <si>
    <t>"viz tabulka kamenických prvků Kn/29 - prostor předpolí</t>
  </si>
  <si>
    <t>42,5</t>
  </si>
  <si>
    <t>772R10023</t>
  </si>
  <si>
    <t xml:space="preserve">Stávající vyrovnávací schodiště ozn. Kn/23., odborně opravit - specifikace viz tabulka kamenických prvků </t>
  </si>
  <si>
    <t>263823391</t>
  </si>
  <si>
    <t>"viz tabulka kamenických prvků Kn/23</t>
  </si>
  <si>
    <t>"rozm. 2140/1500/1080 mm (š/d/v)</t>
  </si>
  <si>
    <t>772R10024</t>
  </si>
  <si>
    <t xml:space="preserve">Nové pomocné schodiště u bočního vstupu do kostela - ozn. Kn/24., - specifikace viz tabulka kamenických prvků </t>
  </si>
  <si>
    <t>-1810564653</t>
  </si>
  <si>
    <t>"viz tabulka kamenických prvků Kn/24</t>
  </si>
  <si>
    <t>"rozm. 2200/1500/850 mm (š/d/v)</t>
  </si>
  <si>
    <t>772R10025</t>
  </si>
  <si>
    <t xml:space="preserve">Nová kamenná hlava z břidlice ozn. Kn/25., - specifikace viz tabulka kamenických prvků </t>
  </si>
  <si>
    <t>1556037230</t>
  </si>
  <si>
    <t>"viz tabulka kamenických prvků Kn/25</t>
  </si>
  <si>
    <t>"šířka hlavy 550 mm, výška 80 mm</t>
  </si>
  <si>
    <t>0,5+7,5</t>
  </si>
  <si>
    <t>772R10026</t>
  </si>
  <si>
    <t xml:space="preserve">Stávající prahy z pískovce ozn. Kn/26.,- odborná oprava - specifikace viz tabulka kamenických prvků </t>
  </si>
  <si>
    <t>1231376146</t>
  </si>
  <si>
    <t>"viz tabulka kamenických prvků Kn/26</t>
  </si>
  <si>
    <t>2,1</t>
  </si>
  <si>
    <t>18025673</t>
  </si>
  <si>
    <t>66,57</t>
  </si>
  <si>
    <t>783</t>
  </si>
  <si>
    <t>Dokončovací práce - nátěry</t>
  </si>
  <si>
    <t>783823133</t>
  </si>
  <si>
    <t>Penetrační nátěr omítek hladkých omítek hladkých, zrnitých tenkovrstvých nebo štukových stupně členitosti 1 a 2 silikátový</t>
  </si>
  <si>
    <t>-1877181755</t>
  </si>
  <si>
    <t>https://podminky.urs.cz/item/CS_URS_2024_02/783823133</t>
  </si>
  <si>
    <t>"viz omítka</t>
  </si>
  <si>
    <t>783827423</t>
  </si>
  <si>
    <t>Krycí (ochranný ) nátěr omítek dvojnásobný hladkých omítek hladkých, zrnitých tenkovrstvých nebo štukových stupně členitosti 1 a 2 silikátový</t>
  </si>
  <si>
    <t>513372433</t>
  </si>
  <si>
    <t>https://podminky.urs.cz/item/CS_URS_2024_02/783827423</t>
  </si>
  <si>
    <t>"viz penetrační nátěr</t>
  </si>
  <si>
    <t>783827429</t>
  </si>
  <si>
    <t>Krycí (ochranný ) nátěr omítek dvojnásobný hladkých omítek hladkých, zrnitých tenkovrstvých nebo štukových stupně členitosti 1 a 2 Příplatek k cenám -7421 až -7427 za biocidní přísadu</t>
  </si>
  <si>
    <t>-957859090</t>
  </si>
  <si>
    <t>https://podminky.urs.cz/item/CS_URS_2024_02/783827429</t>
  </si>
  <si>
    <t xml:space="preserve">VON - Vedlejší a ostatní náklady </t>
  </si>
  <si>
    <t>VRN9 - Ostatní náklady</t>
  </si>
  <si>
    <t>VRN1 - Vedlejší rozpočtové náklady</t>
  </si>
  <si>
    <t>091404000</t>
  </si>
  <si>
    <t>Ostatní náklady související s objektem práce na památkovém objektu</t>
  </si>
  <si>
    <t>soub</t>
  </si>
  <si>
    <t>555570704</t>
  </si>
  <si>
    <t>013254101</t>
  </si>
  <si>
    <t>Monitoring průběhu výstavby</t>
  </si>
  <si>
    <t>-937733264</t>
  </si>
  <si>
    <t>043103001</t>
  </si>
  <si>
    <t xml:space="preserve">Náklady na provedení zkoušek, revizí a měření </t>
  </si>
  <si>
    <t>-1723385892</t>
  </si>
  <si>
    <t>09001002R</t>
  </si>
  <si>
    <t>Projednání a zajištění případného zvláštního užívání komunikací a veřejných ploch včetně úhrady vyměřených poplatků a nájemného</t>
  </si>
  <si>
    <t>2147291988</t>
  </si>
  <si>
    <t>09001007R</t>
  </si>
  <si>
    <t xml:space="preserve">Úklid staveniště před protokolárním předáním a převzetím díla </t>
  </si>
  <si>
    <t>-865165897</t>
  </si>
  <si>
    <t>045203001</t>
  </si>
  <si>
    <t>Kompletační a koordinační činnost na řízení subdodavatelů</t>
  </si>
  <si>
    <t>-1427097106</t>
  </si>
  <si>
    <t>030001001</t>
  </si>
  <si>
    <t>Základní rozdělení průvodních činností a nákladů na zřízení zařízení staveniště</t>
  </si>
  <si>
    <t>705576484</t>
  </si>
  <si>
    <t>030001002</t>
  </si>
  <si>
    <t>Základní rozdělení průvodních činností a nákladů na provoz zařízení staveniště</t>
  </si>
  <si>
    <t>129516237</t>
  </si>
  <si>
    <t>039001003</t>
  </si>
  <si>
    <t>Hlavní tituly průvodních činností a nákladů zařízení staveniště zrušení zařízení staveniště</t>
  </si>
  <si>
    <t>-1207796683</t>
  </si>
  <si>
    <t>041403002</t>
  </si>
  <si>
    <t>Náklady zhotovitele na zajištění kolektivní bezpečnosti osob pohybyjících se po staveništi:</t>
  </si>
  <si>
    <t>537235633</t>
  </si>
  <si>
    <t>034403001</t>
  </si>
  <si>
    <t>Náklady na zřízení, údržbu a zrušení dočasného dopravního značení, potřebného k zajištění přístupu nebo provozu na staveništi a/nebo v okolí staveniště.</t>
  </si>
  <si>
    <t>2023176027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</si>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</sst>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251105" TargetMode="External" /><Relationship Id="rId2" Type="http://schemas.openxmlformats.org/officeDocument/2006/relationships/hyperlink" Target="https://podminky.urs.cz/item/CS_URS_2024_02/132212131" TargetMode="External" /><Relationship Id="rId3" Type="http://schemas.openxmlformats.org/officeDocument/2006/relationships/hyperlink" Target="https://podminky.urs.cz/item/CS_URS_2024_02/132212331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201221" TargetMode="External" /><Relationship Id="rId7" Type="http://schemas.openxmlformats.org/officeDocument/2006/relationships/hyperlink" Target="https://podminky.urs.cz/item/CS_URS_2024_02/181951112" TargetMode="External" /><Relationship Id="rId8" Type="http://schemas.openxmlformats.org/officeDocument/2006/relationships/hyperlink" Target="https://podminky.urs.cz/item/CS_URS_2024_02/181111121" TargetMode="External" /><Relationship Id="rId9" Type="http://schemas.openxmlformats.org/officeDocument/2006/relationships/hyperlink" Target="https://podminky.urs.cz/item/CS_URS_2024_02/121151103" TargetMode="External" /><Relationship Id="rId10" Type="http://schemas.openxmlformats.org/officeDocument/2006/relationships/hyperlink" Target="https://podminky.urs.cz/item/CS_URS_2024_02/181351003" TargetMode="External" /><Relationship Id="rId11" Type="http://schemas.openxmlformats.org/officeDocument/2006/relationships/hyperlink" Target="https://podminky.urs.cz/item/CS_URS_2024_02/181411141" TargetMode="External" /><Relationship Id="rId12" Type="http://schemas.openxmlformats.org/officeDocument/2006/relationships/hyperlink" Target="https://podminky.urs.cz/item/CS_URS_2024_02/183205111" TargetMode="External" /><Relationship Id="rId13" Type="http://schemas.openxmlformats.org/officeDocument/2006/relationships/hyperlink" Target="https://podminky.urs.cz/item/CS_URS_2024_02/183403114" TargetMode="External" /><Relationship Id="rId14" Type="http://schemas.openxmlformats.org/officeDocument/2006/relationships/hyperlink" Target="https://podminky.urs.cz/item/CS_URS_2024_02/183403153" TargetMode="External" /><Relationship Id="rId15" Type="http://schemas.openxmlformats.org/officeDocument/2006/relationships/hyperlink" Target="https://podminky.urs.cz/item/CS_URS_2024_02/183403161" TargetMode="External" /><Relationship Id="rId16" Type="http://schemas.openxmlformats.org/officeDocument/2006/relationships/hyperlink" Target="https://podminky.urs.cz/item/CS_URS_2024_02/184813511" TargetMode="External" /><Relationship Id="rId17" Type="http://schemas.openxmlformats.org/officeDocument/2006/relationships/hyperlink" Target="https://podminky.urs.cz/item/CS_URS_2024_02/184853521" TargetMode="External" /><Relationship Id="rId18" Type="http://schemas.openxmlformats.org/officeDocument/2006/relationships/hyperlink" Target="https://podminky.urs.cz/item/CS_URS_2024_02/185803111" TargetMode="External" /><Relationship Id="rId19" Type="http://schemas.openxmlformats.org/officeDocument/2006/relationships/hyperlink" Target="https://podminky.urs.cz/item/CS_URS_2024_02/113106121" TargetMode="External" /><Relationship Id="rId20" Type="http://schemas.openxmlformats.org/officeDocument/2006/relationships/hyperlink" Target="https://podminky.urs.cz/item/CS_URS_2024_02/113106161" TargetMode="External" /><Relationship Id="rId21" Type="http://schemas.openxmlformats.org/officeDocument/2006/relationships/hyperlink" Target="https://podminky.urs.cz/item/CS_URS_2024_02/113107123" TargetMode="External" /><Relationship Id="rId22" Type="http://schemas.openxmlformats.org/officeDocument/2006/relationships/hyperlink" Target="https://podminky.urs.cz/item/CS_URS_2024_02/113107124" TargetMode="External" /><Relationship Id="rId23" Type="http://schemas.openxmlformats.org/officeDocument/2006/relationships/hyperlink" Target="https://podminky.urs.cz/item/CS_URS_2024_02/310001131" TargetMode="External" /><Relationship Id="rId24" Type="http://schemas.openxmlformats.org/officeDocument/2006/relationships/hyperlink" Target="https://podminky.urs.cz/item/CS_URS_2024_02/311113155" TargetMode="External" /><Relationship Id="rId25" Type="http://schemas.openxmlformats.org/officeDocument/2006/relationships/hyperlink" Target="https://podminky.urs.cz/item/CS_URS_2024_02/311113156" TargetMode="External" /><Relationship Id="rId26" Type="http://schemas.openxmlformats.org/officeDocument/2006/relationships/hyperlink" Target="https://podminky.urs.cz/item/CS_URS_2024_02/311321411" TargetMode="External" /><Relationship Id="rId27" Type="http://schemas.openxmlformats.org/officeDocument/2006/relationships/hyperlink" Target="https://podminky.urs.cz/item/CS_URS_2024_02/311351121" TargetMode="External" /><Relationship Id="rId28" Type="http://schemas.openxmlformats.org/officeDocument/2006/relationships/hyperlink" Target="https://podminky.urs.cz/item/CS_URS_2024_02/311351122" TargetMode="External" /><Relationship Id="rId29" Type="http://schemas.openxmlformats.org/officeDocument/2006/relationships/hyperlink" Target="https://podminky.urs.cz/item/CS_URS_2024_02/430321515" TargetMode="External" /><Relationship Id="rId30" Type="http://schemas.openxmlformats.org/officeDocument/2006/relationships/hyperlink" Target="https://podminky.urs.cz/item/CS_URS_2024_02/430361821" TargetMode="External" /><Relationship Id="rId31" Type="http://schemas.openxmlformats.org/officeDocument/2006/relationships/hyperlink" Target="https://podminky.urs.cz/item/CS_URS_2024_02/430362021" TargetMode="External" /><Relationship Id="rId32" Type="http://schemas.openxmlformats.org/officeDocument/2006/relationships/hyperlink" Target="https://podminky.urs.cz/item/CS_URS_2024_02/431351121" TargetMode="External" /><Relationship Id="rId33" Type="http://schemas.openxmlformats.org/officeDocument/2006/relationships/hyperlink" Target="https://podminky.urs.cz/item/CS_URS_2024_02/431351122" TargetMode="External" /><Relationship Id="rId34" Type="http://schemas.openxmlformats.org/officeDocument/2006/relationships/hyperlink" Target="https://podminky.urs.cz/item/CS_URS_2024_02/564871116" TargetMode="External" /><Relationship Id="rId35" Type="http://schemas.openxmlformats.org/officeDocument/2006/relationships/hyperlink" Target="https://podminky.urs.cz/item/CS_URS_2024_02/564811111" TargetMode="External" /><Relationship Id="rId36" Type="http://schemas.openxmlformats.org/officeDocument/2006/relationships/hyperlink" Target="https://podminky.urs.cz/item/CS_URS_2024_02/591211111" TargetMode="External" /><Relationship Id="rId37" Type="http://schemas.openxmlformats.org/officeDocument/2006/relationships/hyperlink" Target="https://podminky.urs.cz/item/CS_URS_2024_02/622131101" TargetMode="External" /><Relationship Id="rId38" Type="http://schemas.openxmlformats.org/officeDocument/2006/relationships/hyperlink" Target="https://podminky.urs.cz/item/CS_URS_2024_02/622321141" TargetMode="External" /><Relationship Id="rId39" Type="http://schemas.openxmlformats.org/officeDocument/2006/relationships/hyperlink" Target="https://podminky.urs.cz/item/CS_URS_2024_02/622321191" TargetMode="External" /><Relationship Id="rId40" Type="http://schemas.openxmlformats.org/officeDocument/2006/relationships/hyperlink" Target="https://podminky.urs.cz/item/CS_URS_2024_02/919726123" TargetMode="External" /><Relationship Id="rId41" Type="http://schemas.openxmlformats.org/officeDocument/2006/relationships/hyperlink" Target="https://podminky.urs.cz/item/CS_URS_2024_02/949101112" TargetMode="External" /><Relationship Id="rId42" Type="http://schemas.openxmlformats.org/officeDocument/2006/relationships/hyperlink" Target="https://podminky.urs.cz/item/CS_URS_2024_02/961021311" TargetMode="External" /><Relationship Id="rId43" Type="http://schemas.openxmlformats.org/officeDocument/2006/relationships/hyperlink" Target="https://podminky.urs.cz/item/CS_URS_2024_02/962032230" TargetMode="External" /><Relationship Id="rId44" Type="http://schemas.openxmlformats.org/officeDocument/2006/relationships/hyperlink" Target="https://podminky.urs.cz/item/CS_URS_2024_02/979054441" TargetMode="External" /><Relationship Id="rId45" Type="http://schemas.openxmlformats.org/officeDocument/2006/relationships/hyperlink" Target="https://podminky.urs.cz/item/CS_URS_2024_02/985223112" TargetMode="External" /><Relationship Id="rId46" Type="http://schemas.openxmlformats.org/officeDocument/2006/relationships/hyperlink" Target="https://podminky.urs.cz/item/CS_URS_2024_02/997013111" TargetMode="External" /><Relationship Id="rId47" Type="http://schemas.openxmlformats.org/officeDocument/2006/relationships/hyperlink" Target="https://podminky.urs.cz/item/CS_URS_2024_02/997013219" TargetMode="External" /><Relationship Id="rId48" Type="http://schemas.openxmlformats.org/officeDocument/2006/relationships/hyperlink" Target="https://podminky.urs.cz/item/CS_URS_2024_02/997013501" TargetMode="External" /><Relationship Id="rId49" Type="http://schemas.openxmlformats.org/officeDocument/2006/relationships/hyperlink" Target="https://podminky.urs.cz/item/CS_URS_2024_02/997013509" TargetMode="External" /><Relationship Id="rId50" Type="http://schemas.openxmlformats.org/officeDocument/2006/relationships/hyperlink" Target="https://podminky.urs.cz/item/CS_URS_2024_02/997013631" TargetMode="External" /><Relationship Id="rId51" Type="http://schemas.openxmlformats.org/officeDocument/2006/relationships/hyperlink" Target="https://podminky.urs.cz/item/CS_URS_2024_02/998153131" TargetMode="External" /><Relationship Id="rId52" Type="http://schemas.openxmlformats.org/officeDocument/2006/relationships/hyperlink" Target="https://podminky.urs.cz/item/CS_URS_2024_02/998153132" TargetMode="External" /><Relationship Id="rId53" Type="http://schemas.openxmlformats.org/officeDocument/2006/relationships/hyperlink" Target="https://podminky.urs.cz/item/CS_URS_2024_02/711161232" TargetMode="External" /><Relationship Id="rId54" Type="http://schemas.openxmlformats.org/officeDocument/2006/relationships/hyperlink" Target="https://podminky.urs.cz/item/CS_URS_2024_02/711161215" TargetMode="External" /><Relationship Id="rId55" Type="http://schemas.openxmlformats.org/officeDocument/2006/relationships/hyperlink" Target="https://podminky.urs.cz/item/CS_URS_2024_02/998711101" TargetMode="External" /><Relationship Id="rId56" Type="http://schemas.openxmlformats.org/officeDocument/2006/relationships/hyperlink" Target="https://podminky.urs.cz/item/CS_URS_2024_02/998767101" TargetMode="External" /><Relationship Id="rId57" Type="http://schemas.openxmlformats.org/officeDocument/2006/relationships/hyperlink" Target="https://podminky.urs.cz/item/CS_URS_2024_02/772991421" TargetMode="External" /><Relationship Id="rId58" Type="http://schemas.openxmlformats.org/officeDocument/2006/relationships/hyperlink" Target="https://podminky.urs.cz/item/CS_URS_2024_02/998772101" TargetMode="External" /><Relationship Id="rId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810002" TargetMode="External" /><Relationship Id="rId2" Type="http://schemas.openxmlformats.org/officeDocument/2006/relationships/hyperlink" Target="https://podminky.urs.cz/item/CS_URS_2024_02/741110312" TargetMode="External" /><Relationship Id="rId3" Type="http://schemas.openxmlformats.org/officeDocument/2006/relationships/hyperlink" Target="https://podminky.urs.cz/item/CS_URS_2024_02/741122122" TargetMode="External" /><Relationship Id="rId4" Type="http://schemas.openxmlformats.org/officeDocument/2006/relationships/hyperlink" Target="https://podminky.urs.cz/item/CS_URS_2024_02/741130021" TargetMode="External" /><Relationship Id="rId5" Type="http://schemas.openxmlformats.org/officeDocument/2006/relationships/hyperlink" Target="https://podminky.urs.cz/item/CS_URS_2024_02/741321003" TargetMode="External" /><Relationship Id="rId6" Type="http://schemas.openxmlformats.org/officeDocument/2006/relationships/hyperlink" Target="https://podminky.urs.cz/item/CS_URS_2024_02/741372131" TargetMode="External" /><Relationship Id="rId7" Type="http://schemas.openxmlformats.org/officeDocument/2006/relationships/hyperlink" Target="https://podminky.urs.cz/item/CS_URS_2024_02/741372155" TargetMode="External" /><Relationship Id="rId8" Type="http://schemas.openxmlformats.org/officeDocument/2006/relationships/hyperlink" Target="https://podminky.urs.cz/item/CS_URS_2024_02/741811021" TargetMode="External" /><Relationship Id="rId9" Type="http://schemas.openxmlformats.org/officeDocument/2006/relationships/hyperlink" Target="https://podminky.urs.cz/item/CS_URS_2024_02/998741311" TargetMode="External" /><Relationship Id="rId10" Type="http://schemas.openxmlformats.org/officeDocument/2006/relationships/hyperlink" Target="https://podminky.urs.cz/item/CS_URS_2024_02/998741319" TargetMode="External" /><Relationship Id="rId11" Type="http://schemas.openxmlformats.org/officeDocument/2006/relationships/hyperlink" Target="https://podminky.urs.cz/item/CS_URS_2024_02/460010024" TargetMode="External" /><Relationship Id="rId12" Type="http://schemas.openxmlformats.org/officeDocument/2006/relationships/hyperlink" Target="https://podminky.urs.cz/item/CS_URS_2024_02/460010025" TargetMode="External" /><Relationship Id="rId13" Type="http://schemas.openxmlformats.org/officeDocument/2006/relationships/hyperlink" Target="https://podminky.urs.cz/item/CS_URS_2024_02/460161282" TargetMode="External" /><Relationship Id="rId14" Type="http://schemas.openxmlformats.org/officeDocument/2006/relationships/hyperlink" Target="https://podminky.urs.cz/item/CS_URS_2024_02/460431292" TargetMode="External" /><Relationship Id="rId15" Type="http://schemas.openxmlformats.org/officeDocument/2006/relationships/hyperlink" Target="https://podminky.urs.cz/item/CS_URS_2024_02/460661112" TargetMode="External" /><Relationship Id="rId16" Type="http://schemas.openxmlformats.org/officeDocument/2006/relationships/hyperlink" Target="https://podminky.urs.cz/item/CS_URS_2024_02/460671112" TargetMode="External" /><Relationship Id="rId17" Type="http://schemas.openxmlformats.org/officeDocument/2006/relationships/hyperlink" Target="https://podminky.urs.cz/item/CS_URS_2024_02/460871125" TargetMode="External" /><Relationship Id="rId18" Type="http://schemas.openxmlformats.org/officeDocument/2006/relationships/hyperlink" Target="https://podminky.urs.cz/item/CS_URS_2024_02/460871155" TargetMode="External" /><Relationship Id="rId19" Type="http://schemas.openxmlformats.org/officeDocument/2006/relationships/hyperlink" Target="https://podminky.urs.cz/item/CS_URS_2024_02/460881511" TargetMode="External" /><Relationship Id="rId20" Type="http://schemas.openxmlformats.org/officeDocument/2006/relationships/hyperlink" Target="https://podminky.urs.cz/item/CS_URS_2024_02/468011113" TargetMode="External" /><Relationship Id="rId21" Type="http://schemas.openxmlformats.org/officeDocument/2006/relationships/hyperlink" Target="https://podminky.urs.cz/item/CS_URS_2024_02/468021212" TargetMode="External" /><Relationship Id="rId22" Type="http://schemas.openxmlformats.org/officeDocument/2006/relationships/hyperlink" Target="https://podminky.urs.cz/item/CS_URS_2024_02/469981111" TargetMode="External" /><Relationship Id="rId23" Type="http://schemas.openxmlformats.org/officeDocument/2006/relationships/hyperlink" Target="https://podminky.urs.cz/item/CS_URS_2024_02/469981211" TargetMode="External" /><Relationship Id="rId24" Type="http://schemas.openxmlformats.org/officeDocument/2006/relationships/hyperlink" Target="https://podminky.urs.cz/item/CS_URS_2024_02/011464000" TargetMode="External" /><Relationship Id="rId25" Type="http://schemas.openxmlformats.org/officeDocument/2006/relationships/hyperlink" Target="https://podminky.urs.cz/item/CS_URS_2024_02/012444000" TargetMode="External" /><Relationship Id="rId26" Type="http://schemas.openxmlformats.org/officeDocument/2006/relationships/hyperlink" Target="https://podminky.urs.cz/item/CS_URS_2024_02/013254000" TargetMode="External" /><Relationship Id="rId27" Type="http://schemas.openxmlformats.org/officeDocument/2006/relationships/hyperlink" Target="https://podminky.urs.cz/item/CS_URS_2024_02/075002000" TargetMode="External" /><Relationship Id="rId28" Type="http://schemas.openxmlformats.org/officeDocument/2006/relationships/hyperlink" Target="https://podminky.urs.cz/item/CS_URS_2024_02/075603000" TargetMode="External" /><Relationship Id="rId29" Type="http://schemas.openxmlformats.org/officeDocument/2006/relationships/hyperlink" Target="https://podminky.urs.cz/item/CS_URS_2024_02/092103000" TargetMode="External" /><Relationship Id="rId30" Type="http://schemas.openxmlformats.org/officeDocument/2006/relationships/hyperlink" Target="https://podminky.urs.cz/item/CS_URS_2024_02/092203000" TargetMode="External" /><Relationship Id="rId3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251105" TargetMode="External" /><Relationship Id="rId2" Type="http://schemas.openxmlformats.org/officeDocument/2006/relationships/hyperlink" Target="https://podminky.urs.cz/item/CS_URS_2024_02/132212131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162751117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201221" TargetMode="External" /><Relationship Id="rId7" Type="http://schemas.openxmlformats.org/officeDocument/2006/relationships/hyperlink" Target="https://podminky.urs.cz/item/CS_URS_2024_02/181951112" TargetMode="External" /><Relationship Id="rId8" Type="http://schemas.openxmlformats.org/officeDocument/2006/relationships/hyperlink" Target="https://podminky.urs.cz/item/CS_URS_2024_02/181111121" TargetMode="External" /><Relationship Id="rId9" Type="http://schemas.openxmlformats.org/officeDocument/2006/relationships/hyperlink" Target="https://podminky.urs.cz/item/CS_URS_2024_02/121151113" TargetMode="External" /><Relationship Id="rId10" Type="http://schemas.openxmlformats.org/officeDocument/2006/relationships/hyperlink" Target="https://podminky.urs.cz/item/CS_URS_2024_02/181351103" TargetMode="External" /><Relationship Id="rId11" Type="http://schemas.openxmlformats.org/officeDocument/2006/relationships/hyperlink" Target="https://podminky.urs.cz/item/CS_URS_2024_02/181411141" TargetMode="External" /><Relationship Id="rId12" Type="http://schemas.openxmlformats.org/officeDocument/2006/relationships/hyperlink" Target="https://podminky.urs.cz/item/CS_URS_2024_02/183205111" TargetMode="External" /><Relationship Id="rId13" Type="http://schemas.openxmlformats.org/officeDocument/2006/relationships/hyperlink" Target="https://podminky.urs.cz/item/CS_URS_2024_02/183403114" TargetMode="External" /><Relationship Id="rId14" Type="http://schemas.openxmlformats.org/officeDocument/2006/relationships/hyperlink" Target="https://podminky.urs.cz/item/CS_URS_2024_02/183403153" TargetMode="External" /><Relationship Id="rId15" Type="http://schemas.openxmlformats.org/officeDocument/2006/relationships/hyperlink" Target="https://podminky.urs.cz/item/CS_URS_2024_02/183403161" TargetMode="External" /><Relationship Id="rId16" Type="http://schemas.openxmlformats.org/officeDocument/2006/relationships/hyperlink" Target="https://podminky.urs.cz/item/CS_URS_2024_02/184853511" TargetMode="External" /><Relationship Id="rId17" Type="http://schemas.openxmlformats.org/officeDocument/2006/relationships/hyperlink" Target="https://podminky.urs.cz/item/CS_URS_2024_02/184853521" TargetMode="External" /><Relationship Id="rId18" Type="http://schemas.openxmlformats.org/officeDocument/2006/relationships/hyperlink" Target="https://podminky.urs.cz/item/CS_URS_2024_02/185803111" TargetMode="External" /><Relationship Id="rId19" Type="http://schemas.openxmlformats.org/officeDocument/2006/relationships/hyperlink" Target="https://podminky.urs.cz/item/CS_URS_2024_02/113106161" TargetMode="External" /><Relationship Id="rId20" Type="http://schemas.openxmlformats.org/officeDocument/2006/relationships/hyperlink" Target="https://podminky.urs.cz/item/CS_URS_2024_02/113106121" TargetMode="External" /><Relationship Id="rId21" Type="http://schemas.openxmlformats.org/officeDocument/2006/relationships/hyperlink" Target="https://podminky.urs.cz/item/CS_URS_2024_02/113107112" TargetMode="External" /><Relationship Id="rId22" Type="http://schemas.openxmlformats.org/officeDocument/2006/relationships/hyperlink" Target="https://podminky.urs.cz/item/CS_URS_2024_02/113201111" TargetMode="External" /><Relationship Id="rId23" Type="http://schemas.openxmlformats.org/officeDocument/2006/relationships/hyperlink" Target="https://podminky.urs.cz/item/CS_URS_2024_02/211531111" TargetMode="External" /><Relationship Id="rId24" Type="http://schemas.openxmlformats.org/officeDocument/2006/relationships/hyperlink" Target="https://podminky.urs.cz/item/CS_URS_2024_02/211971121" TargetMode="External" /><Relationship Id="rId25" Type="http://schemas.openxmlformats.org/officeDocument/2006/relationships/hyperlink" Target="https://podminky.urs.cz/item/CS_URS_2024_02/591211111" TargetMode="External" /><Relationship Id="rId26" Type="http://schemas.openxmlformats.org/officeDocument/2006/relationships/hyperlink" Target="https://podminky.urs.cz/item/CS_URS_2024_02/564851111" TargetMode="External" /><Relationship Id="rId27" Type="http://schemas.openxmlformats.org/officeDocument/2006/relationships/hyperlink" Target="https://podminky.urs.cz/item/CS_URS_2024_02/564861111" TargetMode="External" /><Relationship Id="rId28" Type="http://schemas.openxmlformats.org/officeDocument/2006/relationships/hyperlink" Target="https://podminky.urs.cz/item/CS_URS_2024_02/596811220" TargetMode="External" /><Relationship Id="rId29" Type="http://schemas.openxmlformats.org/officeDocument/2006/relationships/hyperlink" Target="https://podminky.urs.cz/item/CS_URS_2024_02/622131101" TargetMode="External" /><Relationship Id="rId30" Type="http://schemas.openxmlformats.org/officeDocument/2006/relationships/hyperlink" Target="https://podminky.urs.cz/item/CS_URS_2024_02/622321141" TargetMode="External" /><Relationship Id="rId31" Type="http://schemas.openxmlformats.org/officeDocument/2006/relationships/hyperlink" Target="https://podminky.urs.cz/item/CS_URS_2024_02/622321191" TargetMode="External" /><Relationship Id="rId32" Type="http://schemas.openxmlformats.org/officeDocument/2006/relationships/hyperlink" Target="https://podminky.urs.cz/item/CS_URS_2024_02/622135001" TargetMode="External" /><Relationship Id="rId33" Type="http://schemas.openxmlformats.org/officeDocument/2006/relationships/hyperlink" Target="https://podminky.urs.cz/item/CS_URS_2024_02/919726123" TargetMode="External" /><Relationship Id="rId34" Type="http://schemas.openxmlformats.org/officeDocument/2006/relationships/hyperlink" Target="https://podminky.urs.cz/item/CS_URS_2024_02/949101112" TargetMode="External" /><Relationship Id="rId35" Type="http://schemas.openxmlformats.org/officeDocument/2006/relationships/hyperlink" Target="https://podminky.urs.cz/item/CS_URS_2024_02/978036191" TargetMode="External" /><Relationship Id="rId36" Type="http://schemas.openxmlformats.org/officeDocument/2006/relationships/hyperlink" Target="https://podminky.urs.cz/item/CS_URS_2024_02/979071121" TargetMode="External" /><Relationship Id="rId37" Type="http://schemas.openxmlformats.org/officeDocument/2006/relationships/hyperlink" Target="https://podminky.urs.cz/item/CS_URS_2024_02/979054441" TargetMode="External" /><Relationship Id="rId38" Type="http://schemas.openxmlformats.org/officeDocument/2006/relationships/hyperlink" Target="https://podminky.urs.cz/item/CS_URS_2024_02/997013111" TargetMode="External" /><Relationship Id="rId39" Type="http://schemas.openxmlformats.org/officeDocument/2006/relationships/hyperlink" Target="https://podminky.urs.cz/item/CS_URS_2024_02/997013219" TargetMode="External" /><Relationship Id="rId40" Type="http://schemas.openxmlformats.org/officeDocument/2006/relationships/hyperlink" Target="https://podminky.urs.cz/item/CS_URS_2024_02/997013501" TargetMode="External" /><Relationship Id="rId41" Type="http://schemas.openxmlformats.org/officeDocument/2006/relationships/hyperlink" Target="https://podminky.urs.cz/item/CS_URS_2024_02/997013509" TargetMode="External" /><Relationship Id="rId42" Type="http://schemas.openxmlformats.org/officeDocument/2006/relationships/hyperlink" Target="https://podminky.urs.cz/item/CS_URS_2024_02/997013631" TargetMode="External" /><Relationship Id="rId43" Type="http://schemas.openxmlformats.org/officeDocument/2006/relationships/hyperlink" Target="https://podminky.urs.cz/item/CS_URS_2024_02/998153131" TargetMode="External" /><Relationship Id="rId44" Type="http://schemas.openxmlformats.org/officeDocument/2006/relationships/hyperlink" Target="https://podminky.urs.cz/item/CS_URS_2024_02/998153132" TargetMode="External" /><Relationship Id="rId45" Type="http://schemas.openxmlformats.org/officeDocument/2006/relationships/hyperlink" Target="https://podminky.urs.cz/item/CS_URS_2024_02/711161215" TargetMode="External" /><Relationship Id="rId46" Type="http://schemas.openxmlformats.org/officeDocument/2006/relationships/hyperlink" Target="https://podminky.urs.cz/item/CS_URS_2024_02/711161232" TargetMode="External" /><Relationship Id="rId47" Type="http://schemas.openxmlformats.org/officeDocument/2006/relationships/hyperlink" Target="https://podminky.urs.cz/item/CS_URS_2024_02/998711101" TargetMode="External" /><Relationship Id="rId48" Type="http://schemas.openxmlformats.org/officeDocument/2006/relationships/hyperlink" Target="https://podminky.urs.cz/item/CS_URS_2024_02/998767101" TargetMode="External" /><Relationship Id="rId49" Type="http://schemas.openxmlformats.org/officeDocument/2006/relationships/hyperlink" Target="https://podminky.urs.cz/item/CS_URS_2024_02/998772101" TargetMode="External" /><Relationship Id="rId50" Type="http://schemas.openxmlformats.org/officeDocument/2006/relationships/hyperlink" Target="https://podminky.urs.cz/item/CS_URS_2024_02/783823133" TargetMode="External" /><Relationship Id="rId51" Type="http://schemas.openxmlformats.org/officeDocument/2006/relationships/hyperlink" Target="https://podminky.urs.cz/item/CS_URS_2024_02/783827423" TargetMode="External" /><Relationship Id="rId52" Type="http://schemas.openxmlformats.org/officeDocument/2006/relationships/hyperlink" Target="https://podminky.urs.cz/item/CS_URS_2024_02/783827429" TargetMode="External" /><Relationship Id="rId5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28</v>
      </c>
      <c r="AL9" s="25"/>
      <c r="AM9" s="25"/>
      <c r="AN9" s="37" t="s">
        <v>29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30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31</v>
      </c>
      <c r="AL10" s="25"/>
      <c r="AM10" s="25"/>
      <c r="AN10" s="30" t="s">
        <v>32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34</v>
      </c>
      <c r="AL11" s="25"/>
      <c r="AM11" s="25"/>
      <c r="AN11" s="30" t="s">
        <v>32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31</v>
      </c>
      <c r="AL13" s="25"/>
      <c r="AM13" s="25"/>
      <c r="AN13" s="38" t="s">
        <v>36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36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34</v>
      </c>
      <c r="AL14" s="25"/>
      <c r="AM14" s="25"/>
      <c r="AN14" s="38" t="s">
        <v>36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37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31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34</v>
      </c>
      <c r="AL17" s="25"/>
      <c r="AM17" s="25"/>
      <c r="AN17" s="30" t="s">
        <v>32</v>
      </c>
      <c r="AO17" s="25"/>
      <c r="AP17" s="25"/>
      <c r="AQ17" s="25"/>
      <c r="AR17" s="23"/>
      <c r="BE17" s="34"/>
      <c r="BS17" s="20" t="s">
        <v>39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31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34</v>
      </c>
      <c r="AL20" s="25"/>
      <c r="AM20" s="25"/>
      <c r="AN20" s="30" t="s">
        <v>32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43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45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46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47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48</v>
      </c>
      <c r="E29" s="51"/>
      <c r="F29" s="35" t="s">
        <v>49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50</v>
      </c>
      <c r="G30" s="51"/>
      <c r="H30" s="51"/>
      <c r="I30" s="51"/>
      <c r="J30" s="51"/>
      <c r="K30" s="51"/>
      <c r="L30" s="52">
        <v>0.14999999999999999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51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52</v>
      </c>
      <c r="G32" s="51"/>
      <c r="H32" s="51"/>
      <c r="I32" s="51"/>
      <c r="J32" s="51"/>
      <c r="K32" s="51"/>
      <c r="L32" s="52">
        <v>0.14999999999999999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53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54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55</v>
      </c>
      <c r="U35" s="58"/>
      <c r="V35" s="58"/>
      <c r="W35" s="58"/>
      <c r="X35" s="60" t="s">
        <v>56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250826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Chrám Zvěstování Panny Marie ve Šternberku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Šternberk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26. 8. 2025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30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Římskokatolická farnost Šternberk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37</v>
      </c>
      <c r="AJ49" s="44"/>
      <c r="AK49" s="44"/>
      <c r="AL49" s="44"/>
      <c r="AM49" s="77" t="str">
        <f>IF(E17="","",E17)</f>
        <v>Atelier A, Olomouc</v>
      </c>
      <c r="AN49" s="68"/>
      <c r="AO49" s="68"/>
      <c r="AP49" s="68"/>
      <c r="AQ49" s="44"/>
      <c r="AR49" s="48"/>
      <c r="AS49" s="78" t="s">
        <v>58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35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40</v>
      </c>
      <c r="AJ50" s="44"/>
      <c r="AK50" s="44"/>
      <c r="AL50" s="44"/>
      <c r="AM50" s="77" t="str">
        <f>IF(E20="","",E20)</f>
        <v>Kucek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59</v>
      </c>
      <c r="D52" s="91"/>
      <c r="E52" s="91"/>
      <c r="F52" s="91"/>
      <c r="G52" s="91"/>
      <c r="H52" s="92"/>
      <c r="I52" s="93" t="s">
        <v>60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61</v>
      </c>
      <c r="AH52" s="91"/>
      <c r="AI52" s="91"/>
      <c r="AJ52" s="91"/>
      <c r="AK52" s="91"/>
      <c r="AL52" s="91"/>
      <c r="AM52" s="91"/>
      <c r="AN52" s="93" t="s">
        <v>62</v>
      </c>
      <c r="AO52" s="91"/>
      <c r="AP52" s="91"/>
      <c r="AQ52" s="95" t="s">
        <v>63</v>
      </c>
      <c r="AR52" s="48"/>
      <c r="AS52" s="96" t="s">
        <v>64</v>
      </c>
      <c r="AT52" s="97" t="s">
        <v>65</v>
      </c>
      <c r="AU52" s="97" t="s">
        <v>66</v>
      </c>
      <c r="AV52" s="97" t="s">
        <v>67</v>
      </c>
      <c r="AW52" s="97" t="s">
        <v>68</v>
      </c>
      <c r="AX52" s="97" t="s">
        <v>69</v>
      </c>
      <c r="AY52" s="97" t="s">
        <v>70</v>
      </c>
      <c r="AZ52" s="97" t="s">
        <v>71</v>
      </c>
      <c r="BA52" s="97" t="s">
        <v>72</v>
      </c>
      <c r="BB52" s="97" t="s">
        <v>73</v>
      </c>
      <c r="BC52" s="97" t="s">
        <v>74</v>
      </c>
      <c r="BD52" s="98" t="s">
        <v>75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76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ROUND(SUM(AG55:AG58),2)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32</v>
      </c>
      <c r="AR54" s="108"/>
      <c r="AS54" s="109">
        <f>ROUND(SUM(AS55:AS58),2)</f>
        <v>0</v>
      </c>
      <c r="AT54" s="110">
        <f>ROUND(SUM(AV54:AW54),2)</f>
        <v>0</v>
      </c>
      <c r="AU54" s="111">
        <f>ROUND(SUM(AU55:AU58),5)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ROUND(SUM(AZ55:AZ58),2)</f>
        <v>0</v>
      </c>
      <c r="BA54" s="110">
        <f>ROUND(SUM(BA55:BA58),2)</f>
        <v>0</v>
      </c>
      <c r="BB54" s="110">
        <f>ROUND(SUM(BB55:BB58),2)</f>
        <v>0</v>
      </c>
      <c r="BC54" s="110">
        <f>ROUND(SUM(BC55:BC58),2)</f>
        <v>0</v>
      </c>
      <c r="BD54" s="112">
        <f>ROUND(SUM(BD55:BD58),2)</f>
        <v>0</v>
      </c>
      <c r="BE54" s="6"/>
      <c r="BS54" s="113" t="s">
        <v>77</v>
      </c>
      <c r="BT54" s="113" t="s">
        <v>78</v>
      </c>
      <c r="BU54" s="114" t="s">
        <v>79</v>
      </c>
      <c r="BV54" s="113" t="s">
        <v>80</v>
      </c>
      <c r="BW54" s="113" t="s">
        <v>5</v>
      </c>
      <c r="BX54" s="113" t="s">
        <v>81</v>
      </c>
      <c r="CL54" s="113" t="s">
        <v>19</v>
      </c>
    </row>
    <row r="55" s="7" customFormat="1" ht="16.5" customHeight="1">
      <c r="A55" s="115" t="s">
        <v>82</v>
      </c>
      <c r="B55" s="116"/>
      <c r="C55" s="117"/>
      <c r="D55" s="118" t="s">
        <v>83</v>
      </c>
      <c r="E55" s="118"/>
      <c r="F55" s="118"/>
      <c r="G55" s="118"/>
      <c r="H55" s="118"/>
      <c r="I55" s="119"/>
      <c r="J55" s="118" t="s">
        <v>84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'01 - Sanace schodišť'!J30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85</v>
      </c>
      <c r="AR55" s="122"/>
      <c r="AS55" s="123">
        <v>0</v>
      </c>
      <c r="AT55" s="124">
        <f>ROUND(SUM(AV55:AW55),2)</f>
        <v>0</v>
      </c>
      <c r="AU55" s="125">
        <f>'01 - Sanace schodišť'!P99</f>
        <v>0</v>
      </c>
      <c r="AV55" s="124">
        <f>'01 - Sanace schodišť'!J33</f>
        <v>0</v>
      </c>
      <c r="AW55" s="124">
        <f>'01 - Sanace schodišť'!J34</f>
        <v>0</v>
      </c>
      <c r="AX55" s="124">
        <f>'01 - Sanace schodišť'!J35</f>
        <v>0</v>
      </c>
      <c r="AY55" s="124">
        <f>'01 - Sanace schodišť'!J36</f>
        <v>0</v>
      </c>
      <c r="AZ55" s="124">
        <f>'01 - Sanace schodišť'!F33</f>
        <v>0</v>
      </c>
      <c r="BA55" s="124">
        <f>'01 - Sanace schodišť'!F34</f>
        <v>0</v>
      </c>
      <c r="BB55" s="124">
        <f>'01 - Sanace schodišť'!F35</f>
        <v>0</v>
      </c>
      <c r="BC55" s="124">
        <f>'01 - Sanace schodišť'!F36</f>
        <v>0</v>
      </c>
      <c r="BD55" s="126">
        <f>'01 - Sanace schodišť'!F37</f>
        <v>0</v>
      </c>
      <c r="BE55" s="7"/>
      <c r="BT55" s="127" t="s">
        <v>86</v>
      </c>
      <c r="BV55" s="127" t="s">
        <v>80</v>
      </c>
      <c r="BW55" s="127" t="s">
        <v>87</v>
      </c>
      <c r="BX55" s="127" t="s">
        <v>5</v>
      </c>
      <c r="CL55" s="127" t="s">
        <v>32</v>
      </c>
      <c r="CM55" s="127" t="s">
        <v>88</v>
      </c>
    </row>
    <row r="56" s="7" customFormat="1" ht="16.5" customHeight="1">
      <c r="A56" s="115" t="s">
        <v>82</v>
      </c>
      <c r="B56" s="116"/>
      <c r="C56" s="117"/>
      <c r="D56" s="118" t="s">
        <v>89</v>
      </c>
      <c r="E56" s="118"/>
      <c r="F56" s="118"/>
      <c r="G56" s="118"/>
      <c r="H56" s="118"/>
      <c r="I56" s="119"/>
      <c r="J56" s="118" t="s">
        <v>90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'02 - Zařízení silnoproudé...'!J30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85</v>
      </c>
      <c r="AR56" s="122"/>
      <c r="AS56" s="123">
        <v>0</v>
      </c>
      <c r="AT56" s="124">
        <f>ROUND(SUM(AV56:AW56),2)</f>
        <v>0</v>
      </c>
      <c r="AU56" s="125">
        <f>'02 - Zařízení silnoproudé...'!P89</f>
        <v>0</v>
      </c>
      <c r="AV56" s="124">
        <f>'02 - Zařízení silnoproudé...'!J33</f>
        <v>0</v>
      </c>
      <c r="AW56" s="124">
        <f>'02 - Zařízení silnoproudé...'!J34</f>
        <v>0</v>
      </c>
      <c r="AX56" s="124">
        <f>'02 - Zařízení silnoproudé...'!J35</f>
        <v>0</v>
      </c>
      <c r="AY56" s="124">
        <f>'02 - Zařízení silnoproudé...'!J36</f>
        <v>0</v>
      </c>
      <c r="AZ56" s="124">
        <f>'02 - Zařízení silnoproudé...'!F33</f>
        <v>0</v>
      </c>
      <c r="BA56" s="124">
        <f>'02 - Zařízení silnoproudé...'!F34</f>
        <v>0</v>
      </c>
      <c r="BB56" s="124">
        <f>'02 - Zařízení silnoproudé...'!F35</f>
        <v>0</v>
      </c>
      <c r="BC56" s="124">
        <f>'02 - Zařízení silnoproudé...'!F36</f>
        <v>0</v>
      </c>
      <c r="BD56" s="126">
        <f>'02 - Zařízení silnoproudé...'!F37</f>
        <v>0</v>
      </c>
      <c r="BE56" s="7"/>
      <c r="BT56" s="127" t="s">
        <v>86</v>
      </c>
      <c r="BV56" s="127" t="s">
        <v>80</v>
      </c>
      <c r="BW56" s="127" t="s">
        <v>91</v>
      </c>
      <c r="BX56" s="127" t="s">
        <v>5</v>
      </c>
      <c r="CL56" s="127" t="s">
        <v>32</v>
      </c>
      <c r="CM56" s="127" t="s">
        <v>88</v>
      </c>
    </row>
    <row r="57" s="7" customFormat="1" ht="16.5" customHeight="1">
      <c r="A57" s="115" t="s">
        <v>82</v>
      </c>
      <c r="B57" s="116"/>
      <c r="C57" s="117"/>
      <c r="D57" s="118" t="s">
        <v>92</v>
      </c>
      <c r="E57" s="118"/>
      <c r="F57" s="118"/>
      <c r="G57" s="118"/>
      <c r="H57" s="118"/>
      <c r="I57" s="119"/>
      <c r="J57" s="118" t="s">
        <v>93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'03 - Revitalizace předpol...'!J30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85</v>
      </c>
      <c r="AR57" s="122"/>
      <c r="AS57" s="123">
        <v>0</v>
      </c>
      <c r="AT57" s="124">
        <f>ROUND(SUM(AV57:AW57),2)</f>
        <v>0</v>
      </c>
      <c r="AU57" s="125">
        <f>'03 - Revitalizace předpol...'!P97</f>
        <v>0</v>
      </c>
      <c r="AV57" s="124">
        <f>'03 - Revitalizace předpol...'!J33</f>
        <v>0</v>
      </c>
      <c r="AW57" s="124">
        <f>'03 - Revitalizace předpol...'!J34</f>
        <v>0</v>
      </c>
      <c r="AX57" s="124">
        <f>'03 - Revitalizace předpol...'!J35</f>
        <v>0</v>
      </c>
      <c r="AY57" s="124">
        <f>'03 - Revitalizace předpol...'!J36</f>
        <v>0</v>
      </c>
      <c r="AZ57" s="124">
        <f>'03 - Revitalizace předpol...'!F33</f>
        <v>0</v>
      </c>
      <c r="BA57" s="124">
        <f>'03 - Revitalizace předpol...'!F34</f>
        <v>0</v>
      </c>
      <c r="BB57" s="124">
        <f>'03 - Revitalizace předpol...'!F35</f>
        <v>0</v>
      </c>
      <c r="BC57" s="124">
        <f>'03 - Revitalizace předpol...'!F36</f>
        <v>0</v>
      </c>
      <c r="BD57" s="126">
        <f>'03 - Revitalizace předpol...'!F37</f>
        <v>0</v>
      </c>
      <c r="BE57" s="7"/>
      <c r="BT57" s="127" t="s">
        <v>86</v>
      </c>
      <c r="BV57" s="127" t="s">
        <v>80</v>
      </c>
      <c r="BW57" s="127" t="s">
        <v>94</v>
      </c>
      <c r="BX57" s="127" t="s">
        <v>5</v>
      </c>
      <c r="CL57" s="127" t="s">
        <v>32</v>
      </c>
      <c r="CM57" s="127" t="s">
        <v>88</v>
      </c>
    </row>
    <row r="58" s="7" customFormat="1" ht="16.5" customHeight="1">
      <c r="A58" s="115" t="s">
        <v>82</v>
      </c>
      <c r="B58" s="116"/>
      <c r="C58" s="117"/>
      <c r="D58" s="118" t="s">
        <v>95</v>
      </c>
      <c r="E58" s="118"/>
      <c r="F58" s="118"/>
      <c r="G58" s="118"/>
      <c r="H58" s="118"/>
      <c r="I58" s="119"/>
      <c r="J58" s="118" t="s">
        <v>96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'VON - Vedlejší a ostatní 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95</v>
      </c>
      <c r="AR58" s="122"/>
      <c r="AS58" s="128">
        <v>0</v>
      </c>
      <c r="AT58" s="129">
        <f>ROUND(SUM(AV58:AW58),2)</f>
        <v>0</v>
      </c>
      <c r="AU58" s="130">
        <f>'VON - Vedlejší a ostatní ...'!P81</f>
        <v>0</v>
      </c>
      <c r="AV58" s="129">
        <f>'VON - Vedlejší a ostatní ...'!J33</f>
        <v>0</v>
      </c>
      <c r="AW58" s="129">
        <f>'VON - Vedlejší a ostatní ...'!J34</f>
        <v>0</v>
      </c>
      <c r="AX58" s="129">
        <f>'VON - Vedlejší a ostatní ...'!J35</f>
        <v>0</v>
      </c>
      <c r="AY58" s="129">
        <f>'VON - Vedlejší a ostatní ...'!J36</f>
        <v>0</v>
      </c>
      <c r="AZ58" s="129">
        <f>'VON - Vedlejší a ostatní ...'!F33</f>
        <v>0</v>
      </c>
      <c r="BA58" s="129">
        <f>'VON - Vedlejší a ostatní ...'!F34</f>
        <v>0</v>
      </c>
      <c r="BB58" s="129">
        <f>'VON - Vedlejší a ostatní ...'!F35</f>
        <v>0</v>
      </c>
      <c r="BC58" s="129">
        <f>'VON - Vedlejší a ostatní ...'!F36</f>
        <v>0</v>
      </c>
      <c r="BD58" s="131">
        <f>'VON - Vedlejší a ostatní ...'!F37</f>
        <v>0</v>
      </c>
      <c r="BE58" s="7"/>
      <c r="BT58" s="127" t="s">
        <v>86</v>
      </c>
      <c r="BV58" s="127" t="s">
        <v>80</v>
      </c>
      <c r="BW58" s="127" t="s">
        <v>97</v>
      </c>
      <c r="BX58" s="127" t="s">
        <v>5</v>
      </c>
      <c r="CL58" s="127" t="s">
        <v>32</v>
      </c>
      <c r="CM58" s="127" t="s">
        <v>88</v>
      </c>
    </row>
    <row r="59" s="2" customFormat="1" ht="30" customHeight="1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="2" customFormat="1" ht="6.96" customHeight="1">
      <c r="A60" s="4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48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</sheetData>
  <sheetProtection sheet="1" formatColumns="0" formatRows="0" objects="1" scenarios="1" spinCount="100000" saltValue="hJjYkDoJ3mWxZodNcrLqxRn+LkmO0TWedWGmgI42yBvni/gKXfX7ugynDEeE741gGj5ikwdUjC7Z6IrtIPuE0Q==" hashValue="XJcBsSE2xYW5IT823Qj+Ec1r7gm2ccy5aq1fJ+5gieo/I1ZUml9E1N32cgq/cp7NshUdOxHlHtXrdq8909PJTA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anace schodišť'!C2" display="/"/>
    <hyperlink ref="A56" location="'02 - Zařízení silnoproudé...'!C2" display="/"/>
    <hyperlink ref="A57" location="'03 - Revitalizace předpol...'!C2" display="/"/>
    <hyperlink ref="A58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Chrám Zvěstování Panny Marie ve Šternberku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100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32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2"/>
      <c r="B27" s="143"/>
      <c r="C27" s="142"/>
      <c r="D27" s="142"/>
      <c r="E27" s="144" t="s">
        <v>101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ROUND(J99,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ROUND((SUM(BE99:BE690)),  2)</f>
        <v>0</v>
      </c>
      <c r="G33" s="42"/>
      <c r="H33" s="42"/>
      <c r="I33" s="152">
        <v>0.20999999999999999</v>
      </c>
      <c r="J33" s="151">
        <f>ROUND(((SUM(BE99:BE690))*I33),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ROUND((SUM(BF99:BF690)),  2)</f>
        <v>0</v>
      </c>
      <c r="G34" s="42"/>
      <c r="H34" s="42"/>
      <c r="I34" s="152">
        <v>0.14999999999999999</v>
      </c>
      <c r="J34" s="151">
        <f>ROUND(((SUM(BF99:BF690))*I34),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ROUND((SUM(BG99:BG690)),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ROUND((SUM(BH99:BH690)),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ROUND((SUM(BI99:BI690)),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102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Chrám Zvěstování Panny Marie ve Šternberku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01 - Sanace schodišť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Šternberk</v>
      </c>
      <c r="G52" s="44"/>
      <c r="H52" s="44"/>
      <c r="I52" s="35" t="s">
        <v>24</v>
      </c>
      <c r="J52" s="76" t="str">
        <f>IF(J12="","",J12)</f>
        <v>26. 8. 2025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Římskokatolická farnost Šternberk</v>
      </c>
      <c r="G54" s="44"/>
      <c r="H54" s="44"/>
      <c r="I54" s="35" t="s">
        <v>37</v>
      </c>
      <c r="J54" s="40" t="str">
        <f>E21</f>
        <v>Atelier A, Olomouc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Kucek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103</v>
      </c>
      <c r="D57" s="166"/>
      <c r="E57" s="166"/>
      <c r="F57" s="166"/>
      <c r="G57" s="166"/>
      <c r="H57" s="166"/>
      <c r="I57" s="166"/>
      <c r="J57" s="167" t="s">
        <v>104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J99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105</v>
      </c>
    </row>
    <row r="60" s="9" customFormat="1" ht="24.96" customHeight="1">
      <c r="A60" s="9"/>
      <c r="B60" s="169"/>
      <c r="C60" s="170"/>
      <c r="D60" s="171" t="s">
        <v>106</v>
      </c>
      <c r="E60" s="172"/>
      <c r="F60" s="172"/>
      <c r="G60" s="172"/>
      <c r="H60" s="172"/>
      <c r="I60" s="172"/>
      <c r="J60" s="173">
        <f>J100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107</v>
      </c>
      <c r="E61" s="178"/>
      <c r="F61" s="178"/>
      <c r="G61" s="178"/>
      <c r="H61" s="178"/>
      <c r="I61" s="178"/>
      <c r="J61" s="179">
        <f>J101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108</v>
      </c>
      <c r="E62" s="178"/>
      <c r="F62" s="178"/>
      <c r="G62" s="178"/>
      <c r="H62" s="178"/>
      <c r="I62" s="178"/>
      <c r="J62" s="179">
        <f>J282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109</v>
      </c>
      <c r="E63" s="178"/>
      <c r="F63" s="178"/>
      <c r="G63" s="178"/>
      <c r="H63" s="178"/>
      <c r="I63" s="178"/>
      <c r="J63" s="179">
        <f>J303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110</v>
      </c>
      <c r="E64" s="178"/>
      <c r="F64" s="178"/>
      <c r="G64" s="178"/>
      <c r="H64" s="178"/>
      <c r="I64" s="178"/>
      <c r="J64" s="179">
        <f>J312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111</v>
      </c>
      <c r="E65" s="178"/>
      <c r="F65" s="178"/>
      <c r="G65" s="178"/>
      <c r="H65" s="178"/>
      <c r="I65" s="178"/>
      <c r="J65" s="179">
        <f>J341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112</v>
      </c>
      <c r="E66" s="178"/>
      <c r="F66" s="178"/>
      <c r="G66" s="178"/>
      <c r="H66" s="178"/>
      <c r="I66" s="178"/>
      <c r="J66" s="179">
        <f>J426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113</v>
      </c>
      <c r="E67" s="178"/>
      <c r="F67" s="178"/>
      <c r="G67" s="178"/>
      <c r="H67" s="178"/>
      <c r="I67" s="178"/>
      <c r="J67" s="179">
        <f>J454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114</v>
      </c>
      <c r="E68" s="178"/>
      <c r="F68" s="178"/>
      <c r="G68" s="178"/>
      <c r="H68" s="178"/>
      <c r="I68" s="178"/>
      <c r="J68" s="179">
        <f>J493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115</v>
      </c>
      <c r="E69" s="178"/>
      <c r="F69" s="178"/>
      <c r="G69" s="178"/>
      <c r="H69" s="178"/>
      <c r="I69" s="178"/>
      <c r="J69" s="179">
        <f>J505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116</v>
      </c>
      <c r="E70" s="178"/>
      <c r="F70" s="178"/>
      <c r="G70" s="178"/>
      <c r="H70" s="178"/>
      <c r="I70" s="178"/>
      <c r="J70" s="179">
        <f>J515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5"/>
      <c r="C71" s="176"/>
      <c r="D71" s="177" t="s">
        <v>117</v>
      </c>
      <c r="E71" s="178"/>
      <c r="F71" s="178"/>
      <c r="G71" s="178"/>
      <c r="H71" s="178"/>
      <c r="I71" s="178"/>
      <c r="J71" s="179">
        <f>J530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118</v>
      </c>
      <c r="E72" s="178"/>
      <c r="F72" s="178"/>
      <c r="G72" s="178"/>
      <c r="H72" s="178"/>
      <c r="I72" s="178"/>
      <c r="J72" s="179">
        <f>J541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119</v>
      </c>
      <c r="E73" s="178"/>
      <c r="F73" s="178"/>
      <c r="G73" s="178"/>
      <c r="H73" s="178"/>
      <c r="I73" s="178"/>
      <c r="J73" s="179">
        <f>J547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5"/>
      <c r="C74" s="176"/>
      <c r="D74" s="177" t="s">
        <v>120</v>
      </c>
      <c r="E74" s="178"/>
      <c r="F74" s="178"/>
      <c r="G74" s="178"/>
      <c r="H74" s="178"/>
      <c r="I74" s="178"/>
      <c r="J74" s="179">
        <f>J560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5"/>
      <c r="C75" s="176"/>
      <c r="D75" s="177" t="s">
        <v>121</v>
      </c>
      <c r="E75" s="178"/>
      <c r="F75" s="178"/>
      <c r="G75" s="178"/>
      <c r="H75" s="178"/>
      <c r="I75" s="178"/>
      <c r="J75" s="179">
        <f>J573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9"/>
      <c r="C76" s="170"/>
      <c r="D76" s="171" t="s">
        <v>122</v>
      </c>
      <c r="E76" s="172"/>
      <c r="F76" s="172"/>
      <c r="G76" s="172"/>
      <c r="H76" s="172"/>
      <c r="I76" s="172"/>
      <c r="J76" s="173">
        <f>J578</f>
        <v>0</v>
      </c>
      <c r="K76" s="170"/>
      <c r="L76" s="174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75"/>
      <c r="C77" s="176"/>
      <c r="D77" s="177" t="s">
        <v>123</v>
      </c>
      <c r="E77" s="178"/>
      <c r="F77" s="178"/>
      <c r="G77" s="178"/>
      <c r="H77" s="178"/>
      <c r="I77" s="178"/>
      <c r="J77" s="179">
        <f>J579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5"/>
      <c r="C78" s="176"/>
      <c r="D78" s="177" t="s">
        <v>124</v>
      </c>
      <c r="E78" s="178"/>
      <c r="F78" s="178"/>
      <c r="G78" s="178"/>
      <c r="H78" s="178"/>
      <c r="I78" s="178"/>
      <c r="J78" s="179">
        <f>J605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5"/>
      <c r="C79" s="176"/>
      <c r="D79" s="177" t="s">
        <v>125</v>
      </c>
      <c r="E79" s="178"/>
      <c r="F79" s="178"/>
      <c r="G79" s="178"/>
      <c r="H79" s="178"/>
      <c r="I79" s="178"/>
      <c r="J79" s="179">
        <f>J620</f>
        <v>0</v>
      </c>
      <c r="K79" s="176"/>
      <c r="L79" s="18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5" s="2" customFormat="1" ht="6.96" customHeight="1">
      <c r="A85" s="42"/>
      <c r="B85" s="65"/>
      <c r="C85" s="66"/>
      <c r="D85" s="66"/>
      <c r="E85" s="66"/>
      <c r="F85" s="66"/>
      <c r="G85" s="66"/>
      <c r="H85" s="66"/>
      <c r="I85" s="66"/>
      <c r="J85" s="66"/>
      <c r="K85" s="66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24.96" customHeight="1">
      <c r="A86" s="42"/>
      <c r="B86" s="43"/>
      <c r="C86" s="26" t="s">
        <v>126</v>
      </c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6.96" customHeight="1">
      <c r="A87" s="42"/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2" customHeight="1">
      <c r="A88" s="42"/>
      <c r="B88" s="43"/>
      <c r="C88" s="35" t="s">
        <v>16</v>
      </c>
      <c r="D88" s="44"/>
      <c r="E88" s="44"/>
      <c r="F88" s="44"/>
      <c r="G88" s="44"/>
      <c r="H88" s="44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6.5" customHeight="1">
      <c r="A89" s="42"/>
      <c r="B89" s="43"/>
      <c r="C89" s="44"/>
      <c r="D89" s="44"/>
      <c r="E89" s="164" t="str">
        <f>E7</f>
        <v>Chrám Zvěstování Panny Marie ve Šternberku</v>
      </c>
      <c r="F89" s="35"/>
      <c r="G89" s="35"/>
      <c r="H89" s="35"/>
      <c r="I89" s="44"/>
      <c r="J89" s="44"/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2" customHeight="1">
      <c r="A90" s="42"/>
      <c r="B90" s="43"/>
      <c r="C90" s="35" t="s">
        <v>99</v>
      </c>
      <c r="D90" s="44"/>
      <c r="E90" s="44"/>
      <c r="F90" s="44"/>
      <c r="G90" s="44"/>
      <c r="H90" s="44"/>
      <c r="I90" s="44"/>
      <c r="J90" s="44"/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6.5" customHeight="1">
      <c r="A91" s="42"/>
      <c r="B91" s="43"/>
      <c r="C91" s="44"/>
      <c r="D91" s="44"/>
      <c r="E91" s="73" t="str">
        <f>E9</f>
        <v>01 - Sanace schodišť</v>
      </c>
      <c r="F91" s="44"/>
      <c r="G91" s="44"/>
      <c r="H91" s="44"/>
      <c r="I91" s="44"/>
      <c r="J91" s="44"/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6.96" customHeight="1">
      <c r="A92" s="42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13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2" customHeight="1">
      <c r="A93" s="42"/>
      <c r="B93" s="43"/>
      <c r="C93" s="35" t="s">
        <v>22</v>
      </c>
      <c r="D93" s="44"/>
      <c r="E93" s="44"/>
      <c r="F93" s="30" t="str">
        <f>F12</f>
        <v>Šternberk</v>
      </c>
      <c r="G93" s="44"/>
      <c r="H93" s="44"/>
      <c r="I93" s="35" t="s">
        <v>24</v>
      </c>
      <c r="J93" s="76" t="str">
        <f>IF(J12="","",J12)</f>
        <v>26. 8. 2025</v>
      </c>
      <c r="K93" s="44"/>
      <c r="L93" s="13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6.96" customHeight="1">
      <c r="A94" s="42"/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13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5.15" customHeight="1">
      <c r="A95" s="42"/>
      <c r="B95" s="43"/>
      <c r="C95" s="35" t="s">
        <v>30</v>
      </c>
      <c r="D95" s="44"/>
      <c r="E95" s="44"/>
      <c r="F95" s="30" t="str">
        <f>E15</f>
        <v>Římskokatolická farnost Šternberk</v>
      </c>
      <c r="G95" s="44"/>
      <c r="H95" s="44"/>
      <c r="I95" s="35" t="s">
        <v>37</v>
      </c>
      <c r="J95" s="40" t="str">
        <f>E21</f>
        <v>Atelier A, Olomouc</v>
      </c>
      <c r="K95" s="44"/>
      <c r="L95" s="13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15.15" customHeight="1">
      <c r="A96" s="42"/>
      <c r="B96" s="43"/>
      <c r="C96" s="35" t="s">
        <v>35</v>
      </c>
      <c r="D96" s="44"/>
      <c r="E96" s="44"/>
      <c r="F96" s="30" t="str">
        <f>IF(E18="","",E18)</f>
        <v>Vyplň údaj</v>
      </c>
      <c r="G96" s="44"/>
      <c r="H96" s="44"/>
      <c r="I96" s="35" t="s">
        <v>40</v>
      </c>
      <c r="J96" s="40" t="str">
        <f>E24</f>
        <v>Kucek</v>
      </c>
      <c r="K96" s="44"/>
      <c r="L96" s="13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2" customFormat="1" ht="10.32" customHeight="1">
      <c r="A97" s="42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13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11" customFormat="1" ht="29.28" customHeight="1">
      <c r="A98" s="181"/>
      <c r="B98" s="182"/>
      <c r="C98" s="183" t="s">
        <v>127</v>
      </c>
      <c r="D98" s="184" t="s">
        <v>63</v>
      </c>
      <c r="E98" s="184" t="s">
        <v>59</v>
      </c>
      <c r="F98" s="184" t="s">
        <v>60</v>
      </c>
      <c r="G98" s="184" t="s">
        <v>128</v>
      </c>
      <c r="H98" s="184" t="s">
        <v>129</v>
      </c>
      <c r="I98" s="184" t="s">
        <v>130</v>
      </c>
      <c r="J98" s="184" t="s">
        <v>104</v>
      </c>
      <c r="K98" s="185" t="s">
        <v>131</v>
      </c>
      <c r="L98" s="186"/>
      <c r="M98" s="96" t="s">
        <v>32</v>
      </c>
      <c r="N98" s="97" t="s">
        <v>48</v>
      </c>
      <c r="O98" s="97" t="s">
        <v>132</v>
      </c>
      <c r="P98" s="97" t="s">
        <v>133</v>
      </c>
      <c r="Q98" s="97" t="s">
        <v>134</v>
      </c>
      <c r="R98" s="97" t="s">
        <v>135</v>
      </c>
      <c r="S98" s="97" t="s">
        <v>136</v>
      </c>
      <c r="T98" s="98" t="s">
        <v>137</v>
      </c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</row>
    <row r="99" s="2" customFormat="1" ht="22.8" customHeight="1">
      <c r="A99" s="42"/>
      <c r="B99" s="43"/>
      <c r="C99" s="103" t="s">
        <v>138</v>
      </c>
      <c r="D99" s="44"/>
      <c r="E99" s="44"/>
      <c r="F99" s="44"/>
      <c r="G99" s="44"/>
      <c r="H99" s="44"/>
      <c r="I99" s="44"/>
      <c r="J99" s="187">
        <f>BK99</f>
        <v>0</v>
      </c>
      <c r="K99" s="44"/>
      <c r="L99" s="48"/>
      <c r="M99" s="99"/>
      <c r="N99" s="188"/>
      <c r="O99" s="100"/>
      <c r="P99" s="189">
        <f>P100+P578</f>
        <v>0</v>
      </c>
      <c r="Q99" s="100"/>
      <c r="R99" s="189">
        <f>R100+R578</f>
        <v>425.55290069</v>
      </c>
      <c r="S99" s="100"/>
      <c r="T99" s="190">
        <f>T100+T578</f>
        <v>259.00214999999997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77</v>
      </c>
      <c r="AU99" s="20" t="s">
        <v>105</v>
      </c>
      <c r="BK99" s="191">
        <f>BK100+BK578</f>
        <v>0</v>
      </c>
    </row>
    <row r="100" s="12" customFormat="1" ht="25.92" customHeight="1">
      <c r="A100" s="12"/>
      <c r="B100" s="192"/>
      <c r="C100" s="193"/>
      <c r="D100" s="194" t="s">
        <v>77</v>
      </c>
      <c r="E100" s="195" t="s">
        <v>139</v>
      </c>
      <c r="F100" s="195" t="s">
        <v>140</v>
      </c>
      <c r="G100" s="193"/>
      <c r="H100" s="193"/>
      <c r="I100" s="196"/>
      <c r="J100" s="197">
        <f>BK100</f>
        <v>0</v>
      </c>
      <c r="K100" s="193"/>
      <c r="L100" s="198"/>
      <c r="M100" s="199"/>
      <c r="N100" s="200"/>
      <c r="O100" s="200"/>
      <c r="P100" s="201">
        <f>P101+P282+P303+P312+P341+P426+P454+P493+P505+P515+P530+P541+P547+P560+P573</f>
        <v>0</v>
      </c>
      <c r="Q100" s="200"/>
      <c r="R100" s="201">
        <f>R101+R282+R303+R312+R341+R426+R454+R493+R505+R515+R530+R541+R547+R560+R573</f>
        <v>412.51705219000002</v>
      </c>
      <c r="S100" s="200"/>
      <c r="T100" s="202">
        <f>T101+T282+T303+T312+T341+T426+T454+T493+T505+T515+T530+T541+T547+T560+T573</f>
        <v>238.15275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3" t="s">
        <v>86</v>
      </c>
      <c r="AT100" s="204" t="s">
        <v>77</v>
      </c>
      <c r="AU100" s="204" t="s">
        <v>78</v>
      </c>
      <c r="AY100" s="203" t="s">
        <v>141</v>
      </c>
      <c r="BK100" s="205">
        <f>BK101+BK282+BK303+BK312+BK341+BK426+BK454+BK493+BK505+BK515+BK530+BK541+BK547+BK560+BK573</f>
        <v>0</v>
      </c>
    </row>
    <row r="101" s="12" customFormat="1" ht="22.8" customHeight="1">
      <c r="A101" s="12"/>
      <c r="B101" s="192"/>
      <c r="C101" s="193"/>
      <c r="D101" s="194" t="s">
        <v>77</v>
      </c>
      <c r="E101" s="206" t="s">
        <v>86</v>
      </c>
      <c r="F101" s="206" t="s">
        <v>142</v>
      </c>
      <c r="G101" s="193"/>
      <c r="H101" s="193"/>
      <c r="I101" s="196"/>
      <c r="J101" s="207">
        <f>BK101</f>
        <v>0</v>
      </c>
      <c r="K101" s="193"/>
      <c r="L101" s="198"/>
      <c r="M101" s="199"/>
      <c r="N101" s="200"/>
      <c r="O101" s="200"/>
      <c r="P101" s="201">
        <f>SUM(P102:P281)</f>
        <v>0</v>
      </c>
      <c r="Q101" s="200"/>
      <c r="R101" s="201">
        <f>SUM(R102:R281)</f>
        <v>0.0011999999999999999</v>
      </c>
      <c r="S101" s="200"/>
      <c r="T101" s="202">
        <f>SUM(T102:T281)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3" t="s">
        <v>86</v>
      </c>
      <c r="AT101" s="204" t="s">
        <v>77</v>
      </c>
      <c r="AU101" s="204" t="s">
        <v>86</v>
      </c>
      <c r="AY101" s="203" t="s">
        <v>141</v>
      </c>
      <c r="BK101" s="205">
        <f>SUM(BK102:BK281)</f>
        <v>0</v>
      </c>
    </row>
    <row r="102" s="2" customFormat="1" ht="24.15" customHeight="1">
      <c r="A102" s="42"/>
      <c r="B102" s="43"/>
      <c r="C102" s="208" t="s">
        <v>86</v>
      </c>
      <c r="D102" s="208" t="s">
        <v>143</v>
      </c>
      <c r="E102" s="209" t="s">
        <v>144</v>
      </c>
      <c r="F102" s="210" t="s">
        <v>145</v>
      </c>
      <c r="G102" s="211" t="s">
        <v>146</v>
      </c>
      <c r="H102" s="212">
        <v>164.49600000000001</v>
      </c>
      <c r="I102" s="213"/>
      <c r="J102" s="214">
        <f>ROUND(I102*H102,2)</f>
        <v>0</v>
      </c>
      <c r="K102" s="210" t="s">
        <v>147</v>
      </c>
      <c r="L102" s="48"/>
      <c r="M102" s="215" t="s">
        <v>32</v>
      </c>
      <c r="N102" s="216" t="s">
        <v>49</v>
      </c>
      <c r="O102" s="88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19" t="s">
        <v>148</v>
      </c>
      <c r="AT102" s="219" t="s">
        <v>143</v>
      </c>
      <c r="AU102" s="219" t="s">
        <v>88</v>
      </c>
      <c r="AY102" s="20" t="s">
        <v>141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86</v>
      </c>
      <c r="BK102" s="220">
        <f>ROUND(I102*H102,2)</f>
        <v>0</v>
      </c>
      <c r="BL102" s="20" t="s">
        <v>148</v>
      </c>
      <c r="BM102" s="219" t="s">
        <v>149</v>
      </c>
    </row>
    <row r="103" s="2" customFormat="1">
      <c r="A103" s="42"/>
      <c r="B103" s="43"/>
      <c r="C103" s="44"/>
      <c r="D103" s="221" t="s">
        <v>150</v>
      </c>
      <c r="E103" s="44"/>
      <c r="F103" s="222" t="s">
        <v>151</v>
      </c>
      <c r="G103" s="44"/>
      <c r="H103" s="44"/>
      <c r="I103" s="223"/>
      <c r="J103" s="44"/>
      <c r="K103" s="44"/>
      <c r="L103" s="48"/>
      <c r="M103" s="224"/>
      <c r="N103" s="225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150</v>
      </c>
      <c r="AU103" s="20" t="s">
        <v>88</v>
      </c>
    </row>
    <row r="104" s="13" customFormat="1">
      <c r="A104" s="13"/>
      <c r="B104" s="226"/>
      <c r="C104" s="227"/>
      <c r="D104" s="228" t="s">
        <v>152</v>
      </c>
      <c r="E104" s="229" t="s">
        <v>32</v>
      </c>
      <c r="F104" s="230" t="s">
        <v>153</v>
      </c>
      <c r="G104" s="227"/>
      <c r="H104" s="229" t="s">
        <v>32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152</v>
      </c>
      <c r="AU104" s="236" t="s">
        <v>88</v>
      </c>
      <c r="AV104" s="13" t="s">
        <v>86</v>
      </c>
      <c r="AW104" s="13" t="s">
        <v>39</v>
      </c>
      <c r="AX104" s="13" t="s">
        <v>78</v>
      </c>
      <c r="AY104" s="236" t="s">
        <v>141</v>
      </c>
    </row>
    <row r="105" s="13" customFormat="1">
      <c r="A105" s="13"/>
      <c r="B105" s="226"/>
      <c r="C105" s="227"/>
      <c r="D105" s="228" t="s">
        <v>152</v>
      </c>
      <c r="E105" s="229" t="s">
        <v>32</v>
      </c>
      <c r="F105" s="230" t="s">
        <v>154</v>
      </c>
      <c r="G105" s="227"/>
      <c r="H105" s="229" t="s">
        <v>32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152</v>
      </c>
      <c r="AU105" s="236" t="s">
        <v>88</v>
      </c>
      <c r="AV105" s="13" t="s">
        <v>86</v>
      </c>
      <c r="AW105" s="13" t="s">
        <v>39</v>
      </c>
      <c r="AX105" s="13" t="s">
        <v>78</v>
      </c>
      <c r="AY105" s="236" t="s">
        <v>141</v>
      </c>
    </row>
    <row r="106" s="14" customFormat="1">
      <c r="A106" s="14"/>
      <c r="B106" s="237"/>
      <c r="C106" s="238"/>
      <c r="D106" s="228" t="s">
        <v>152</v>
      </c>
      <c r="E106" s="239" t="s">
        <v>32</v>
      </c>
      <c r="F106" s="240" t="s">
        <v>155</v>
      </c>
      <c r="G106" s="238"/>
      <c r="H106" s="241">
        <v>21.584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152</v>
      </c>
      <c r="AU106" s="247" t="s">
        <v>88</v>
      </c>
      <c r="AV106" s="14" t="s">
        <v>88</v>
      </c>
      <c r="AW106" s="14" t="s">
        <v>39</v>
      </c>
      <c r="AX106" s="14" t="s">
        <v>78</v>
      </c>
      <c r="AY106" s="247" t="s">
        <v>141</v>
      </c>
    </row>
    <row r="107" s="13" customFormat="1">
      <c r="A107" s="13"/>
      <c r="B107" s="226"/>
      <c r="C107" s="227"/>
      <c r="D107" s="228" t="s">
        <v>152</v>
      </c>
      <c r="E107" s="229" t="s">
        <v>32</v>
      </c>
      <c r="F107" s="230" t="s">
        <v>156</v>
      </c>
      <c r="G107" s="227"/>
      <c r="H107" s="229" t="s">
        <v>32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152</v>
      </c>
      <c r="AU107" s="236" t="s">
        <v>88</v>
      </c>
      <c r="AV107" s="13" t="s">
        <v>86</v>
      </c>
      <c r="AW107" s="13" t="s">
        <v>39</v>
      </c>
      <c r="AX107" s="13" t="s">
        <v>78</v>
      </c>
      <c r="AY107" s="236" t="s">
        <v>141</v>
      </c>
    </row>
    <row r="108" s="14" customFormat="1">
      <c r="A108" s="14"/>
      <c r="B108" s="237"/>
      <c r="C108" s="238"/>
      <c r="D108" s="228" t="s">
        <v>152</v>
      </c>
      <c r="E108" s="239" t="s">
        <v>32</v>
      </c>
      <c r="F108" s="240" t="s">
        <v>157</v>
      </c>
      <c r="G108" s="238"/>
      <c r="H108" s="241">
        <v>14.382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152</v>
      </c>
      <c r="AU108" s="247" t="s">
        <v>88</v>
      </c>
      <c r="AV108" s="14" t="s">
        <v>88</v>
      </c>
      <c r="AW108" s="14" t="s">
        <v>39</v>
      </c>
      <c r="AX108" s="14" t="s">
        <v>78</v>
      </c>
      <c r="AY108" s="247" t="s">
        <v>141</v>
      </c>
    </row>
    <row r="109" s="13" customFormat="1">
      <c r="A109" s="13"/>
      <c r="B109" s="226"/>
      <c r="C109" s="227"/>
      <c r="D109" s="228" t="s">
        <v>152</v>
      </c>
      <c r="E109" s="229" t="s">
        <v>32</v>
      </c>
      <c r="F109" s="230" t="s">
        <v>158</v>
      </c>
      <c r="G109" s="227"/>
      <c r="H109" s="229" t="s">
        <v>32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152</v>
      </c>
      <c r="AU109" s="236" t="s">
        <v>88</v>
      </c>
      <c r="AV109" s="13" t="s">
        <v>86</v>
      </c>
      <c r="AW109" s="13" t="s">
        <v>39</v>
      </c>
      <c r="AX109" s="13" t="s">
        <v>78</v>
      </c>
      <c r="AY109" s="236" t="s">
        <v>141</v>
      </c>
    </row>
    <row r="110" s="14" customFormat="1">
      <c r="A110" s="14"/>
      <c r="B110" s="237"/>
      <c r="C110" s="238"/>
      <c r="D110" s="228" t="s">
        <v>152</v>
      </c>
      <c r="E110" s="239" t="s">
        <v>32</v>
      </c>
      <c r="F110" s="240" t="s">
        <v>159</v>
      </c>
      <c r="G110" s="238"/>
      <c r="H110" s="241">
        <v>8.5120000000000005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152</v>
      </c>
      <c r="AU110" s="247" t="s">
        <v>88</v>
      </c>
      <c r="AV110" s="14" t="s">
        <v>88</v>
      </c>
      <c r="AW110" s="14" t="s">
        <v>39</v>
      </c>
      <c r="AX110" s="14" t="s">
        <v>78</v>
      </c>
      <c r="AY110" s="247" t="s">
        <v>141</v>
      </c>
    </row>
    <row r="111" s="13" customFormat="1">
      <c r="A111" s="13"/>
      <c r="B111" s="226"/>
      <c r="C111" s="227"/>
      <c r="D111" s="228" t="s">
        <v>152</v>
      </c>
      <c r="E111" s="229" t="s">
        <v>32</v>
      </c>
      <c r="F111" s="230" t="s">
        <v>160</v>
      </c>
      <c r="G111" s="227"/>
      <c r="H111" s="229" t="s">
        <v>32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152</v>
      </c>
      <c r="AU111" s="236" t="s">
        <v>88</v>
      </c>
      <c r="AV111" s="13" t="s">
        <v>86</v>
      </c>
      <c r="AW111" s="13" t="s">
        <v>39</v>
      </c>
      <c r="AX111" s="13" t="s">
        <v>78</v>
      </c>
      <c r="AY111" s="236" t="s">
        <v>141</v>
      </c>
    </row>
    <row r="112" s="14" customFormat="1">
      <c r="A112" s="14"/>
      <c r="B112" s="237"/>
      <c r="C112" s="238"/>
      <c r="D112" s="228" t="s">
        <v>152</v>
      </c>
      <c r="E112" s="239" t="s">
        <v>32</v>
      </c>
      <c r="F112" s="240" t="s">
        <v>161</v>
      </c>
      <c r="G112" s="238"/>
      <c r="H112" s="241">
        <v>8.9849999999999994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152</v>
      </c>
      <c r="AU112" s="247" t="s">
        <v>88</v>
      </c>
      <c r="AV112" s="14" t="s">
        <v>88</v>
      </c>
      <c r="AW112" s="14" t="s">
        <v>39</v>
      </c>
      <c r="AX112" s="14" t="s">
        <v>78</v>
      </c>
      <c r="AY112" s="247" t="s">
        <v>141</v>
      </c>
    </row>
    <row r="113" s="13" customFormat="1">
      <c r="A113" s="13"/>
      <c r="B113" s="226"/>
      <c r="C113" s="227"/>
      <c r="D113" s="228" t="s">
        <v>152</v>
      </c>
      <c r="E113" s="229" t="s">
        <v>32</v>
      </c>
      <c r="F113" s="230" t="s">
        <v>162</v>
      </c>
      <c r="G113" s="227"/>
      <c r="H113" s="229" t="s">
        <v>32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152</v>
      </c>
      <c r="AU113" s="236" t="s">
        <v>88</v>
      </c>
      <c r="AV113" s="13" t="s">
        <v>86</v>
      </c>
      <c r="AW113" s="13" t="s">
        <v>39</v>
      </c>
      <c r="AX113" s="13" t="s">
        <v>78</v>
      </c>
      <c r="AY113" s="236" t="s">
        <v>141</v>
      </c>
    </row>
    <row r="114" s="14" customFormat="1">
      <c r="A114" s="14"/>
      <c r="B114" s="237"/>
      <c r="C114" s="238"/>
      <c r="D114" s="228" t="s">
        <v>152</v>
      </c>
      <c r="E114" s="239" t="s">
        <v>32</v>
      </c>
      <c r="F114" s="240" t="s">
        <v>163</v>
      </c>
      <c r="G114" s="238"/>
      <c r="H114" s="241">
        <v>4.2839999999999998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152</v>
      </c>
      <c r="AU114" s="247" t="s">
        <v>88</v>
      </c>
      <c r="AV114" s="14" t="s">
        <v>88</v>
      </c>
      <c r="AW114" s="14" t="s">
        <v>39</v>
      </c>
      <c r="AX114" s="14" t="s">
        <v>78</v>
      </c>
      <c r="AY114" s="247" t="s">
        <v>141</v>
      </c>
    </row>
    <row r="115" s="13" customFormat="1">
      <c r="A115" s="13"/>
      <c r="B115" s="226"/>
      <c r="C115" s="227"/>
      <c r="D115" s="228" t="s">
        <v>152</v>
      </c>
      <c r="E115" s="229" t="s">
        <v>32</v>
      </c>
      <c r="F115" s="230" t="s">
        <v>164</v>
      </c>
      <c r="G115" s="227"/>
      <c r="H115" s="229" t="s">
        <v>32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152</v>
      </c>
      <c r="AU115" s="236" t="s">
        <v>88</v>
      </c>
      <c r="AV115" s="13" t="s">
        <v>86</v>
      </c>
      <c r="AW115" s="13" t="s">
        <v>39</v>
      </c>
      <c r="AX115" s="13" t="s">
        <v>78</v>
      </c>
      <c r="AY115" s="236" t="s">
        <v>141</v>
      </c>
    </row>
    <row r="116" s="14" customFormat="1">
      <c r="A116" s="14"/>
      <c r="B116" s="237"/>
      <c r="C116" s="238"/>
      <c r="D116" s="228" t="s">
        <v>152</v>
      </c>
      <c r="E116" s="239" t="s">
        <v>32</v>
      </c>
      <c r="F116" s="240" t="s">
        <v>165</v>
      </c>
      <c r="G116" s="238"/>
      <c r="H116" s="241">
        <v>12.835000000000001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152</v>
      </c>
      <c r="AU116" s="247" t="s">
        <v>88</v>
      </c>
      <c r="AV116" s="14" t="s">
        <v>88</v>
      </c>
      <c r="AW116" s="14" t="s">
        <v>39</v>
      </c>
      <c r="AX116" s="14" t="s">
        <v>78</v>
      </c>
      <c r="AY116" s="247" t="s">
        <v>141</v>
      </c>
    </row>
    <row r="117" s="13" customFormat="1">
      <c r="A117" s="13"/>
      <c r="B117" s="226"/>
      <c r="C117" s="227"/>
      <c r="D117" s="228" t="s">
        <v>152</v>
      </c>
      <c r="E117" s="229" t="s">
        <v>32</v>
      </c>
      <c r="F117" s="230" t="s">
        <v>166</v>
      </c>
      <c r="G117" s="227"/>
      <c r="H117" s="229" t="s">
        <v>32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152</v>
      </c>
      <c r="AU117" s="236" t="s">
        <v>88</v>
      </c>
      <c r="AV117" s="13" t="s">
        <v>86</v>
      </c>
      <c r="AW117" s="13" t="s">
        <v>39</v>
      </c>
      <c r="AX117" s="13" t="s">
        <v>78</v>
      </c>
      <c r="AY117" s="236" t="s">
        <v>141</v>
      </c>
    </row>
    <row r="118" s="14" customFormat="1">
      <c r="A118" s="14"/>
      <c r="B118" s="237"/>
      <c r="C118" s="238"/>
      <c r="D118" s="228" t="s">
        <v>152</v>
      </c>
      <c r="E118" s="239" t="s">
        <v>32</v>
      </c>
      <c r="F118" s="240" t="s">
        <v>167</v>
      </c>
      <c r="G118" s="238"/>
      <c r="H118" s="241">
        <v>7.6440000000000001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152</v>
      </c>
      <c r="AU118" s="247" t="s">
        <v>88</v>
      </c>
      <c r="AV118" s="14" t="s">
        <v>88</v>
      </c>
      <c r="AW118" s="14" t="s">
        <v>39</v>
      </c>
      <c r="AX118" s="14" t="s">
        <v>78</v>
      </c>
      <c r="AY118" s="247" t="s">
        <v>141</v>
      </c>
    </row>
    <row r="119" s="13" customFormat="1">
      <c r="A119" s="13"/>
      <c r="B119" s="226"/>
      <c r="C119" s="227"/>
      <c r="D119" s="228" t="s">
        <v>152</v>
      </c>
      <c r="E119" s="229" t="s">
        <v>32</v>
      </c>
      <c r="F119" s="230" t="s">
        <v>168</v>
      </c>
      <c r="G119" s="227"/>
      <c r="H119" s="229" t="s">
        <v>32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152</v>
      </c>
      <c r="AU119" s="236" t="s">
        <v>88</v>
      </c>
      <c r="AV119" s="13" t="s">
        <v>86</v>
      </c>
      <c r="AW119" s="13" t="s">
        <v>39</v>
      </c>
      <c r="AX119" s="13" t="s">
        <v>78</v>
      </c>
      <c r="AY119" s="236" t="s">
        <v>141</v>
      </c>
    </row>
    <row r="120" s="14" customFormat="1">
      <c r="A120" s="14"/>
      <c r="B120" s="237"/>
      <c r="C120" s="238"/>
      <c r="D120" s="228" t="s">
        <v>152</v>
      </c>
      <c r="E120" s="239" t="s">
        <v>32</v>
      </c>
      <c r="F120" s="240" t="s">
        <v>167</v>
      </c>
      <c r="G120" s="238"/>
      <c r="H120" s="241">
        <v>7.6440000000000001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152</v>
      </c>
      <c r="AU120" s="247" t="s">
        <v>88</v>
      </c>
      <c r="AV120" s="14" t="s">
        <v>88</v>
      </c>
      <c r="AW120" s="14" t="s">
        <v>39</v>
      </c>
      <c r="AX120" s="14" t="s">
        <v>78</v>
      </c>
      <c r="AY120" s="247" t="s">
        <v>141</v>
      </c>
    </row>
    <row r="121" s="13" customFormat="1">
      <c r="A121" s="13"/>
      <c r="B121" s="226"/>
      <c r="C121" s="227"/>
      <c r="D121" s="228" t="s">
        <v>152</v>
      </c>
      <c r="E121" s="229" t="s">
        <v>32</v>
      </c>
      <c r="F121" s="230" t="s">
        <v>169</v>
      </c>
      <c r="G121" s="227"/>
      <c r="H121" s="229" t="s">
        <v>32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152</v>
      </c>
      <c r="AU121" s="236" t="s">
        <v>88</v>
      </c>
      <c r="AV121" s="13" t="s">
        <v>86</v>
      </c>
      <c r="AW121" s="13" t="s">
        <v>39</v>
      </c>
      <c r="AX121" s="13" t="s">
        <v>78</v>
      </c>
      <c r="AY121" s="236" t="s">
        <v>141</v>
      </c>
    </row>
    <row r="122" s="14" customFormat="1">
      <c r="A122" s="14"/>
      <c r="B122" s="237"/>
      <c r="C122" s="238"/>
      <c r="D122" s="228" t="s">
        <v>152</v>
      </c>
      <c r="E122" s="239" t="s">
        <v>32</v>
      </c>
      <c r="F122" s="240" t="s">
        <v>170</v>
      </c>
      <c r="G122" s="238"/>
      <c r="H122" s="241">
        <v>1.0980000000000001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152</v>
      </c>
      <c r="AU122" s="247" t="s">
        <v>88</v>
      </c>
      <c r="AV122" s="14" t="s">
        <v>88</v>
      </c>
      <c r="AW122" s="14" t="s">
        <v>39</v>
      </c>
      <c r="AX122" s="14" t="s">
        <v>78</v>
      </c>
      <c r="AY122" s="247" t="s">
        <v>141</v>
      </c>
    </row>
    <row r="123" s="14" customFormat="1">
      <c r="A123" s="14"/>
      <c r="B123" s="237"/>
      <c r="C123" s="238"/>
      <c r="D123" s="228" t="s">
        <v>152</v>
      </c>
      <c r="E123" s="239" t="s">
        <v>32</v>
      </c>
      <c r="F123" s="240" t="s">
        <v>171</v>
      </c>
      <c r="G123" s="238"/>
      <c r="H123" s="241">
        <v>7.1399999999999997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152</v>
      </c>
      <c r="AU123" s="247" t="s">
        <v>88</v>
      </c>
      <c r="AV123" s="14" t="s">
        <v>88</v>
      </c>
      <c r="AW123" s="14" t="s">
        <v>39</v>
      </c>
      <c r="AX123" s="14" t="s">
        <v>78</v>
      </c>
      <c r="AY123" s="247" t="s">
        <v>141</v>
      </c>
    </row>
    <row r="124" s="13" customFormat="1">
      <c r="A124" s="13"/>
      <c r="B124" s="226"/>
      <c r="C124" s="227"/>
      <c r="D124" s="228" t="s">
        <v>152</v>
      </c>
      <c r="E124" s="229" t="s">
        <v>32</v>
      </c>
      <c r="F124" s="230" t="s">
        <v>172</v>
      </c>
      <c r="G124" s="227"/>
      <c r="H124" s="229" t="s">
        <v>32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152</v>
      </c>
      <c r="AU124" s="236" t="s">
        <v>88</v>
      </c>
      <c r="AV124" s="13" t="s">
        <v>86</v>
      </c>
      <c r="AW124" s="13" t="s">
        <v>39</v>
      </c>
      <c r="AX124" s="13" t="s">
        <v>78</v>
      </c>
      <c r="AY124" s="236" t="s">
        <v>141</v>
      </c>
    </row>
    <row r="125" s="14" customFormat="1">
      <c r="A125" s="14"/>
      <c r="B125" s="237"/>
      <c r="C125" s="238"/>
      <c r="D125" s="228" t="s">
        <v>152</v>
      </c>
      <c r="E125" s="239" t="s">
        <v>32</v>
      </c>
      <c r="F125" s="240" t="s">
        <v>173</v>
      </c>
      <c r="G125" s="238"/>
      <c r="H125" s="241">
        <v>24.527999999999999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152</v>
      </c>
      <c r="AU125" s="247" t="s">
        <v>88</v>
      </c>
      <c r="AV125" s="14" t="s">
        <v>88</v>
      </c>
      <c r="AW125" s="14" t="s">
        <v>39</v>
      </c>
      <c r="AX125" s="14" t="s">
        <v>78</v>
      </c>
      <c r="AY125" s="247" t="s">
        <v>141</v>
      </c>
    </row>
    <row r="126" s="15" customFormat="1">
      <c r="A126" s="15"/>
      <c r="B126" s="248"/>
      <c r="C126" s="249"/>
      <c r="D126" s="228" t="s">
        <v>152</v>
      </c>
      <c r="E126" s="250" t="s">
        <v>32</v>
      </c>
      <c r="F126" s="251" t="s">
        <v>174</v>
      </c>
      <c r="G126" s="249"/>
      <c r="H126" s="252">
        <v>118.636</v>
      </c>
      <c r="I126" s="253"/>
      <c r="J126" s="249"/>
      <c r="K126" s="249"/>
      <c r="L126" s="254"/>
      <c r="M126" s="255"/>
      <c r="N126" s="256"/>
      <c r="O126" s="256"/>
      <c r="P126" s="256"/>
      <c r="Q126" s="256"/>
      <c r="R126" s="256"/>
      <c r="S126" s="256"/>
      <c r="T126" s="257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8" t="s">
        <v>152</v>
      </c>
      <c r="AU126" s="258" t="s">
        <v>88</v>
      </c>
      <c r="AV126" s="15" t="s">
        <v>175</v>
      </c>
      <c r="AW126" s="15" t="s">
        <v>39</v>
      </c>
      <c r="AX126" s="15" t="s">
        <v>78</v>
      </c>
      <c r="AY126" s="258" t="s">
        <v>141</v>
      </c>
    </row>
    <row r="127" s="13" customFormat="1">
      <c r="A127" s="13"/>
      <c r="B127" s="226"/>
      <c r="C127" s="227"/>
      <c r="D127" s="228" t="s">
        <v>152</v>
      </c>
      <c r="E127" s="229" t="s">
        <v>32</v>
      </c>
      <c r="F127" s="230" t="s">
        <v>176</v>
      </c>
      <c r="G127" s="227"/>
      <c r="H127" s="229" t="s">
        <v>32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152</v>
      </c>
      <c r="AU127" s="236" t="s">
        <v>88</v>
      </c>
      <c r="AV127" s="13" t="s">
        <v>86</v>
      </c>
      <c r="AW127" s="13" t="s">
        <v>39</v>
      </c>
      <c r="AX127" s="13" t="s">
        <v>78</v>
      </c>
      <c r="AY127" s="236" t="s">
        <v>141</v>
      </c>
    </row>
    <row r="128" s="14" customFormat="1">
      <c r="A128" s="14"/>
      <c r="B128" s="237"/>
      <c r="C128" s="238"/>
      <c r="D128" s="228" t="s">
        <v>152</v>
      </c>
      <c r="E128" s="239" t="s">
        <v>32</v>
      </c>
      <c r="F128" s="240" t="s">
        <v>177</v>
      </c>
      <c r="G128" s="238"/>
      <c r="H128" s="241">
        <v>45.859999999999999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152</v>
      </c>
      <c r="AU128" s="247" t="s">
        <v>88</v>
      </c>
      <c r="AV128" s="14" t="s">
        <v>88</v>
      </c>
      <c r="AW128" s="14" t="s">
        <v>39</v>
      </c>
      <c r="AX128" s="14" t="s">
        <v>78</v>
      </c>
      <c r="AY128" s="247" t="s">
        <v>141</v>
      </c>
    </row>
    <row r="129" s="15" customFormat="1">
      <c r="A129" s="15"/>
      <c r="B129" s="248"/>
      <c r="C129" s="249"/>
      <c r="D129" s="228" t="s">
        <v>152</v>
      </c>
      <c r="E129" s="250" t="s">
        <v>32</v>
      </c>
      <c r="F129" s="251" t="s">
        <v>174</v>
      </c>
      <c r="G129" s="249"/>
      <c r="H129" s="252">
        <v>45.859999999999999</v>
      </c>
      <c r="I129" s="253"/>
      <c r="J129" s="249"/>
      <c r="K129" s="249"/>
      <c r="L129" s="254"/>
      <c r="M129" s="255"/>
      <c r="N129" s="256"/>
      <c r="O129" s="256"/>
      <c r="P129" s="256"/>
      <c r="Q129" s="256"/>
      <c r="R129" s="256"/>
      <c r="S129" s="256"/>
      <c r="T129" s="25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8" t="s">
        <v>152</v>
      </c>
      <c r="AU129" s="258" t="s">
        <v>88</v>
      </c>
      <c r="AV129" s="15" t="s">
        <v>175</v>
      </c>
      <c r="AW129" s="15" t="s">
        <v>39</v>
      </c>
      <c r="AX129" s="15" t="s">
        <v>78</v>
      </c>
      <c r="AY129" s="258" t="s">
        <v>141</v>
      </c>
    </row>
    <row r="130" s="16" customFormat="1">
      <c r="A130" s="16"/>
      <c r="B130" s="259"/>
      <c r="C130" s="260"/>
      <c r="D130" s="228" t="s">
        <v>152</v>
      </c>
      <c r="E130" s="261" t="s">
        <v>32</v>
      </c>
      <c r="F130" s="262" t="s">
        <v>178</v>
      </c>
      <c r="G130" s="260"/>
      <c r="H130" s="263">
        <v>164.49600000000001</v>
      </c>
      <c r="I130" s="264"/>
      <c r="J130" s="260"/>
      <c r="K130" s="260"/>
      <c r="L130" s="265"/>
      <c r="M130" s="266"/>
      <c r="N130" s="267"/>
      <c r="O130" s="267"/>
      <c r="P130" s="267"/>
      <c r="Q130" s="267"/>
      <c r="R130" s="267"/>
      <c r="S130" s="267"/>
      <c r="T130" s="268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9" t="s">
        <v>152</v>
      </c>
      <c r="AU130" s="269" t="s">
        <v>88</v>
      </c>
      <c r="AV130" s="16" t="s">
        <v>148</v>
      </c>
      <c r="AW130" s="16" t="s">
        <v>39</v>
      </c>
      <c r="AX130" s="16" t="s">
        <v>86</v>
      </c>
      <c r="AY130" s="269" t="s">
        <v>141</v>
      </c>
    </row>
    <row r="131" s="2" customFormat="1" ht="24.15" customHeight="1">
      <c r="A131" s="42"/>
      <c r="B131" s="43"/>
      <c r="C131" s="208" t="s">
        <v>88</v>
      </c>
      <c r="D131" s="208" t="s">
        <v>143</v>
      </c>
      <c r="E131" s="209" t="s">
        <v>179</v>
      </c>
      <c r="F131" s="210" t="s">
        <v>180</v>
      </c>
      <c r="G131" s="211" t="s">
        <v>146</v>
      </c>
      <c r="H131" s="212">
        <v>55.530000000000001</v>
      </c>
      <c r="I131" s="213"/>
      <c r="J131" s="214">
        <f>ROUND(I131*H131,2)</f>
        <v>0</v>
      </c>
      <c r="K131" s="210" t="s">
        <v>147</v>
      </c>
      <c r="L131" s="48"/>
      <c r="M131" s="215" t="s">
        <v>32</v>
      </c>
      <c r="N131" s="216" t="s">
        <v>49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148</v>
      </c>
      <c r="AT131" s="219" t="s">
        <v>143</v>
      </c>
      <c r="AU131" s="219" t="s">
        <v>88</v>
      </c>
      <c r="AY131" s="20" t="s">
        <v>141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86</v>
      </c>
      <c r="BK131" s="220">
        <f>ROUND(I131*H131,2)</f>
        <v>0</v>
      </c>
      <c r="BL131" s="20" t="s">
        <v>148</v>
      </c>
      <c r="BM131" s="219" t="s">
        <v>181</v>
      </c>
    </row>
    <row r="132" s="2" customFormat="1">
      <c r="A132" s="42"/>
      <c r="B132" s="43"/>
      <c r="C132" s="44"/>
      <c r="D132" s="221" t="s">
        <v>150</v>
      </c>
      <c r="E132" s="44"/>
      <c r="F132" s="222" t="s">
        <v>182</v>
      </c>
      <c r="G132" s="44"/>
      <c r="H132" s="44"/>
      <c r="I132" s="223"/>
      <c r="J132" s="44"/>
      <c r="K132" s="44"/>
      <c r="L132" s="48"/>
      <c r="M132" s="224"/>
      <c r="N132" s="225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150</v>
      </c>
      <c r="AU132" s="20" t="s">
        <v>88</v>
      </c>
    </row>
    <row r="133" s="13" customFormat="1">
      <c r="A133" s="13"/>
      <c r="B133" s="226"/>
      <c r="C133" s="227"/>
      <c r="D133" s="228" t="s">
        <v>152</v>
      </c>
      <c r="E133" s="229" t="s">
        <v>32</v>
      </c>
      <c r="F133" s="230" t="s">
        <v>153</v>
      </c>
      <c r="G133" s="227"/>
      <c r="H133" s="229" t="s">
        <v>32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152</v>
      </c>
      <c r="AU133" s="236" t="s">
        <v>88</v>
      </c>
      <c r="AV133" s="13" t="s">
        <v>86</v>
      </c>
      <c r="AW133" s="13" t="s">
        <v>39</v>
      </c>
      <c r="AX133" s="13" t="s">
        <v>78</v>
      </c>
      <c r="AY133" s="236" t="s">
        <v>141</v>
      </c>
    </row>
    <row r="134" s="13" customFormat="1">
      <c r="A134" s="13"/>
      <c r="B134" s="226"/>
      <c r="C134" s="227"/>
      <c r="D134" s="228" t="s">
        <v>152</v>
      </c>
      <c r="E134" s="229" t="s">
        <v>32</v>
      </c>
      <c r="F134" s="230" t="s">
        <v>183</v>
      </c>
      <c r="G134" s="227"/>
      <c r="H134" s="229" t="s">
        <v>32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152</v>
      </c>
      <c r="AU134" s="236" t="s">
        <v>88</v>
      </c>
      <c r="AV134" s="13" t="s">
        <v>86</v>
      </c>
      <c r="AW134" s="13" t="s">
        <v>39</v>
      </c>
      <c r="AX134" s="13" t="s">
        <v>78</v>
      </c>
      <c r="AY134" s="236" t="s">
        <v>141</v>
      </c>
    </row>
    <row r="135" s="14" customFormat="1">
      <c r="A135" s="14"/>
      <c r="B135" s="237"/>
      <c r="C135" s="238"/>
      <c r="D135" s="228" t="s">
        <v>152</v>
      </c>
      <c r="E135" s="239" t="s">
        <v>32</v>
      </c>
      <c r="F135" s="240" t="s">
        <v>184</v>
      </c>
      <c r="G135" s="238"/>
      <c r="H135" s="241">
        <v>7.9450000000000003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152</v>
      </c>
      <c r="AU135" s="247" t="s">
        <v>88</v>
      </c>
      <c r="AV135" s="14" t="s">
        <v>88</v>
      </c>
      <c r="AW135" s="14" t="s">
        <v>39</v>
      </c>
      <c r="AX135" s="14" t="s">
        <v>78</v>
      </c>
      <c r="AY135" s="247" t="s">
        <v>141</v>
      </c>
    </row>
    <row r="136" s="13" customFormat="1">
      <c r="A136" s="13"/>
      <c r="B136" s="226"/>
      <c r="C136" s="227"/>
      <c r="D136" s="228" t="s">
        <v>152</v>
      </c>
      <c r="E136" s="229" t="s">
        <v>32</v>
      </c>
      <c r="F136" s="230" t="s">
        <v>185</v>
      </c>
      <c r="G136" s="227"/>
      <c r="H136" s="229" t="s">
        <v>32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152</v>
      </c>
      <c r="AU136" s="236" t="s">
        <v>88</v>
      </c>
      <c r="AV136" s="13" t="s">
        <v>86</v>
      </c>
      <c r="AW136" s="13" t="s">
        <v>39</v>
      </c>
      <c r="AX136" s="13" t="s">
        <v>78</v>
      </c>
      <c r="AY136" s="236" t="s">
        <v>141</v>
      </c>
    </row>
    <row r="137" s="14" customFormat="1">
      <c r="A137" s="14"/>
      <c r="B137" s="237"/>
      <c r="C137" s="238"/>
      <c r="D137" s="228" t="s">
        <v>152</v>
      </c>
      <c r="E137" s="239" t="s">
        <v>32</v>
      </c>
      <c r="F137" s="240" t="s">
        <v>186</v>
      </c>
      <c r="G137" s="238"/>
      <c r="H137" s="241">
        <v>6.2539999999999996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152</v>
      </c>
      <c r="AU137" s="247" t="s">
        <v>88</v>
      </c>
      <c r="AV137" s="14" t="s">
        <v>88</v>
      </c>
      <c r="AW137" s="14" t="s">
        <v>39</v>
      </c>
      <c r="AX137" s="14" t="s">
        <v>78</v>
      </c>
      <c r="AY137" s="247" t="s">
        <v>141</v>
      </c>
    </row>
    <row r="138" s="13" customFormat="1">
      <c r="A138" s="13"/>
      <c r="B138" s="226"/>
      <c r="C138" s="227"/>
      <c r="D138" s="228" t="s">
        <v>152</v>
      </c>
      <c r="E138" s="229" t="s">
        <v>32</v>
      </c>
      <c r="F138" s="230" t="s">
        <v>158</v>
      </c>
      <c r="G138" s="227"/>
      <c r="H138" s="229" t="s">
        <v>32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152</v>
      </c>
      <c r="AU138" s="236" t="s">
        <v>88</v>
      </c>
      <c r="AV138" s="13" t="s">
        <v>86</v>
      </c>
      <c r="AW138" s="13" t="s">
        <v>39</v>
      </c>
      <c r="AX138" s="13" t="s">
        <v>78</v>
      </c>
      <c r="AY138" s="236" t="s">
        <v>141</v>
      </c>
    </row>
    <row r="139" s="14" customFormat="1">
      <c r="A139" s="14"/>
      <c r="B139" s="237"/>
      <c r="C139" s="238"/>
      <c r="D139" s="228" t="s">
        <v>152</v>
      </c>
      <c r="E139" s="239" t="s">
        <v>32</v>
      </c>
      <c r="F139" s="240" t="s">
        <v>187</v>
      </c>
      <c r="G139" s="238"/>
      <c r="H139" s="241">
        <v>6.5999999999999996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152</v>
      </c>
      <c r="AU139" s="247" t="s">
        <v>88</v>
      </c>
      <c r="AV139" s="14" t="s">
        <v>88</v>
      </c>
      <c r="AW139" s="14" t="s">
        <v>39</v>
      </c>
      <c r="AX139" s="14" t="s">
        <v>78</v>
      </c>
      <c r="AY139" s="247" t="s">
        <v>141</v>
      </c>
    </row>
    <row r="140" s="13" customFormat="1">
      <c r="A140" s="13"/>
      <c r="B140" s="226"/>
      <c r="C140" s="227"/>
      <c r="D140" s="228" t="s">
        <v>152</v>
      </c>
      <c r="E140" s="229" t="s">
        <v>32</v>
      </c>
      <c r="F140" s="230" t="s">
        <v>188</v>
      </c>
      <c r="G140" s="227"/>
      <c r="H140" s="229" t="s">
        <v>32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152</v>
      </c>
      <c r="AU140" s="236" t="s">
        <v>88</v>
      </c>
      <c r="AV140" s="13" t="s">
        <v>86</v>
      </c>
      <c r="AW140" s="13" t="s">
        <v>39</v>
      </c>
      <c r="AX140" s="13" t="s">
        <v>78</v>
      </c>
      <c r="AY140" s="236" t="s">
        <v>141</v>
      </c>
    </row>
    <row r="141" s="14" customFormat="1">
      <c r="A141" s="14"/>
      <c r="B141" s="237"/>
      <c r="C141" s="238"/>
      <c r="D141" s="228" t="s">
        <v>152</v>
      </c>
      <c r="E141" s="239" t="s">
        <v>32</v>
      </c>
      <c r="F141" s="240" t="s">
        <v>189</v>
      </c>
      <c r="G141" s="238"/>
      <c r="H141" s="241">
        <v>8.3780000000000001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152</v>
      </c>
      <c r="AU141" s="247" t="s">
        <v>88</v>
      </c>
      <c r="AV141" s="14" t="s">
        <v>88</v>
      </c>
      <c r="AW141" s="14" t="s">
        <v>39</v>
      </c>
      <c r="AX141" s="14" t="s">
        <v>78</v>
      </c>
      <c r="AY141" s="247" t="s">
        <v>141</v>
      </c>
    </row>
    <row r="142" s="13" customFormat="1">
      <c r="A142" s="13"/>
      <c r="B142" s="226"/>
      <c r="C142" s="227"/>
      <c r="D142" s="228" t="s">
        <v>152</v>
      </c>
      <c r="E142" s="229" t="s">
        <v>32</v>
      </c>
      <c r="F142" s="230" t="s">
        <v>190</v>
      </c>
      <c r="G142" s="227"/>
      <c r="H142" s="229" t="s">
        <v>32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152</v>
      </c>
      <c r="AU142" s="236" t="s">
        <v>88</v>
      </c>
      <c r="AV142" s="13" t="s">
        <v>86</v>
      </c>
      <c r="AW142" s="13" t="s">
        <v>39</v>
      </c>
      <c r="AX142" s="13" t="s">
        <v>78</v>
      </c>
      <c r="AY142" s="236" t="s">
        <v>141</v>
      </c>
    </row>
    <row r="143" s="14" customFormat="1">
      <c r="A143" s="14"/>
      <c r="B143" s="237"/>
      <c r="C143" s="238"/>
      <c r="D143" s="228" t="s">
        <v>152</v>
      </c>
      <c r="E143" s="239" t="s">
        <v>32</v>
      </c>
      <c r="F143" s="240" t="s">
        <v>191</v>
      </c>
      <c r="G143" s="238"/>
      <c r="H143" s="241">
        <v>4.2670000000000003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152</v>
      </c>
      <c r="AU143" s="247" t="s">
        <v>88</v>
      </c>
      <c r="AV143" s="14" t="s">
        <v>88</v>
      </c>
      <c r="AW143" s="14" t="s">
        <v>39</v>
      </c>
      <c r="AX143" s="14" t="s">
        <v>78</v>
      </c>
      <c r="AY143" s="247" t="s">
        <v>141</v>
      </c>
    </row>
    <row r="144" s="13" customFormat="1">
      <c r="A144" s="13"/>
      <c r="B144" s="226"/>
      <c r="C144" s="227"/>
      <c r="D144" s="228" t="s">
        <v>152</v>
      </c>
      <c r="E144" s="229" t="s">
        <v>32</v>
      </c>
      <c r="F144" s="230" t="s">
        <v>192</v>
      </c>
      <c r="G144" s="227"/>
      <c r="H144" s="229" t="s">
        <v>32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152</v>
      </c>
      <c r="AU144" s="236" t="s">
        <v>88</v>
      </c>
      <c r="AV144" s="13" t="s">
        <v>86</v>
      </c>
      <c r="AW144" s="13" t="s">
        <v>39</v>
      </c>
      <c r="AX144" s="13" t="s">
        <v>78</v>
      </c>
      <c r="AY144" s="236" t="s">
        <v>141</v>
      </c>
    </row>
    <row r="145" s="14" customFormat="1">
      <c r="A145" s="14"/>
      <c r="B145" s="237"/>
      <c r="C145" s="238"/>
      <c r="D145" s="228" t="s">
        <v>152</v>
      </c>
      <c r="E145" s="239" t="s">
        <v>32</v>
      </c>
      <c r="F145" s="240" t="s">
        <v>193</v>
      </c>
      <c r="G145" s="238"/>
      <c r="H145" s="241">
        <v>5.4000000000000004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152</v>
      </c>
      <c r="AU145" s="247" t="s">
        <v>88</v>
      </c>
      <c r="AV145" s="14" t="s">
        <v>88</v>
      </c>
      <c r="AW145" s="14" t="s">
        <v>39</v>
      </c>
      <c r="AX145" s="14" t="s">
        <v>78</v>
      </c>
      <c r="AY145" s="247" t="s">
        <v>141</v>
      </c>
    </row>
    <row r="146" s="13" customFormat="1">
      <c r="A146" s="13"/>
      <c r="B146" s="226"/>
      <c r="C146" s="227"/>
      <c r="D146" s="228" t="s">
        <v>152</v>
      </c>
      <c r="E146" s="229" t="s">
        <v>32</v>
      </c>
      <c r="F146" s="230" t="s">
        <v>194</v>
      </c>
      <c r="G146" s="227"/>
      <c r="H146" s="229" t="s">
        <v>32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152</v>
      </c>
      <c r="AU146" s="236" t="s">
        <v>88</v>
      </c>
      <c r="AV146" s="13" t="s">
        <v>86</v>
      </c>
      <c r="AW146" s="13" t="s">
        <v>39</v>
      </c>
      <c r="AX146" s="13" t="s">
        <v>78</v>
      </c>
      <c r="AY146" s="236" t="s">
        <v>141</v>
      </c>
    </row>
    <row r="147" s="14" customFormat="1">
      <c r="A147" s="14"/>
      <c r="B147" s="237"/>
      <c r="C147" s="238"/>
      <c r="D147" s="228" t="s">
        <v>152</v>
      </c>
      <c r="E147" s="239" t="s">
        <v>32</v>
      </c>
      <c r="F147" s="240" t="s">
        <v>195</v>
      </c>
      <c r="G147" s="238"/>
      <c r="H147" s="241">
        <v>6.8399999999999999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152</v>
      </c>
      <c r="AU147" s="247" t="s">
        <v>88</v>
      </c>
      <c r="AV147" s="14" t="s">
        <v>88</v>
      </c>
      <c r="AW147" s="14" t="s">
        <v>39</v>
      </c>
      <c r="AX147" s="14" t="s">
        <v>78</v>
      </c>
      <c r="AY147" s="247" t="s">
        <v>141</v>
      </c>
    </row>
    <row r="148" s="13" customFormat="1">
      <c r="A148" s="13"/>
      <c r="B148" s="226"/>
      <c r="C148" s="227"/>
      <c r="D148" s="228" t="s">
        <v>152</v>
      </c>
      <c r="E148" s="229" t="s">
        <v>32</v>
      </c>
      <c r="F148" s="230" t="s">
        <v>172</v>
      </c>
      <c r="G148" s="227"/>
      <c r="H148" s="229" t="s">
        <v>32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152</v>
      </c>
      <c r="AU148" s="236" t="s">
        <v>88</v>
      </c>
      <c r="AV148" s="13" t="s">
        <v>86</v>
      </c>
      <c r="AW148" s="13" t="s">
        <v>39</v>
      </c>
      <c r="AX148" s="13" t="s">
        <v>78</v>
      </c>
      <c r="AY148" s="236" t="s">
        <v>141</v>
      </c>
    </row>
    <row r="149" s="14" customFormat="1">
      <c r="A149" s="14"/>
      <c r="B149" s="237"/>
      <c r="C149" s="238"/>
      <c r="D149" s="228" t="s">
        <v>152</v>
      </c>
      <c r="E149" s="239" t="s">
        <v>32</v>
      </c>
      <c r="F149" s="240" t="s">
        <v>196</v>
      </c>
      <c r="G149" s="238"/>
      <c r="H149" s="241">
        <v>9.8460000000000001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152</v>
      </c>
      <c r="AU149" s="247" t="s">
        <v>88</v>
      </c>
      <c r="AV149" s="14" t="s">
        <v>88</v>
      </c>
      <c r="AW149" s="14" t="s">
        <v>39</v>
      </c>
      <c r="AX149" s="14" t="s">
        <v>78</v>
      </c>
      <c r="AY149" s="247" t="s">
        <v>141</v>
      </c>
    </row>
    <row r="150" s="16" customFormat="1">
      <c r="A150" s="16"/>
      <c r="B150" s="259"/>
      <c r="C150" s="260"/>
      <c r="D150" s="228" t="s">
        <v>152</v>
      </c>
      <c r="E150" s="261" t="s">
        <v>32</v>
      </c>
      <c r="F150" s="262" t="s">
        <v>178</v>
      </c>
      <c r="G150" s="260"/>
      <c r="H150" s="263">
        <v>55.530000000000001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9" t="s">
        <v>152</v>
      </c>
      <c r="AU150" s="269" t="s">
        <v>88</v>
      </c>
      <c r="AV150" s="16" t="s">
        <v>148</v>
      </c>
      <c r="AW150" s="16" t="s">
        <v>39</v>
      </c>
      <c r="AX150" s="16" t="s">
        <v>86</v>
      </c>
      <c r="AY150" s="269" t="s">
        <v>141</v>
      </c>
    </row>
    <row r="151" s="2" customFormat="1" ht="24.15" customHeight="1">
      <c r="A151" s="42"/>
      <c r="B151" s="43"/>
      <c r="C151" s="208" t="s">
        <v>175</v>
      </c>
      <c r="D151" s="208" t="s">
        <v>143</v>
      </c>
      <c r="E151" s="209" t="s">
        <v>197</v>
      </c>
      <c r="F151" s="210" t="s">
        <v>198</v>
      </c>
      <c r="G151" s="211" t="s">
        <v>146</v>
      </c>
      <c r="H151" s="212">
        <v>50.366999999999997</v>
      </c>
      <c r="I151" s="213"/>
      <c r="J151" s="214">
        <f>ROUND(I151*H151,2)</f>
        <v>0</v>
      </c>
      <c r="K151" s="210" t="s">
        <v>147</v>
      </c>
      <c r="L151" s="48"/>
      <c r="M151" s="215" t="s">
        <v>32</v>
      </c>
      <c r="N151" s="216" t="s">
        <v>49</v>
      </c>
      <c r="O151" s="88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19" t="s">
        <v>148</v>
      </c>
      <c r="AT151" s="219" t="s">
        <v>143</v>
      </c>
      <c r="AU151" s="219" t="s">
        <v>88</v>
      </c>
      <c r="AY151" s="20" t="s">
        <v>141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86</v>
      </c>
      <c r="BK151" s="220">
        <f>ROUND(I151*H151,2)</f>
        <v>0</v>
      </c>
      <c r="BL151" s="20" t="s">
        <v>148</v>
      </c>
      <c r="BM151" s="219" t="s">
        <v>199</v>
      </c>
    </row>
    <row r="152" s="2" customFormat="1">
      <c r="A152" s="42"/>
      <c r="B152" s="43"/>
      <c r="C152" s="44"/>
      <c r="D152" s="221" t="s">
        <v>150</v>
      </c>
      <c r="E152" s="44"/>
      <c r="F152" s="222" t="s">
        <v>200</v>
      </c>
      <c r="G152" s="44"/>
      <c r="H152" s="44"/>
      <c r="I152" s="223"/>
      <c r="J152" s="44"/>
      <c r="K152" s="44"/>
      <c r="L152" s="48"/>
      <c r="M152" s="224"/>
      <c r="N152" s="225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150</v>
      </c>
      <c r="AU152" s="20" t="s">
        <v>88</v>
      </c>
    </row>
    <row r="153" s="13" customFormat="1">
      <c r="A153" s="13"/>
      <c r="B153" s="226"/>
      <c r="C153" s="227"/>
      <c r="D153" s="228" t="s">
        <v>152</v>
      </c>
      <c r="E153" s="229" t="s">
        <v>32</v>
      </c>
      <c r="F153" s="230" t="s">
        <v>153</v>
      </c>
      <c r="G153" s="227"/>
      <c r="H153" s="229" t="s">
        <v>32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152</v>
      </c>
      <c r="AU153" s="236" t="s">
        <v>88</v>
      </c>
      <c r="AV153" s="13" t="s">
        <v>86</v>
      </c>
      <c r="AW153" s="13" t="s">
        <v>39</v>
      </c>
      <c r="AX153" s="13" t="s">
        <v>78</v>
      </c>
      <c r="AY153" s="236" t="s">
        <v>141</v>
      </c>
    </row>
    <row r="154" s="13" customFormat="1">
      <c r="A154" s="13"/>
      <c r="B154" s="226"/>
      <c r="C154" s="227"/>
      <c r="D154" s="228" t="s">
        <v>152</v>
      </c>
      <c r="E154" s="229" t="s">
        <v>32</v>
      </c>
      <c r="F154" s="230" t="s">
        <v>185</v>
      </c>
      <c r="G154" s="227"/>
      <c r="H154" s="229" t="s">
        <v>32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152</v>
      </c>
      <c r="AU154" s="236" t="s">
        <v>88</v>
      </c>
      <c r="AV154" s="13" t="s">
        <v>86</v>
      </c>
      <c r="AW154" s="13" t="s">
        <v>39</v>
      </c>
      <c r="AX154" s="13" t="s">
        <v>78</v>
      </c>
      <c r="AY154" s="236" t="s">
        <v>141</v>
      </c>
    </row>
    <row r="155" s="14" customFormat="1">
      <c r="A155" s="14"/>
      <c r="B155" s="237"/>
      <c r="C155" s="238"/>
      <c r="D155" s="228" t="s">
        <v>152</v>
      </c>
      <c r="E155" s="239" t="s">
        <v>32</v>
      </c>
      <c r="F155" s="240" t="s">
        <v>201</v>
      </c>
      <c r="G155" s="238"/>
      <c r="H155" s="241">
        <v>7.2400000000000002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152</v>
      </c>
      <c r="AU155" s="247" t="s">
        <v>88</v>
      </c>
      <c r="AV155" s="14" t="s">
        <v>88</v>
      </c>
      <c r="AW155" s="14" t="s">
        <v>39</v>
      </c>
      <c r="AX155" s="14" t="s">
        <v>78</v>
      </c>
      <c r="AY155" s="247" t="s">
        <v>141</v>
      </c>
    </row>
    <row r="156" s="13" customFormat="1">
      <c r="A156" s="13"/>
      <c r="B156" s="226"/>
      <c r="C156" s="227"/>
      <c r="D156" s="228" t="s">
        <v>152</v>
      </c>
      <c r="E156" s="229" t="s">
        <v>32</v>
      </c>
      <c r="F156" s="230" t="s">
        <v>188</v>
      </c>
      <c r="G156" s="227"/>
      <c r="H156" s="229" t="s">
        <v>32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152</v>
      </c>
      <c r="AU156" s="236" t="s">
        <v>88</v>
      </c>
      <c r="AV156" s="13" t="s">
        <v>86</v>
      </c>
      <c r="AW156" s="13" t="s">
        <v>39</v>
      </c>
      <c r="AX156" s="13" t="s">
        <v>78</v>
      </c>
      <c r="AY156" s="236" t="s">
        <v>141</v>
      </c>
    </row>
    <row r="157" s="14" customFormat="1">
      <c r="A157" s="14"/>
      <c r="B157" s="237"/>
      <c r="C157" s="238"/>
      <c r="D157" s="228" t="s">
        <v>152</v>
      </c>
      <c r="E157" s="239" t="s">
        <v>32</v>
      </c>
      <c r="F157" s="240" t="s">
        <v>202</v>
      </c>
      <c r="G157" s="238"/>
      <c r="H157" s="241">
        <v>9.4789999999999992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152</v>
      </c>
      <c r="AU157" s="247" t="s">
        <v>88</v>
      </c>
      <c r="AV157" s="14" t="s">
        <v>88</v>
      </c>
      <c r="AW157" s="14" t="s">
        <v>39</v>
      </c>
      <c r="AX157" s="14" t="s">
        <v>78</v>
      </c>
      <c r="AY157" s="247" t="s">
        <v>141</v>
      </c>
    </row>
    <row r="158" s="13" customFormat="1">
      <c r="A158" s="13"/>
      <c r="B158" s="226"/>
      <c r="C158" s="227"/>
      <c r="D158" s="228" t="s">
        <v>152</v>
      </c>
      <c r="E158" s="229" t="s">
        <v>32</v>
      </c>
      <c r="F158" s="230" t="s">
        <v>203</v>
      </c>
      <c r="G158" s="227"/>
      <c r="H158" s="229" t="s">
        <v>32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152</v>
      </c>
      <c r="AU158" s="236" t="s">
        <v>88</v>
      </c>
      <c r="AV158" s="13" t="s">
        <v>86</v>
      </c>
      <c r="AW158" s="13" t="s">
        <v>39</v>
      </c>
      <c r="AX158" s="13" t="s">
        <v>78</v>
      </c>
      <c r="AY158" s="236" t="s">
        <v>141</v>
      </c>
    </row>
    <row r="159" s="14" customFormat="1">
      <c r="A159" s="14"/>
      <c r="B159" s="237"/>
      <c r="C159" s="238"/>
      <c r="D159" s="228" t="s">
        <v>152</v>
      </c>
      <c r="E159" s="239" t="s">
        <v>32</v>
      </c>
      <c r="F159" s="240" t="s">
        <v>204</v>
      </c>
      <c r="G159" s="238"/>
      <c r="H159" s="241">
        <v>7.944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152</v>
      </c>
      <c r="AU159" s="247" t="s">
        <v>88</v>
      </c>
      <c r="AV159" s="14" t="s">
        <v>88</v>
      </c>
      <c r="AW159" s="14" t="s">
        <v>39</v>
      </c>
      <c r="AX159" s="14" t="s">
        <v>78</v>
      </c>
      <c r="AY159" s="247" t="s">
        <v>141</v>
      </c>
    </row>
    <row r="160" s="13" customFormat="1">
      <c r="A160" s="13"/>
      <c r="B160" s="226"/>
      <c r="C160" s="227"/>
      <c r="D160" s="228" t="s">
        <v>152</v>
      </c>
      <c r="E160" s="229" t="s">
        <v>32</v>
      </c>
      <c r="F160" s="230" t="s">
        <v>172</v>
      </c>
      <c r="G160" s="227"/>
      <c r="H160" s="229" t="s">
        <v>32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152</v>
      </c>
      <c r="AU160" s="236" t="s">
        <v>88</v>
      </c>
      <c r="AV160" s="13" t="s">
        <v>86</v>
      </c>
      <c r="AW160" s="13" t="s">
        <v>39</v>
      </c>
      <c r="AX160" s="13" t="s">
        <v>78</v>
      </c>
      <c r="AY160" s="236" t="s">
        <v>141</v>
      </c>
    </row>
    <row r="161" s="14" customFormat="1">
      <c r="A161" s="14"/>
      <c r="B161" s="237"/>
      <c r="C161" s="238"/>
      <c r="D161" s="228" t="s">
        <v>152</v>
      </c>
      <c r="E161" s="239" t="s">
        <v>32</v>
      </c>
      <c r="F161" s="240" t="s">
        <v>205</v>
      </c>
      <c r="G161" s="238"/>
      <c r="H161" s="241">
        <v>25.704000000000001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152</v>
      </c>
      <c r="AU161" s="247" t="s">
        <v>88</v>
      </c>
      <c r="AV161" s="14" t="s">
        <v>88</v>
      </c>
      <c r="AW161" s="14" t="s">
        <v>39</v>
      </c>
      <c r="AX161" s="14" t="s">
        <v>78</v>
      </c>
      <c r="AY161" s="247" t="s">
        <v>141</v>
      </c>
    </row>
    <row r="162" s="16" customFormat="1">
      <c r="A162" s="16"/>
      <c r="B162" s="259"/>
      <c r="C162" s="260"/>
      <c r="D162" s="228" t="s">
        <v>152</v>
      </c>
      <c r="E162" s="261" t="s">
        <v>32</v>
      </c>
      <c r="F162" s="262" t="s">
        <v>178</v>
      </c>
      <c r="G162" s="260"/>
      <c r="H162" s="263">
        <v>50.366999999999997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9" t="s">
        <v>152</v>
      </c>
      <c r="AU162" s="269" t="s">
        <v>88</v>
      </c>
      <c r="AV162" s="16" t="s">
        <v>148</v>
      </c>
      <c r="AW162" s="16" t="s">
        <v>39</v>
      </c>
      <c r="AX162" s="16" t="s">
        <v>86</v>
      </c>
      <c r="AY162" s="269" t="s">
        <v>141</v>
      </c>
    </row>
    <row r="163" s="2" customFormat="1" ht="37.8" customHeight="1">
      <c r="A163" s="42"/>
      <c r="B163" s="43"/>
      <c r="C163" s="208" t="s">
        <v>148</v>
      </c>
      <c r="D163" s="208" t="s">
        <v>143</v>
      </c>
      <c r="E163" s="209" t="s">
        <v>206</v>
      </c>
      <c r="F163" s="210" t="s">
        <v>207</v>
      </c>
      <c r="G163" s="211" t="s">
        <v>146</v>
      </c>
      <c r="H163" s="212">
        <v>270.39299999999997</v>
      </c>
      <c r="I163" s="213"/>
      <c r="J163" s="214">
        <f>ROUND(I163*H163,2)</f>
        <v>0</v>
      </c>
      <c r="K163" s="210" t="s">
        <v>147</v>
      </c>
      <c r="L163" s="48"/>
      <c r="M163" s="215" t="s">
        <v>32</v>
      </c>
      <c r="N163" s="216" t="s">
        <v>49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19" t="s">
        <v>148</v>
      </c>
      <c r="AT163" s="219" t="s">
        <v>143</v>
      </c>
      <c r="AU163" s="219" t="s">
        <v>88</v>
      </c>
      <c r="AY163" s="20" t="s">
        <v>141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86</v>
      </c>
      <c r="BK163" s="220">
        <f>ROUND(I163*H163,2)</f>
        <v>0</v>
      </c>
      <c r="BL163" s="20" t="s">
        <v>148</v>
      </c>
      <c r="BM163" s="219" t="s">
        <v>208</v>
      </c>
    </row>
    <row r="164" s="2" customFormat="1">
      <c r="A164" s="42"/>
      <c r="B164" s="43"/>
      <c r="C164" s="44"/>
      <c r="D164" s="221" t="s">
        <v>150</v>
      </c>
      <c r="E164" s="44"/>
      <c r="F164" s="222" t="s">
        <v>209</v>
      </c>
      <c r="G164" s="44"/>
      <c r="H164" s="44"/>
      <c r="I164" s="223"/>
      <c r="J164" s="44"/>
      <c r="K164" s="44"/>
      <c r="L164" s="48"/>
      <c r="M164" s="224"/>
      <c r="N164" s="225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150</v>
      </c>
      <c r="AU164" s="20" t="s">
        <v>88</v>
      </c>
    </row>
    <row r="165" s="13" customFormat="1">
      <c r="A165" s="13"/>
      <c r="B165" s="226"/>
      <c r="C165" s="227"/>
      <c r="D165" s="228" t="s">
        <v>152</v>
      </c>
      <c r="E165" s="229" t="s">
        <v>32</v>
      </c>
      <c r="F165" s="230" t="s">
        <v>210</v>
      </c>
      <c r="G165" s="227"/>
      <c r="H165" s="229" t="s">
        <v>32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152</v>
      </c>
      <c r="AU165" s="236" t="s">
        <v>88</v>
      </c>
      <c r="AV165" s="13" t="s">
        <v>86</v>
      </c>
      <c r="AW165" s="13" t="s">
        <v>39</v>
      </c>
      <c r="AX165" s="13" t="s">
        <v>78</v>
      </c>
      <c r="AY165" s="236" t="s">
        <v>141</v>
      </c>
    </row>
    <row r="166" s="14" customFormat="1">
      <c r="A166" s="14"/>
      <c r="B166" s="237"/>
      <c r="C166" s="238"/>
      <c r="D166" s="228" t="s">
        <v>152</v>
      </c>
      <c r="E166" s="239" t="s">
        <v>32</v>
      </c>
      <c r="F166" s="240" t="s">
        <v>211</v>
      </c>
      <c r="G166" s="238"/>
      <c r="H166" s="241">
        <v>270.39299999999997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152</v>
      </c>
      <c r="AU166" s="247" t="s">
        <v>88</v>
      </c>
      <c r="AV166" s="14" t="s">
        <v>88</v>
      </c>
      <c r="AW166" s="14" t="s">
        <v>39</v>
      </c>
      <c r="AX166" s="14" t="s">
        <v>78</v>
      </c>
      <c r="AY166" s="247" t="s">
        <v>141</v>
      </c>
    </row>
    <row r="167" s="16" customFormat="1">
      <c r="A167" s="16"/>
      <c r="B167" s="259"/>
      <c r="C167" s="260"/>
      <c r="D167" s="228" t="s">
        <v>152</v>
      </c>
      <c r="E167" s="261" t="s">
        <v>32</v>
      </c>
      <c r="F167" s="262" t="s">
        <v>178</v>
      </c>
      <c r="G167" s="260"/>
      <c r="H167" s="263">
        <v>270.39299999999997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9" t="s">
        <v>152</v>
      </c>
      <c r="AU167" s="269" t="s">
        <v>88</v>
      </c>
      <c r="AV167" s="16" t="s">
        <v>148</v>
      </c>
      <c r="AW167" s="16" t="s">
        <v>39</v>
      </c>
      <c r="AX167" s="16" t="s">
        <v>86</v>
      </c>
      <c r="AY167" s="269" t="s">
        <v>141</v>
      </c>
    </row>
    <row r="168" s="2" customFormat="1" ht="37.8" customHeight="1">
      <c r="A168" s="42"/>
      <c r="B168" s="43"/>
      <c r="C168" s="208" t="s">
        <v>212</v>
      </c>
      <c r="D168" s="208" t="s">
        <v>143</v>
      </c>
      <c r="E168" s="209" t="s">
        <v>213</v>
      </c>
      <c r="F168" s="210" t="s">
        <v>214</v>
      </c>
      <c r="G168" s="211" t="s">
        <v>146</v>
      </c>
      <c r="H168" s="212">
        <v>2703.9299999999998</v>
      </c>
      <c r="I168" s="213"/>
      <c r="J168" s="214">
        <f>ROUND(I168*H168,2)</f>
        <v>0</v>
      </c>
      <c r="K168" s="210" t="s">
        <v>147</v>
      </c>
      <c r="L168" s="48"/>
      <c r="M168" s="215" t="s">
        <v>32</v>
      </c>
      <c r="N168" s="216" t="s">
        <v>49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19" t="s">
        <v>148</v>
      </c>
      <c r="AT168" s="219" t="s">
        <v>143</v>
      </c>
      <c r="AU168" s="219" t="s">
        <v>88</v>
      </c>
      <c r="AY168" s="20" t="s">
        <v>141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86</v>
      </c>
      <c r="BK168" s="220">
        <f>ROUND(I168*H168,2)</f>
        <v>0</v>
      </c>
      <c r="BL168" s="20" t="s">
        <v>148</v>
      </c>
      <c r="BM168" s="219" t="s">
        <v>215</v>
      </c>
    </row>
    <row r="169" s="2" customFormat="1">
      <c r="A169" s="42"/>
      <c r="B169" s="43"/>
      <c r="C169" s="44"/>
      <c r="D169" s="221" t="s">
        <v>150</v>
      </c>
      <c r="E169" s="44"/>
      <c r="F169" s="222" t="s">
        <v>216</v>
      </c>
      <c r="G169" s="44"/>
      <c r="H169" s="44"/>
      <c r="I169" s="223"/>
      <c r="J169" s="44"/>
      <c r="K169" s="44"/>
      <c r="L169" s="48"/>
      <c r="M169" s="224"/>
      <c r="N169" s="225"/>
      <c r="O169" s="88"/>
      <c r="P169" s="88"/>
      <c r="Q169" s="88"/>
      <c r="R169" s="88"/>
      <c r="S169" s="88"/>
      <c r="T169" s="89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T169" s="20" t="s">
        <v>150</v>
      </c>
      <c r="AU169" s="20" t="s">
        <v>88</v>
      </c>
    </row>
    <row r="170" s="13" customFormat="1">
      <c r="A170" s="13"/>
      <c r="B170" s="226"/>
      <c r="C170" s="227"/>
      <c r="D170" s="228" t="s">
        <v>152</v>
      </c>
      <c r="E170" s="229" t="s">
        <v>32</v>
      </c>
      <c r="F170" s="230" t="s">
        <v>217</v>
      </c>
      <c r="G170" s="227"/>
      <c r="H170" s="229" t="s">
        <v>32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152</v>
      </c>
      <c r="AU170" s="236" t="s">
        <v>88</v>
      </c>
      <c r="AV170" s="13" t="s">
        <v>86</v>
      </c>
      <c r="AW170" s="13" t="s">
        <v>39</v>
      </c>
      <c r="AX170" s="13" t="s">
        <v>78</v>
      </c>
      <c r="AY170" s="236" t="s">
        <v>141</v>
      </c>
    </row>
    <row r="171" s="14" customFormat="1">
      <c r="A171" s="14"/>
      <c r="B171" s="237"/>
      <c r="C171" s="238"/>
      <c r="D171" s="228" t="s">
        <v>152</v>
      </c>
      <c r="E171" s="239" t="s">
        <v>32</v>
      </c>
      <c r="F171" s="240" t="s">
        <v>218</v>
      </c>
      <c r="G171" s="238"/>
      <c r="H171" s="241">
        <v>2703.9299999999998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152</v>
      </c>
      <c r="AU171" s="247" t="s">
        <v>88</v>
      </c>
      <c r="AV171" s="14" t="s">
        <v>88</v>
      </c>
      <c r="AW171" s="14" t="s">
        <v>39</v>
      </c>
      <c r="AX171" s="14" t="s">
        <v>78</v>
      </c>
      <c r="AY171" s="247" t="s">
        <v>141</v>
      </c>
    </row>
    <row r="172" s="16" customFormat="1">
      <c r="A172" s="16"/>
      <c r="B172" s="259"/>
      <c r="C172" s="260"/>
      <c r="D172" s="228" t="s">
        <v>152</v>
      </c>
      <c r="E172" s="261" t="s">
        <v>32</v>
      </c>
      <c r="F172" s="262" t="s">
        <v>178</v>
      </c>
      <c r="G172" s="260"/>
      <c r="H172" s="263">
        <v>2703.9299999999998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9" t="s">
        <v>152</v>
      </c>
      <c r="AU172" s="269" t="s">
        <v>88</v>
      </c>
      <c r="AV172" s="16" t="s">
        <v>148</v>
      </c>
      <c r="AW172" s="16" t="s">
        <v>39</v>
      </c>
      <c r="AX172" s="16" t="s">
        <v>86</v>
      </c>
      <c r="AY172" s="269" t="s">
        <v>141</v>
      </c>
    </row>
    <row r="173" s="2" customFormat="1" ht="24.15" customHeight="1">
      <c r="A173" s="42"/>
      <c r="B173" s="43"/>
      <c r="C173" s="208" t="s">
        <v>219</v>
      </c>
      <c r="D173" s="208" t="s">
        <v>143</v>
      </c>
      <c r="E173" s="209" t="s">
        <v>220</v>
      </c>
      <c r="F173" s="210" t="s">
        <v>221</v>
      </c>
      <c r="G173" s="211" t="s">
        <v>222</v>
      </c>
      <c r="H173" s="212">
        <v>473.18799999999999</v>
      </c>
      <c r="I173" s="213"/>
      <c r="J173" s="214">
        <f>ROUND(I173*H173,2)</f>
        <v>0</v>
      </c>
      <c r="K173" s="210" t="s">
        <v>147</v>
      </c>
      <c r="L173" s="48"/>
      <c r="M173" s="215" t="s">
        <v>32</v>
      </c>
      <c r="N173" s="216" t="s">
        <v>49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19" t="s">
        <v>148</v>
      </c>
      <c r="AT173" s="219" t="s">
        <v>143</v>
      </c>
      <c r="AU173" s="219" t="s">
        <v>88</v>
      </c>
      <c r="AY173" s="20" t="s">
        <v>141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86</v>
      </c>
      <c r="BK173" s="220">
        <f>ROUND(I173*H173,2)</f>
        <v>0</v>
      </c>
      <c r="BL173" s="20" t="s">
        <v>148</v>
      </c>
      <c r="BM173" s="219" t="s">
        <v>223</v>
      </c>
    </row>
    <row r="174" s="2" customFormat="1">
      <c r="A174" s="42"/>
      <c r="B174" s="43"/>
      <c r="C174" s="44"/>
      <c r="D174" s="221" t="s">
        <v>150</v>
      </c>
      <c r="E174" s="44"/>
      <c r="F174" s="222" t="s">
        <v>224</v>
      </c>
      <c r="G174" s="44"/>
      <c r="H174" s="44"/>
      <c r="I174" s="223"/>
      <c r="J174" s="44"/>
      <c r="K174" s="44"/>
      <c r="L174" s="48"/>
      <c r="M174" s="224"/>
      <c r="N174" s="225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150</v>
      </c>
      <c r="AU174" s="20" t="s">
        <v>88</v>
      </c>
    </row>
    <row r="175" s="13" customFormat="1">
      <c r="A175" s="13"/>
      <c r="B175" s="226"/>
      <c r="C175" s="227"/>
      <c r="D175" s="228" t="s">
        <v>152</v>
      </c>
      <c r="E175" s="229" t="s">
        <v>32</v>
      </c>
      <c r="F175" s="230" t="s">
        <v>225</v>
      </c>
      <c r="G175" s="227"/>
      <c r="H175" s="229" t="s">
        <v>32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152</v>
      </c>
      <c r="AU175" s="236" t="s">
        <v>88</v>
      </c>
      <c r="AV175" s="13" t="s">
        <v>86</v>
      </c>
      <c r="AW175" s="13" t="s">
        <v>39</v>
      </c>
      <c r="AX175" s="13" t="s">
        <v>78</v>
      </c>
      <c r="AY175" s="236" t="s">
        <v>141</v>
      </c>
    </row>
    <row r="176" s="14" customFormat="1">
      <c r="A176" s="14"/>
      <c r="B176" s="237"/>
      <c r="C176" s="238"/>
      <c r="D176" s="228" t="s">
        <v>152</v>
      </c>
      <c r="E176" s="239" t="s">
        <v>32</v>
      </c>
      <c r="F176" s="240" t="s">
        <v>226</v>
      </c>
      <c r="G176" s="238"/>
      <c r="H176" s="241">
        <v>473.18799999999999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152</v>
      </c>
      <c r="AU176" s="247" t="s">
        <v>88</v>
      </c>
      <c r="AV176" s="14" t="s">
        <v>88</v>
      </c>
      <c r="AW176" s="14" t="s">
        <v>39</v>
      </c>
      <c r="AX176" s="14" t="s">
        <v>78</v>
      </c>
      <c r="AY176" s="247" t="s">
        <v>141</v>
      </c>
    </row>
    <row r="177" s="16" customFormat="1">
      <c r="A177" s="16"/>
      <c r="B177" s="259"/>
      <c r="C177" s="260"/>
      <c r="D177" s="228" t="s">
        <v>152</v>
      </c>
      <c r="E177" s="261" t="s">
        <v>32</v>
      </c>
      <c r="F177" s="262" t="s">
        <v>178</v>
      </c>
      <c r="G177" s="260"/>
      <c r="H177" s="263">
        <v>473.18799999999999</v>
      </c>
      <c r="I177" s="264"/>
      <c r="J177" s="260"/>
      <c r="K177" s="260"/>
      <c r="L177" s="265"/>
      <c r="M177" s="266"/>
      <c r="N177" s="267"/>
      <c r="O177" s="267"/>
      <c r="P177" s="267"/>
      <c r="Q177" s="267"/>
      <c r="R177" s="267"/>
      <c r="S177" s="267"/>
      <c r="T177" s="268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69" t="s">
        <v>152</v>
      </c>
      <c r="AU177" s="269" t="s">
        <v>88</v>
      </c>
      <c r="AV177" s="16" t="s">
        <v>148</v>
      </c>
      <c r="AW177" s="16" t="s">
        <v>39</v>
      </c>
      <c r="AX177" s="16" t="s">
        <v>86</v>
      </c>
      <c r="AY177" s="269" t="s">
        <v>141</v>
      </c>
    </row>
    <row r="178" s="2" customFormat="1" ht="21.75" customHeight="1">
      <c r="A178" s="42"/>
      <c r="B178" s="43"/>
      <c r="C178" s="208" t="s">
        <v>227</v>
      </c>
      <c r="D178" s="208" t="s">
        <v>143</v>
      </c>
      <c r="E178" s="209" t="s">
        <v>228</v>
      </c>
      <c r="F178" s="210" t="s">
        <v>229</v>
      </c>
      <c r="G178" s="211" t="s">
        <v>230</v>
      </c>
      <c r="H178" s="212">
        <v>702.75699999999995</v>
      </c>
      <c r="I178" s="213"/>
      <c r="J178" s="214">
        <f>ROUND(I178*H178,2)</f>
        <v>0</v>
      </c>
      <c r="K178" s="210" t="s">
        <v>147</v>
      </c>
      <c r="L178" s="48"/>
      <c r="M178" s="215" t="s">
        <v>32</v>
      </c>
      <c r="N178" s="216" t="s">
        <v>49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19" t="s">
        <v>148</v>
      </c>
      <c r="AT178" s="219" t="s">
        <v>143</v>
      </c>
      <c r="AU178" s="219" t="s">
        <v>88</v>
      </c>
      <c r="AY178" s="20" t="s">
        <v>141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86</v>
      </c>
      <c r="BK178" s="220">
        <f>ROUND(I178*H178,2)</f>
        <v>0</v>
      </c>
      <c r="BL178" s="20" t="s">
        <v>148</v>
      </c>
      <c r="BM178" s="219" t="s">
        <v>231</v>
      </c>
    </row>
    <row r="179" s="2" customFormat="1">
      <c r="A179" s="42"/>
      <c r="B179" s="43"/>
      <c r="C179" s="44"/>
      <c r="D179" s="221" t="s">
        <v>150</v>
      </c>
      <c r="E179" s="44"/>
      <c r="F179" s="222" t="s">
        <v>232</v>
      </c>
      <c r="G179" s="44"/>
      <c r="H179" s="44"/>
      <c r="I179" s="223"/>
      <c r="J179" s="44"/>
      <c r="K179" s="44"/>
      <c r="L179" s="48"/>
      <c r="M179" s="224"/>
      <c r="N179" s="225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150</v>
      </c>
      <c r="AU179" s="20" t="s">
        <v>88</v>
      </c>
    </row>
    <row r="180" s="13" customFormat="1">
      <c r="A180" s="13"/>
      <c r="B180" s="226"/>
      <c r="C180" s="227"/>
      <c r="D180" s="228" t="s">
        <v>152</v>
      </c>
      <c r="E180" s="229" t="s">
        <v>32</v>
      </c>
      <c r="F180" s="230" t="s">
        <v>153</v>
      </c>
      <c r="G180" s="227"/>
      <c r="H180" s="229" t="s">
        <v>32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152</v>
      </c>
      <c r="AU180" s="236" t="s">
        <v>88</v>
      </c>
      <c r="AV180" s="13" t="s">
        <v>86</v>
      </c>
      <c r="AW180" s="13" t="s">
        <v>39</v>
      </c>
      <c r="AX180" s="13" t="s">
        <v>78</v>
      </c>
      <c r="AY180" s="236" t="s">
        <v>141</v>
      </c>
    </row>
    <row r="181" s="13" customFormat="1">
      <c r="A181" s="13"/>
      <c r="B181" s="226"/>
      <c r="C181" s="227"/>
      <c r="D181" s="228" t="s">
        <v>152</v>
      </c>
      <c r="E181" s="229" t="s">
        <v>32</v>
      </c>
      <c r="F181" s="230" t="s">
        <v>154</v>
      </c>
      <c r="G181" s="227"/>
      <c r="H181" s="229" t="s">
        <v>32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152</v>
      </c>
      <c r="AU181" s="236" t="s">
        <v>88</v>
      </c>
      <c r="AV181" s="13" t="s">
        <v>86</v>
      </c>
      <c r="AW181" s="13" t="s">
        <v>39</v>
      </c>
      <c r="AX181" s="13" t="s">
        <v>78</v>
      </c>
      <c r="AY181" s="236" t="s">
        <v>141</v>
      </c>
    </row>
    <row r="182" s="14" customFormat="1">
      <c r="A182" s="14"/>
      <c r="B182" s="237"/>
      <c r="C182" s="238"/>
      <c r="D182" s="228" t="s">
        <v>152</v>
      </c>
      <c r="E182" s="239" t="s">
        <v>32</v>
      </c>
      <c r="F182" s="240" t="s">
        <v>233</v>
      </c>
      <c r="G182" s="238"/>
      <c r="H182" s="241">
        <v>62.360999999999997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152</v>
      </c>
      <c r="AU182" s="247" t="s">
        <v>88</v>
      </c>
      <c r="AV182" s="14" t="s">
        <v>88</v>
      </c>
      <c r="AW182" s="14" t="s">
        <v>39</v>
      </c>
      <c r="AX182" s="14" t="s">
        <v>78</v>
      </c>
      <c r="AY182" s="247" t="s">
        <v>141</v>
      </c>
    </row>
    <row r="183" s="13" customFormat="1">
      <c r="A183" s="13"/>
      <c r="B183" s="226"/>
      <c r="C183" s="227"/>
      <c r="D183" s="228" t="s">
        <v>152</v>
      </c>
      <c r="E183" s="229" t="s">
        <v>32</v>
      </c>
      <c r="F183" s="230" t="s">
        <v>156</v>
      </c>
      <c r="G183" s="227"/>
      <c r="H183" s="229" t="s">
        <v>32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152</v>
      </c>
      <c r="AU183" s="236" t="s">
        <v>88</v>
      </c>
      <c r="AV183" s="13" t="s">
        <v>86</v>
      </c>
      <c r="AW183" s="13" t="s">
        <v>39</v>
      </c>
      <c r="AX183" s="13" t="s">
        <v>78</v>
      </c>
      <c r="AY183" s="236" t="s">
        <v>141</v>
      </c>
    </row>
    <row r="184" s="14" customFormat="1">
      <c r="A184" s="14"/>
      <c r="B184" s="237"/>
      <c r="C184" s="238"/>
      <c r="D184" s="228" t="s">
        <v>152</v>
      </c>
      <c r="E184" s="239" t="s">
        <v>32</v>
      </c>
      <c r="F184" s="240" t="s">
        <v>234</v>
      </c>
      <c r="G184" s="238"/>
      <c r="H184" s="241">
        <v>34.616999999999997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152</v>
      </c>
      <c r="AU184" s="247" t="s">
        <v>88</v>
      </c>
      <c r="AV184" s="14" t="s">
        <v>88</v>
      </c>
      <c r="AW184" s="14" t="s">
        <v>39</v>
      </c>
      <c r="AX184" s="14" t="s">
        <v>78</v>
      </c>
      <c r="AY184" s="247" t="s">
        <v>141</v>
      </c>
    </row>
    <row r="185" s="13" customFormat="1">
      <c r="A185" s="13"/>
      <c r="B185" s="226"/>
      <c r="C185" s="227"/>
      <c r="D185" s="228" t="s">
        <v>152</v>
      </c>
      <c r="E185" s="229" t="s">
        <v>32</v>
      </c>
      <c r="F185" s="230" t="s">
        <v>158</v>
      </c>
      <c r="G185" s="227"/>
      <c r="H185" s="229" t="s">
        <v>32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152</v>
      </c>
      <c r="AU185" s="236" t="s">
        <v>88</v>
      </c>
      <c r="AV185" s="13" t="s">
        <v>86</v>
      </c>
      <c r="AW185" s="13" t="s">
        <v>39</v>
      </c>
      <c r="AX185" s="13" t="s">
        <v>78</v>
      </c>
      <c r="AY185" s="236" t="s">
        <v>141</v>
      </c>
    </row>
    <row r="186" s="14" customFormat="1">
      <c r="A186" s="14"/>
      <c r="B186" s="237"/>
      <c r="C186" s="238"/>
      <c r="D186" s="228" t="s">
        <v>152</v>
      </c>
      <c r="E186" s="239" t="s">
        <v>32</v>
      </c>
      <c r="F186" s="240" t="s">
        <v>235</v>
      </c>
      <c r="G186" s="238"/>
      <c r="H186" s="241">
        <v>10.260999999999999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152</v>
      </c>
      <c r="AU186" s="247" t="s">
        <v>88</v>
      </c>
      <c r="AV186" s="14" t="s">
        <v>88</v>
      </c>
      <c r="AW186" s="14" t="s">
        <v>39</v>
      </c>
      <c r="AX186" s="14" t="s">
        <v>78</v>
      </c>
      <c r="AY186" s="247" t="s">
        <v>141</v>
      </c>
    </row>
    <row r="187" s="13" customFormat="1">
      <c r="A187" s="13"/>
      <c r="B187" s="226"/>
      <c r="C187" s="227"/>
      <c r="D187" s="228" t="s">
        <v>152</v>
      </c>
      <c r="E187" s="229" t="s">
        <v>32</v>
      </c>
      <c r="F187" s="230" t="s">
        <v>160</v>
      </c>
      <c r="G187" s="227"/>
      <c r="H187" s="229" t="s">
        <v>32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152</v>
      </c>
      <c r="AU187" s="236" t="s">
        <v>88</v>
      </c>
      <c r="AV187" s="13" t="s">
        <v>86</v>
      </c>
      <c r="AW187" s="13" t="s">
        <v>39</v>
      </c>
      <c r="AX187" s="13" t="s">
        <v>78</v>
      </c>
      <c r="AY187" s="236" t="s">
        <v>141</v>
      </c>
    </row>
    <row r="188" s="14" customFormat="1">
      <c r="A188" s="14"/>
      <c r="B188" s="237"/>
      <c r="C188" s="238"/>
      <c r="D188" s="228" t="s">
        <v>152</v>
      </c>
      <c r="E188" s="239" t="s">
        <v>32</v>
      </c>
      <c r="F188" s="240" t="s">
        <v>236</v>
      </c>
      <c r="G188" s="238"/>
      <c r="H188" s="241">
        <v>23.960999999999999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152</v>
      </c>
      <c r="AU188" s="247" t="s">
        <v>88</v>
      </c>
      <c r="AV188" s="14" t="s">
        <v>88</v>
      </c>
      <c r="AW188" s="14" t="s">
        <v>39</v>
      </c>
      <c r="AX188" s="14" t="s">
        <v>78</v>
      </c>
      <c r="AY188" s="247" t="s">
        <v>141</v>
      </c>
    </row>
    <row r="189" s="13" customFormat="1">
      <c r="A189" s="13"/>
      <c r="B189" s="226"/>
      <c r="C189" s="227"/>
      <c r="D189" s="228" t="s">
        <v>152</v>
      </c>
      <c r="E189" s="229" t="s">
        <v>32</v>
      </c>
      <c r="F189" s="230" t="s">
        <v>162</v>
      </c>
      <c r="G189" s="227"/>
      <c r="H189" s="229" t="s">
        <v>32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152</v>
      </c>
      <c r="AU189" s="236" t="s">
        <v>88</v>
      </c>
      <c r="AV189" s="13" t="s">
        <v>86</v>
      </c>
      <c r="AW189" s="13" t="s">
        <v>39</v>
      </c>
      <c r="AX189" s="13" t="s">
        <v>78</v>
      </c>
      <c r="AY189" s="236" t="s">
        <v>141</v>
      </c>
    </row>
    <row r="190" s="14" customFormat="1">
      <c r="A190" s="14"/>
      <c r="B190" s="237"/>
      <c r="C190" s="238"/>
      <c r="D190" s="228" t="s">
        <v>152</v>
      </c>
      <c r="E190" s="239" t="s">
        <v>32</v>
      </c>
      <c r="F190" s="240" t="s">
        <v>237</v>
      </c>
      <c r="G190" s="238"/>
      <c r="H190" s="241">
        <v>14.279999999999999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152</v>
      </c>
      <c r="AU190" s="247" t="s">
        <v>88</v>
      </c>
      <c r="AV190" s="14" t="s">
        <v>88</v>
      </c>
      <c r="AW190" s="14" t="s">
        <v>39</v>
      </c>
      <c r="AX190" s="14" t="s">
        <v>78</v>
      </c>
      <c r="AY190" s="247" t="s">
        <v>141</v>
      </c>
    </row>
    <row r="191" s="13" customFormat="1">
      <c r="A191" s="13"/>
      <c r="B191" s="226"/>
      <c r="C191" s="227"/>
      <c r="D191" s="228" t="s">
        <v>152</v>
      </c>
      <c r="E191" s="229" t="s">
        <v>32</v>
      </c>
      <c r="F191" s="230" t="s">
        <v>164</v>
      </c>
      <c r="G191" s="227"/>
      <c r="H191" s="229" t="s">
        <v>32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152</v>
      </c>
      <c r="AU191" s="236" t="s">
        <v>88</v>
      </c>
      <c r="AV191" s="13" t="s">
        <v>86</v>
      </c>
      <c r="AW191" s="13" t="s">
        <v>39</v>
      </c>
      <c r="AX191" s="13" t="s">
        <v>78</v>
      </c>
      <c r="AY191" s="236" t="s">
        <v>141</v>
      </c>
    </row>
    <row r="192" s="14" customFormat="1">
      <c r="A192" s="14"/>
      <c r="B192" s="237"/>
      <c r="C192" s="238"/>
      <c r="D192" s="228" t="s">
        <v>152</v>
      </c>
      <c r="E192" s="239" t="s">
        <v>32</v>
      </c>
      <c r="F192" s="240" t="s">
        <v>238</v>
      </c>
      <c r="G192" s="238"/>
      <c r="H192" s="241">
        <v>36.670000000000002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152</v>
      </c>
      <c r="AU192" s="247" t="s">
        <v>88</v>
      </c>
      <c r="AV192" s="14" t="s">
        <v>88</v>
      </c>
      <c r="AW192" s="14" t="s">
        <v>39</v>
      </c>
      <c r="AX192" s="14" t="s">
        <v>78</v>
      </c>
      <c r="AY192" s="247" t="s">
        <v>141</v>
      </c>
    </row>
    <row r="193" s="13" customFormat="1">
      <c r="A193" s="13"/>
      <c r="B193" s="226"/>
      <c r="C193" s="227"/>
      <c r="D193" s="228" t="s">
        <v>152</v>
      </c>
      <c r="E193" s="229" t="s">
        <v>32</v>
      </c>
      <c r="F193" s="230" t="s">
        <v>166</v>
      </c>
      <c r="G193" s="227"/>
      <c r="H193" s="229" t="s">
        <v>32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152</v>
      </c>
      <c r="AU193" s="236" t="s">
        <v>88</v>
      </c>
      <c r="AV193" s="13" t="s">
        <v>86</v>
      </c>
      <c r="AW193" s="13" t="s">
        <v>39</v>
      </c>
      <c r="AX193" s="13" t="s">
        <v>78</v>
      </c>
      <c r="AY193" s="236" t="s">
        <v>141</v>
      </c>
    </row>
    <row r="194" s="14" customFormat="1">
      <c r="A194" s="14"/>
      <c r="B194" s="237"/>
      <c r="C194" s="238"/>
      <c r="D194" s="228" t="s">
        <v>152</v>
      </c>
      <c r="E194" s="239" t="s">
        <v>32</v>
      </c>
      <c r="F194" s="240" t="s">
        <v>239</v>
      </c>
      <c r="G194" s="238"/>
      <c r="H194" s="241">
        <v>21.84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152</v>
      </c>
      <c r="AU194" s="247" t="s">
        <v>88</v>
      </c>
      <c r="AV194" s="14" t="s">
        <v>88</v>
      </c>
      <c r="AW194" s="14" t="s">
        <v>39</v>
      </c>
      <c r="AX194" s="14" t="s">
        <v>78</v>
      </c>
      <c r="AY194" s="247" t="s">
        <v>141</v>
      </c>
    </row>
    <row r="195" s="13" customFormat="1">
      <c r="A195" s="13"/>
      <c r="B195" s="226"/>
      <c r="C195" s="227"/>
      <c r="D195" s="228" t="s">
        <v>152</v>
      </c>
      <c r="E195" s="229" t="s">
        <v>32</v>
      </c>
      <c r="F195" s="230" t="s">
        <v>168</v>
      </c>
      <c r="G195" s="227"/>
      <c r="H195" s="229" t="s">
        <v>32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152</v>
      </c>
      <c r="AU195" s="236" t="s">
        <v>88</v>
      </c>
      <c r="AV195" s="13" t="s">
        <v>86</v>
      </c>
      <c r="AW195" s="13" t="s">
        <v>39</v>
      </c>
      <c r="AX195" s="13" t="s">
        <v>78</v>
      </c>
      <c r="AY195" s="236" t="s">
        <v>141</v>
      </c>
    </row>
    <row r="196" s="14" customFormat="1">
      <c r="A196" s="14"/>
      <c r="B196" s="237"/>
      <c r="C196" s="238"/>
      <c r="D196" s="228" t="s">
        <v>152</v>
      </c>
      <c r="E196" s="239" t="s">
        <v>32</v>
      </c>
      <c r="F196" s="240" t="s">
        <v>239</v>
      </c>
      <c r="G196" s="238"/>
      <c r="H196" s="241">
        <v>21.84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152</v>
      </c>
      <c r="AU196" s="247" t="s">
        <v>88</v>
      </c>
      <c r="AV196" s="14" t="s">
        <v>88</v>
      </c>
      <c r="AW196" s="14" t="s">
        <v>39</v>
      </c>
      <c r="AX196" s="14" t="s">
        <v>78</v>
      </c>
      <c r="AY196" s="247" t="s">
        <v>141</v>
      </c>
    </row>
    <row r="197" s="13" customFormat="1">
      <c r="A197" s="13"/>
      <c r="B197" s="226"/>
      <c r="C197" s="227"/>
      <c r="D197" s="228" t="s">
        <v>152</v>
      </c>
      <c r="E197" s="229" t="s">
        <v>32</v>
      </c>
      <c r="F197" s="230" t="s">
        <v>169</v>
      </c>
      <c r="G197" s="227"/>
      <c r="H197" s="229" t="s">
        <v>32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152</v>
      </c>
      <c r="AU197" s="236" t="s">
        <v>88</v>
      </c>
      <c r="AV197" s="13" t="s">
        <v>86</v>
      </c>
      <c r="AW197" s="13" t="s">
        <v>39</v>
      </c>
      <c r="AX197" s="13" t="s">
        <v>78</v>
      </c>
      <c r="AY197" s="236" t="s">
        <v>141</v>
      </c>
    </row>
    <row r="198" s="14" customFormat="1">
      <c r="A198" s="14"/>
      <c r="B198" s="237"/>
      <c r="C198" s="238"/>
      <c r="D198" s="228" t="s">
        <v>152</v>
      </c>
      <c r="E198" s="239" t="s">
        <v>32</v>
      </c>
      <c r="F198" s="240" t="s">
        <v>240</v>
      </c>
      <c r="G198" s="238"/>
      <c r="H198" s="241">
        <v>3.1360000000000001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152</v>
      </c>
      <c r="AU198" s="247" t="s">
        <v>88</v>
      </c>
      <c r="AV198" s="14" t="s">
        <v>88</v>
      </c>
      <c r="AW198" s="14" t="s">
        <v>39</v>
      </c>
      <c r="AX198" s="14" t="s">
        <v>78</v>
      </c>
      <c r="AY198" s="247" t="s">
        <v>141</v>
      </c>
    </row>
    <row r="199" s="14" customFormat="1">
      <c r="A199" s="14"/>
      <c r="B199" s="237"/>
      <c r="C199" s="238"/>
      <c r="D199" s="228" t="s">
        <v>152</v>
      </c>
      <c r="E199" s="239" t="s">
        <v>32</v>
      </c>
      <c r="F199" s="240" t="s">
        <v>241</v>
      </c>
      <c r="G199" s="238"/>
      <c r="H199" s="241">
        <v>19.039999999999999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152</v>
      </c>
      <c r="AU199" s="247" t="s">
        <v>88</v>
      </c>
      <c r="AV199" s="14" t="s">
        <v>88</v>
      </c>
      <c r="AW199" s="14" t="s">
        <v>39</v>
      </c>
      <c r="AX199" s="14" t="s">
        <v>78</v>
      </c>
      <c r="AY199" s="247" t="s">
        <v>141</v>
      </c>
    </row>
    <row r="200" s="13" customFormat="1">
      <c r="A200" s="13"/>
      <c r="B200" s="226"/>
      <c r="C200" s="227"/>
      <c r="D200" s="228" t="s">
        <v>152</v>
      </c>
      <c r="E200" s="229" t="s">
        <v>32</v>
      </c>
      <c r="F200" s="230" t="s">
        <v>172</v>
      </c>
      <c r="G200" s="227"/>
      <c r="H200" s="229" t="s">
        <v>32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152</v>
      </c>
      <c r="AU200" s="236" t="s">
        <v>88</v>
      </c>
      <c r="AV200" s="13" t="s">
        <v>86</v>
      </c>
      <c r="AW200" s="13" t="s">
        <v>39</v>
      </c>
      <c r="AX200" s="13" t="s">
        <v>78</v>
      </c>
      <c r="AY200" s="236" t="s">
        <v>141</v>
      </c>
    </row>
    <row r="201" s="14" customFormat="1">
      <c r="A201" s="14"/>
      <c r="B201" s="237"/>
      <c r="C201" s="238"/>
      <c r="D201" s="228" t="s">
        <v>152</v>
      </c>
      <c r="E201" s="239" t="s">
        <v>32</v>
      </c>
      <c r="F201" s="240" t="s">
        <v>242</v>
      </c>
      <c r="G201" s="238"/>
      <c r="H201" s="241">
        <v>98.111999999999995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152</v>
      </c>
      <c r="AU201" s="247" t="s">
        <v>88</v>
      </c>
      <c r="AV201" s="14" t="s">
        <v>88</v>
      </c>
      <c r="AW201" s="14" t="s">
        <v>39</v>
      </c>
      <c r="AX201" s="14" t="s">
        <v>78</v>
      </c>
      <c r="AY201" s="247" t="s">
        <v>141</v>
      </c>
    </row>
    <row r="202" s="15" customFormat="1">
      <c r="A202" s="15"/>
      <c r="B202" s="248"/>
      <c r="C202" s="249"/>
      <c r="D202" s="228" t="s">
        <v>152</v>
      </c>
      <c r="E202" s="250" t="s">
        <v>32</v>
      </c>
      <c r="F202" s="251" t="s">
        <v>174</v>
      </c>
      <c r="G202" s="249"/>
      <c r="H202" s="252">
        <v>346.118</v>
      </c>
      <c r="I202" s="253"/>
      <c r="J202" s="249"/>
      <c r="K202" s="249"/>
      <c r="L202" s="254"/>
      <c r="M202" s="255"/>
      <c r="N202" s="256"/>
      <c r="O202" s="256"/>
      <c r="P202" s="256"/>
      <c r="Q202" s="256"/>
      <c r="R202" s="256"/>
      <c r="S202" s="256"/>
      <c r="T202" s="257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8" t="s">
        <v>152</v>
      </c>
      <c r="AU202" s="258" t="s">
        <v>88</v>
      </c>
      <c r="AV202" s="15" t="s">
        <v>175</v>
      </c>
      <c r="AW202" s="15" t="s">
        <v>39</v>
      </c>
      <c r="AX202" s="15" t="s">
        <v>78</v>
      </c>
      <c r="AY202" s="258" t="s">
        <v>141</v>
      </c>
    </row>
    <row r="203" s="13" customFormat="1">
      <c r="A203" s="13"/>
      <c r="B203" s="226"/>
      <c r="C203" s="227"/>
      <c r="D203" s="228" t="s">
        <v>152</v>
      </c>
      <c r="E203" s="229" t="s">
        <v>32</v>
      </c>
      <c r="F203" s="230" t="s">
        <v>153</v>
      </c>
      <c r="G203" s="227"/>
      <c r="H203" s="229" t="s">
        <v>32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152</v>
      </c>
      <c r="AU203" s="236" t="s">
        <v>88</v>
      </c>
      <c r="AV203" s="13" t="s">
        <v>86</v>
      </c>
      <c r="AW203" s="13" t="s">
        <v>39</v>
      </c>
      <c r="AX203" s="13" t="s">
        <v>78</v>
      </c>
      <c r="AY203" s="236" t="s">
        <v>141</v>
      </c>
    </row>
    <row r="204" s="13" customFormat="1">
      <c r="A204" s="13"/>
      <c r="B204" s="226"/>
      <c r="C204" s="227"/>
      <c r="D204" s="228" t="s">
        <v>152</v>
      </c>
      <c r="E204" s="229" t="s">
        <v>32</v>
      </c>
      <c r="F204" s="230" t="s">
        <v>185</v>
      </c>
      <c r="G204" s="227"/>
      <c r="H204" s="229" t="s">
        <v>32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152</v>
      </c>
      <c r="AU204" s="236" t="s">
        <v>88</v>
      </c>
      <c r="AV204" s="13" t="s">
        <v>86</v>
      </c>
      <c r="AW204" s="13" t="s">
        <v>39</v>
      </c>
      <c r="AX204" s="13" t="s">
        <v>78</v>
      </c>
      <c r="AY204" s="236" t="s">
        <v>141</v>
      </c>
    </row>
    <row r="205" s="14" customFormat="1">
      <c r="A205" s="14"/>
      <c r="B205" s="237"/>
      <c r="C205" s="238"/>
      <c r="D205" s="228" t="s">
        <v>152</v>
      </c>
      <c r="E205" s="239" t="s">
        <v>32</v>
      </c>
      <c r="F205" s="240" t="s">
        <v>243</v>
      </c>
      <c r="G205" s="238"/>
      <c r="H205" s="241">
        <v>3.0800000000000001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152</v>
      </c>
      <c r="AU205" s="247" t="s">
        <v>88</v>
      </c>
      <c r="AV205" s="14" t="s">
        <v>88</v>
      </c>
      <c r="AW205" s="14" t="s">
        <v>39</v>
      </c>
      <c r="AX205" s="14" t="s">
        <v>78</v>
      </c>
      <c r="AY205" s="247" t="s">
        <v>141</v>
      </c>
    </row>
    <row r="206" s="13" customFormat="1">
      <c r="A206" s="13"/>
      <c r="B206" s="226"/>
      <c r="C206" s="227"/>
      <c r="D206" s="228" t="s">
        <v>152</v>
      </c>
      <c r="E206" s="229" t="s">
        <v>32</v>
      </c>
      <c r="F206" s="230" t="s">
        <v>158</v>
      </c>
      <c r="G206" s="227"/>
      <c r="H206" s="229" t="s">
        <v>32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152</v>
      </c>
      <c r="AU206" s="236" t="s">
        <v>88</v>
      </c>
      <c r="AV206" s="13" t="s">
        <v>86</v>
      </c>
      <c r="AW206" s="13" t="s">
        <v>39</v>
      </c>
      <c r="AX206" s="13" t="s">
        <v>78</v>
      </c>
      <c r="AY206" s="236" t="s">
        <v>141</v>
      </c>
    </row>
    <row r="207" s="14" customFormat="1">
      <c r="A207" s="14"/>
      <c r="B207" s="237"/>
      <c r="C207" s="238"/>
      <c r="D207" s="228" t="s">
        <v>152</v>
      </c>
      <c r="E207" s="239" t="s">
        <v>32</v>
      </c>
      <c r="F207" s="240" t="s">
        <v>244</v>
      </c>
      <c r="G207" s="238"/>
      <c r="H207" s="241">
        <v>5.3799999999999999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152</v>
      </c>
      <c r="AU207" s="247" t="s">
        <v>88</v>
      </c>
      <c r="AV207" s="14" t="s">
        <v>88</v>
      </c>
      <c r="AW207" s="14" t="s">
        <v>39</v>
      </c>
      <c r="AX207" s="14" t="s">
        <v>78</v>
      </c>
      <c r="AY207" s="247" t="s">
        <v>141</v>
      </c>
    </row>
    <row r="208" s="13" customFormat="1">
      <c r="A208" s="13"/>
      <c r="B208" s="226"/>
      <c r="C208" s="227"/>
      <c r="D208" s="228" t="s">
        <v>152</v>
      </c>
      <c r="E208" s="229" t="s">
        <v>32</v>
      </c>
      <c r="F208" s="230" t="s">
        <v>188</v>
      </c>
      <c r="G208" s="227"/>
      <c r="H208" s="229" t="s">
        <v>32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152</v>
      </c>
      <c r="AU208" s="236" t="s">
        <v>88</v>
      </c>
      <c r="AV208" s="13" t="s">
        <v>86</v>
      </c>
      <c r="AW208" s="13" t="s">
        <v>39</v>
      </c>
      <c r="AX208" s="13" t="s">
        <v>78</v>
      </c>
      <c r="AY208" s="236" t="s">
        <v>141</v>
      </c>
    </row>
    <row r="209" s="14" customFormat="1">
      <c r="A209" s="14"/>
      <c r="B209" s="237"/>
      <c r="C209" s="238"/>
      <c r="D209" s="228" t="s">
        <v>152</v>
      </c>
      <c r="E209" s="239" t="s">
        <v>32</v>
      </c>
      <c r="F209" s="240" t="s">
        <v>245</v>
      </c>
      <c r="G209" s="238"/>
      <c r="H209" s="241">
        <v>6.8940000000000001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152</v>
      </c>
      <c r="AU209" s="247" t="s">
        <v>88</v>
      </c>
      <c r="AV209" s="14" t="s">
        <v>88</v>
      </c>
      <c r="AW209" s="14" t="s">
        <v>39</v>
      </c>
      <c r="AX209" s="14" t="s">
        <v>78</v>
      </c>
      <c r="AY209" s="247" t="s">
        <v>141</v>
      </c>
    </row>
    <row r="210" s="13" customFormat="1">
      <c r="A210" s="13"/>
      <c r="B210" s="226"/>
      <c r="C210" s="227"/>
      <c r="D210" s="228" t="s">
        <v>152</v>
      </c>
      <c r="E210" s="229" t="s">
        <v>32</v>
      </c>
      <c r="F210" s="230" t="s">
        <v>190</v>
      </c>
      <c r="G210" s="227"/>
      <c r="H210" s="229" t="s">
        <v>32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152</v>
      </c>
      <c r="AU210" s="236" t="s">
        <v>88</v>
      </c>
      <c r="AV210" s="13" t="s">
        <v>86</v>
      </c>
      <c r="AW210" s="13" t="s">
        <v>39</v>
      </c>
      <c r="AX210" s="13" t="s">
        <v>78</v>
      </c>
      <c r="AY210" s="236" t="s">
        <v>141</v>
      </c>
    </row>
    <row r="211" s="14" customFormat="1">
      <c r="A211" s="14"/>
      <c r="B211" s="237"/>
      <c r="C211" s="238"/>
      <c r="D211" s="228" t="s">
        <v>152</v>
      </c>
      <c r="E211" s="239" t="s">
        <v>32</v>
      </c>
      <c r="F211" s="240" t="s">
        <v>246</v>
      </c>
      <c r="G211" s="238"/>
      <c r="H211" s="241">
        <v>3.1379999999999999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7" t="s">
        <v>152</v>
      </c>
      <c r="AU211" s="247" t="s">
        <v>88</v>
      </c>
      <c r="AV211" s="14" t="s">
        <v>88</v>
      </c>
      <c r="AW211" s="14" t="s">
        <v>39</v>
      </c>
      <c r="AX211" s="14" t="s">
        <v>78</v>
      </c>
      <c r="AY211" s="247" t="s">
        <v>141</v>
      </c>
    </row>
    <row r="212" s="13" customFormat="1">
      <c r="A212" s="13"/>
      <c r="B212" s="226"/>
      <c r="C212" s="227"/>
      <c r="D212" s="228" t="s">
        <v>152</v>
      </c>
      <c r="E212" s="229" t="s">
        <v>32</v>
      </c>
      <c r="F212" s="230" t="s">
        <v>192</v>
      </c>
      <c r="G212" s="227"/>
      <c r="H212" s="229" t="s">
        <v>32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152</v>
      </c>
      <c r="AU212" s="236" t="s">
        <v>88</v>
      </c>
      <c r="AV212" s="13" t="s">
        <v>86</v>
      </c>
      <c r="AW212" s="13" t="s">
        <v>39</v>
      </c>
      <c r="AX212" s="13" t="s">
        <v>78</v>
      </c>
      <c r="AY212" s="236" t="s">
        <v>141</v>
      </c>
    </row>
    <row r="213" s="14" customFormat="1">
      <c r="A213" s="14"/>
      <c r="B213" s="237"/>
      <c r="C213" s="238"/>
      <c r="D213" s="228" t="s">
        <v>152</v>
      </c>
      <c r="E213" s="239" t="s">
        <v>32</v>
      </c>
      <c r="F213" s="240" t="s">
        <v>247</v>
      </c>
      <c r="G213" s="238"/>
      <c r="H213" s="241">
        <v>4.1299999999999999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152</v>
      </c>
      <c r="AU213" s="247" t="s">
        <v>88</v>
      </c>
      <c r="AV213" s="14" t="s">
        <v>88</v>
      </c>
      <c r="AW213" s="14" t="s">
        <v>39</v>
      </c>
      <c r="AX213" s="14" t="s">
        <v>78</v>
      </c>
      <c r="AY213" s="247" t="s">
        <v>141</v>
      </c>
    </row>
    <row r="214" s="13" customFormat="1">
      <c r="A214" s="13"/>
      <c r="B214" s="226"/>
      <c r="C214" s="227"/>
      <c r="D214" s="228" t="s">
        <v>152</v>
      </c>
      <c r="E214" s="229" t="s">
        <v>32</v>
      </c>
      <c r="F214" s="230" t="s">
        <v>194</v>
      </c>
      <c r="G214" s="227"/>
      <c r="H214" s="229" t="s">
        <v>32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152</v>
      </c>
      <c r="AU214" s="236" t="s">
        <v>88</v>
      </c>
      <c r="AV214" s="13" t="s">
        <v>86</v>
      </c>
      <c r="AW214" s="13" t="s">
        <v>39</v>
      </c>
      <c r="AX214" s="13" t="s">
        <v>78</v>
      </c>
      <c r="AY214" s="236" t="s">
        <v>141</v>
      </c>
    </row>
    <row r="215" s="14" customFormat="1">
      <c r="A215" s="14"/>
      <c r="B215" s="237"/>
      <c r="C215" s="238"/>
      <c r="D215" s="228" t="s">
        <v>152</v>
      </c>
      <c r="E215" s="239" t="s">
        <v>32</v>
      </c>
      <c r="F215" s="240" t="s">
        <v>248</v>
      </c>
      <c r="G215" s="238"/>
      <c r="H215" s="241">
        <v>6.5629999999999997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152</v>
      </c>
      <c r="AU215" s="247" t="s">
        <v>88</v>
      </c>
      <c r="AV215" s="14" t="s">
        <v>88</v>
      </c>
      <c r="AW215" s="14" t="s">
        <v>39</v>
      </c>
      <c r="AX215" s="14" t="s">
        <v>78</v>
      </c>
      <c r="AY215" s="247" t="s">
        <v>141</v>
      </c>
    </row>
    <row r="216" s="13" customFormat="1">
      <c r="A216" s="13"/>
      <c r="B216" s="226"/>
      <c r="C216" s="227"/>
      <c r="D216" s="228" t="s">
        <v>152</v>
      </c>
      <c r="E216" s="229" t="s">
        <v>32</v>
      </c>
      <c r="F216" s="230" t="s">
        <v>172</v>
      </c>
      <c r="G216" s="227"/>
      <c r="H216" s="229" t="s">
        <v>32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152</v>
      </c>
      <c r="AU216" s="236" t="s">
        <v>88</v>
      </c>
      <c r="AV216" s="13" t="s">
        <v>86</v>
      </c>
      <c r="AW216" s="13" t="s">
        <v>39</v>
      </c>
      <c r="AX216" s="13" t="s">
        <v>78</v>
      </c>
      <c r="AY216" s="236" t="s">
        <v>141</v>
      </c>
    </row>
    <row r="217" s="14" customFormat="1">
      <c r="A217" s="14"/>
      <c r="B217" s="237"/>
      <c r="C217" s="238"/>
      <c r="D217" s="228" t="s">
        <v>152</v>
      </c>
      <c r="E217" s="239" t="s">
        <v>32</v>
      </c>
      <c r="F217" s="240" t="s">
        <v>249</v>
      </c>
      <c r="G217" s="238"/>
      <c r="H217" s="241">
        <v>4.0019999999999998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152</v>
      </c>
      <c r="AU217" s="247" t="s">
        <v>88</v>
      </c>
      <c r="AV217" s="14" t="s">
        <v>88</v>
      </c>
      <c r="AW217" s="14" t="s">
        <v>39</v>
      </c>
      <c r="AX217" s="14" t="s">
        <v>78</v>
      </c>
      <c r="AY217" s="247" t="s">
        <v>141</v>
      </c>
    </row>
    <row r="218" s="15" customFormat="1">
      <c r="A218" s="15"/>
      <c r="B218" s="248"/>
      <c r="C218" s="249"/>
      <c r="D218" s="228" t="s">
        <v>152</v>
      </c>
      <c r="E218" s="250" t="s">
        <v>32</v>
      </c>
      <c r="F218" s="251" t="s">
        <v>174</v>
      </c>
      <c r="G218" s="249"/>
      <c r="H218" s="252">
        <v>33.186999999999998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8" t="s">
        <v>152</v>
      </c>
      <c r="AU218" s="258" t="s">
        <v>88</v>
      </c>
      <c r="AV218" s="15" t="s">
        <v>175</v>
      </c>
      <c r="AW218" s="15" t="s">
        <v>39</v>
      </c>
      <c r="AX218" s="15" t="s">
        <v>78</v>
      </c>
      <c r="AY218" s="258" t="s">
        <v>141</v>
      </c>
    </row>
    <row r="219" s="13" customFormat="1">
      <c r="A219" s="13"/>
      <c r="B219" s="226"/>
      <c r="C219" s="227"/>
      <c r="D219" s="228" t="s">
        <v>152</v>
      </c>
      <c r="E219" s="229" t="s">
        <v>32</v>
      </c>
      <c r="F219" s="230" t="s">
        <v>153</v>
      </c>
      <c r="G219" s="227"/>
      <c r="H219" s="229" t="s">
        <v>32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152</v>
      </c>
      <c r="AU219" s="236" t="s">
        <v>88</v>
      </c>
      <c r="AV219" s="13" t="s">
        <v>86</v>
      </c>
      <c r="AW219" s="13" t="s">
        <v>39</v>
      </c>
      <c r="AX219" s="13" t="s">
        <v>78</v>
      </c>
      <c r="AY219" s="236" t="s">
        <v>141</v>
      </c>
    </row>
    <row r="220" s="13" customFormat="1">
      <c r="A220" s="13"/>
      <c r="B220" s="226"/>
      <c r="C220" s="227"/>
      <c r="D220" s="228" t="s">
        <v>152</v>
      </c>
      <c r="E220" s="229" t="s">
        <v>32</v>
      </c>
      <c r="F220" s="230" t="s">
        <v>185</v>
      </c>
      <c r="G220" s="227"/>
      <c r="H220" s="229" t="s">
        <v>32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152</v>
      </c>
      <c r="AU220" s="236" t="s">
        <v>88</v>
      </c>
      <c r="AV220" s="13" t="s">
        <v>86</v>
      </c>
      <c r="AW220" s="13" t="s">
        <v>39</v>
      </c>
      <c r="AX220" s="13" t="s">
        <v>78</v>
      </c>
      <c r="AY220" s="236" t="s">
        <v>141</v>
      </c>
    </row>
    <row r="221" s="14" customFormat="1">
      <c r="A221" s="14"/>
      <c r="B221" s="237"/>
      <c r="C221" s="238"/>
      <c r="D221" s="228" t="s">
        <v>152</v>
      </c>
      <c r="E221" s="239" t="s">
        <v>32</v>
      </c>
      <c r="F221" s="240" t="s">
        <v>250</v>
      </c>
      <c r="G221" s="238"/>
      <c r="H221" s="241">
        <v>5.5640000000000001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152</v>
      </c>
      <c r="AU221" s="247" t="s">
        <v>88</v>
      </c>
      <c r="AV221" s="14" t="s">
        <v>88</v>
      </c>
      <c r="AW221" s="14" t="s">
        <v>39</v>
      </c>
      <c r="AX221" s="14" t="s">
        <v>78</v>
      </c>
      <c r="AY221" s="247" t="s">
        <v>141</v>
      </c>
    </row>
    <row r="222" s="13" customFormat="1">
      <c r="A222" s="13"/>
      <c r="B222" s="226"/>
      <c r="C222" s="227"/>
      <c r="D222" s="228" t="s">
        <v>152</v>
      </c>
      <c r="E222" s="229" t="s">
        <v>32</v>
      </c>
      <c r="F222" s="230" t="s">
        <v>188</v>
      </c>
      <c r="G222" s="227"/>
      <c r="H222" s="229" t="s">
        <v>32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152</v>
      </c>
      <c r="AU222" s="236" t="s">
        <v>88</v>
      </c>
      <c r="AV222" s="13" t="s">
        <v>86</v>
      </c>
      <c r="AW222" s="13" t="s">
        <v>39</v>
      </c>
      <c r="AX222" s="13" t="s">
        <v>78</v>
      </c>
      <c r="AY222" s="236" t="s">
        <v>141</v>
      </c>
    </row>
    <row r="223" s="14" customFormat="1">
      <c r="A223" s="14"/>
      <c r="B223" s="237"/>
      <c r="C223" s="238"/>
      <c r="D223" s="228" t="s">
        <v>152</v>
      </c>
      <c r="E223" s="239" t="s">
        <v>32</v>
      </c>
      <c r="F223" s="240" t="s">
        <v>251</v>
      </c>
      <c r="G223" s="238"/>
      <c r="H223" s="241">
        <v>6.6440000000000001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152</v>
      </c>
      <c r="AU223" s="247" t="s">
        <v>88</v>
      </c>
      <c r="AV223" s="14" t="s">
        <v>88</v>
      </c>
      <c r="AW223" s="14" t="s">
        <v>39</v>
      </c>
      <c r="AX223" s="14" t="s">
        <v>78</v>
      </c>
      <c r="AY223" s="247" t="s">
        <v>141</v>
      </c>
    </row>
    <row r="224" s="13" customFormat="1">
      <c r="A224" s="13"/>
      <c r="B224" s="226"/>
      <c r="C224" s="227"/>
      <c r="D224" s="228" t="s">
        <v>152</v>
      </c>
      <c r="E224" s="229" t="s">
        <v>32</v>
      </c>
      <c r="F224" s="230" t="s">
        <v>203</v>
      </c>
      <c r="G224" s="227"/>
      <c r="H224" s="229" t="s">
        <v>32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152</v>
      </c>
      <c r="AU224" s="236" t="s">
        <v>88</v>
      </c>
      <c r="AV224" s="13" t="s">
        <v>86</v>
      </c>
      <c r="AW224" s="13" t="s">
        <v>39</v>
      </c>
      <c r="AX224" s="13" t="s">
        <v>78</v>
      </c>
      <c r="AY224" s="236" t="s">
        <v>141</v>
      </c>
    </row>
    <row r="225" s="14" customFormat="1">
      <c r="A225" s="14"/>
      <c r="B225" s="237"/>
      <c r="C225" s="238"/>
      <c r="D225" s="228" t="s">
        <v>152</v>
      </c>
      <c r="E225" s="239" t="s">
        <v>32</v>
      </c>
      <c r="F225" s="240" t="s">
        <v>252</v>
      </c>
      <c r="G225" s="238"/>
      <c r="H225" s="241">
        <v>6.1440000000000001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152</v>
      </c>
      <c r="AU225" s="247" t="s">
        <v>88</v>
      </c>
      <c r="AV225" s="14" t="s">
        <v>88</v>
      </c>
      <c r="AW225" s="14" t="s">
        <v>39</v>
      </c>
      <c r="AX225" s="14" t="s">
        <v>78</v>
      </c>
      <c r="AY225" s="247" t="s">
        <v>141</v>
      </c>
    </row>
    <row r="226" s="13" customFormat="1">
      <c r="A226" s="13"/>
      <c r="B226" s="226"/>
      <c r="C226" s="227"/>
      <c r="D226" s="228" t="s">
        <v>152</v>
      </c>
      <c r="E226" s="229" t="s">
        <v>32</v>
      </c>
      <c r="F226" s="230" t="s">
        <v>172</v>
      </c>
      <c r="G226" s="227"/>
      <c r="H226" s="229" t="s">
        <v>32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152</v>
      </c>
      <c r="AU226" s="236" t="s">
        <v>88</v>
      </c>
      <c r="AV226" s="13" t="s">
        <v>86</v>
      </c>
      <c r="AW226" s="13" t="s">
        <v>39</v>
      </c>
      <c r="AX226" s="13" t="s">
        <v>78</v>
      </c>
      <c r="AY226" s="236" t="s">
        <v>141</v>
      </c>
    </row>
    <row r="227" s="14" customFormat="1">
      <c r="A227" s="14"/>
      <c r="B227" s="237"/>
      <c r="C227" s="238"/>
      <c r="D227" s="228" t="s">
        <v>152</v>
      </c>
      <c r="E227" s="239" t="s">
        <v>32</v>
      </c>
      <c r="F227" s="240" t="s">
        <v>253</v>
      </c>
      <c r="G227" s="238"/>
      <c r="H227" s="241">
        <v>15.800000000000001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152</v>
      </c>
      <c r="AU227" s="247" t="s">
        <v>88</v>
      </c>
      <c r="AV227" s="14" t="s">
        <v>88</v>
      </c>
      <c r="AW227" s="14" t="s">
        <v>39</v>
      </c>
      <c r="AX227" s="14" t="s">
        <v>78</v>
      </c>
      <c r="AY227" s="247" t="s">
        <v>141</v>
      </c>
    </row>
    <row r="228" s="15" customFormat="1">
      <c r="A228" s="15"/>
      <c r="B228" s="248"/>
      <c r="C228" s="249"/>
      <c r="D228" s="228" t="s">
        <v>152</v>
      </c>
      <c r="E228" s="250" t="s">
        <v>32</v>
      </c>
      <c r="F228" s="251" t="s">
        <v>174</v>
      </c>
      <c r="G228" s="249"/>
      <c r="H228" s="252">
        <v>34.152000000000001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8" t="s">
        <v>152</v>
      </c>
      <c r="AU228" s="258" t="s">
        <v>88</v>
      </c>
      <c r="AV228" s="15" t="s">
        <v>175</v>
      </c>
      <c r="AW228" s="15" t="s">
        <v>39</v>
      </c>
      <c r="AX228" s="15" t="s">
        <v>78</v>
      </c>
      <c r="AY228" s="258" t="s">
        <v>141</v>
      </c>
    </row>
    <row r="229" s="13" customFormat="1">
      <c r="A229" s="13"/>
      <c r="B229" s="226"/>
      <c r="C229" s="227"/>
      <c r="D229" s="228" t="s">
        <v>152</v>
      </c>
      <c r="E229" s="229" t="s">
        <v>32</v>
      </c>
      <c r="F229" s="230" t="s">
        <v>176</v>
      </c>
      <c r="G229" s="227"/>
      <c r="H229" s="229" t="s">
        <v>32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152</v>
      </c>
      <c r="AU229" s="236" t="s">
        <v>88</v>
      </c>
      <c r="AV229" s="13" t="s">
        <v>86</v>
      </c>
      <c r="AW229" s="13" t="s">
        <v>39</v>
      </c>
      <c r="AX229" s="13" t="s">
        <v>78</v>
      </c>
      <c r="AY229" s="236" t="s">
        <v>141</v>
      </c>
    </row>
    <row r="230" s="14" customFormat="1">
      <c r="A230" s="14"/>
      <c r="B230" s="237"/>
      <c r="C230" s="238"/>
      <c r="D230" s="228" t="s">
        <v>152</v>
      </c>
      <c r="E230" s="239" t="s">
        <v>32</v>
      </c>
      <c r="F230" s="240" t="s">
        <v>254</v>
      </c>
      <c r="G230" s="238"/>
      <c r="H230" s="241">
        <v>229.30000000000001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152</v>
      </c>
      <c r="AU230" s="247" t="s">
        <v>88</v>
      </c>
      <c r="AV230" s="14" t="s">
        <v>88</v>
      </c>
      <c r="AW230" s="14" t="s">
        <v>39</v>
      </c>
      <c r="AX230" s="14" t="s">
        <v>78</v>
      </c>
      <c r="AY230" s="247" t="s">
        <v>141</v>
      </c>
    </row>
    <row r="231" s="13" customFormat="1">
      <c r="A231" s="13"/>
      <c r="B231" s="226"/>
      <c r="C231" s="227"/>
      <c r="D231" s="228" t="s">
        <v>152</v>
      </c>
      <c r="E231" s="229" t="s">
        <v>32</v>
      </c>
      <c r="F231" s="230" t="s">
        <v>255</v>
      </c>
      <c r="G231" s="227"/>
      <c r="H231" s="229" t="s">
        <v>32</v>
      </c>
      <c r="I231" s="231"/>
      <c r="J231" s="227"/>
      <c r="K231" s="227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152</v>
      </c>
      <c r="AU231" s="236" t="s">
        <v>88</v>
      </c>
      <c r="AV231" s="13" t="s">
        <v>86</v>
      </c>
      <c r="AW231" s="13" t="s">
        <v>39</v>
      </c>
      <c r="AX231" s="13" t="s">
        <v>78</v>
      </c>
      <c r="AY231" s="236" t="s">
        <v>141</v>
      </c>
    </row>
    <row r="232" s="14" customFormat="1">
      <c r="A232" s="14"/>
      <c r="B232" s="237"/>
      <c r="C232" s="238"/>
      <c r="D232" s="228" t="s">
        <v>152</v>
      </c>
      <c r="E232" s="239" t="s">
        <v>32</v>
      </c>
      <c r="F232" s="240" t="s">
        <v>256</v>
      </c>
      <c r="G232" s="238"/>
      <c r="H232" s="241">
        <v>60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152</v>
      </c>
      <c r="AU232" s="247" t="s">
        <v>88</v>
      </c>
      <c r="AV232" s="14" t="s">
        <v>88</v>
      </c>
      <c r="AW232" s="14" t="s">
        <v>39</v>
      </c>
      <c r="AX232" s="14" t="s">
        <v>78</v>
      </c>
      <c r="AY232" s="247" t="s">
        <v>141</v>
      </c>
    </row>
    <row r="233" s="16" customFormat="1">
      <c r="A233" s="16"/>
      <c r="B233" s="259"/>
      <c r="C233" s="260"/>
      <c r="D233" s="228" t="s">
        <v>152</v>
      </c>
      <c r="E233" s="261" t="s">
        <v>32</v>
      </c>
      <c r="F233" s="262" t="s">
        <v>178</v>
      </c>
      <c r="G233" s="260"/>
      <c r="H233" s="263">
        <v>702.75699999999995</v>
      </c>
      <c r="I233" s="264"/>
      <c r="J233" s="260"/>
      <c r="K233" s="260"/>
      <c r="L233" s="265"/>
      <c r="M233" s="266"/>
      <c r="N233" s="267"/>
      <c r="O233" s="267"/>
      <c r="P233" s="267"/>
      <c r="Q233" s="267"/>
      <c r="R233" s="267"/>
      <c r="S233" s="267"/>
      <c r="T233" s="268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69" t="s">
        <v>152</v>
      </c>
      <c r="AU233" s="269" t="s">
        <v>88</v>
      </c>
      <c r="AV233" s="16" t="s">
        <v>148</v>
      </c>
      <c r="AW233" s="16" t="s">
        <v>39</v>
      </c>
      <c r="AX233" s="16" t="s">
        <v>86</v>
      </c>
      <c r="AY233" s="269" t="s">
        <v>141</v>
      </c>
    </row>
    <row r="234" s="2" customFormat="1" ht="33" customHeight="1">
      <c r="A234" s="42"/>
      <c r="B234" s="43"/>
      <c r="C234" s="208" t="s">
        <v>257</v>
      </c>
      <c r="D234" s="208" t="s">
        <v>143</v>
      </c>
      <c r="E234" s="209" t="s">
        <v>258</v>
      </c>
      <c r="F234" s="210" t="s">
        <v>259</v>
      </c>
      <c r="G234" s="211" t="s">
        <v>230</v>
      </c>
      <c r="H234" s="212">
        <v>60</v>
      </c>
      <c r="I234" s="213"/>
      <c r="J234" s="214">
        <f>ROUND(I234*H234,2)</f>
        <v>0</v>
      </c>
      <c r="K234" s="210" t="s">
        <v>147</v>
      </c>
      <c r="L234" s="48"/>
      <c r="M234" s="215" t="s">
        <v>32</v>
      </c>
      <c r="N234" s="216" t="s">
        <v>49</v>
      </c>
      <c r="O234" s="88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19" t="s">
        <v>148</v>
      </c>
      <c r="AT234" s="219" t="s">
        <v>143</v>
      </c>
      <c r="AU234" s="219" t="s">
        <v>88</v>
      </c>
      <c r="AY234" s="20" t="s">
        <v>141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0" t="s">
        <v>86</v>
      </c>
      <c r="BK234" s="220">
        <f>ROUND(I234*H234,2)</f>
        <v>0</v>
      </c>
      <c r="BL234" s="20" t="s">
        <v>148</v>
      </c>
      <c r="BM234" s="219" t="s">
        <v>260</v>
      </c>
    </row>
    <row r="235" s="2" customFormat="1">
      <c r="A235" s="42"/>
      <c r="B235" s="43"/>
      <c r="C235" s="44"/>
      <c r="D235" s="221" t="s">
        <v>150</v>
      </c>
      <c r="E235" s="44"/>
      <c r="F235" s="222" t="s">
        <v>261</v>
      </c>
      <c r="G235" s="44"/>
      <c r="H235" s="44"/>
      <c r="I235" s="223"/>
      <c r="J235" s="44"/>
      <c r="K235" s="44"/>
      <c r="L235" s="48"/>
      <c r="M235" s="224"/>
      <c r="N235" s="225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150</v>
      </c>
      <c r="AU235" s="20" t="s">
        <v>88</v>
      </c>
    </row>
    <row r="236" s="13" customFormat="1">
      <c r="A236" s="13"/>
      <c r="B236" s="226"/>
      <c r="C236" s="227"/>
      <c r="D236" s="228" t="s">
        <v>152</v>
      </c>
      <c r="E236" s="229" t="s">
        <v>32</v>
      </c>
      <c r="F236" s="230" t="s">
        <v>262</v>
      </c>
      <c r="G236" s="227"/>
      <c r="H236" s="229" t="s">
        <v>32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152</v>
      </c>
      <c r="AU236" s="236" t="s">
        <v>88</v>
      </c>
      <c r="AV236" s="13" t="s">
        <v>86</v>
      </c>
      <c r="AW236" s="13" t="s">
        <v>39</v>
      </c>
      <c r="AX236" s="13" t="s">
        <v>78</v>
      </c>
      <c r="AY236" s="236" t="s">
        <v>141</v>
      </c>
    </row>
    <row r="237" s="14" customFormat="1">
      <c r="A237" s="14"/>
      <c r="B237" s="237"/>
      <c r="C237" s="238"/>
      <c r="D237" s="228" t="s">
        <v>152</v>
      </c>
      <c r="E237" s="239" t="s">
        <v>32</v>
      </c>
      <c r="F237" s="240" t="s">
        <v>256</v>
      </c>
      <c r="G237" s="238"/>
      <c r="H237" s="241">
        <v>60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152</v>
      </c>
      <c r="AU237" s="247" t="s">
        <v>88</v>
      </c>
      <c r="AV237" s="14" t="s">
        <v>88</v>
      </c>
      <c r="AW237" s="14" t="s">
        <v>39</v>
      </c>
      <c r="AX237" s="14" t="s">
        <v>86</v>
      </c>
      <c r="AY237" s="247" t="s">
        <v>141</v>
      </c>
    </row>
    <row r="238" s="2" customFormat="1" ht="16.5" customHeight="1">
      <c r="A238" s="42"/>
      <c r="B238" s="43"/>
      <c r="C238" s="208" t="s">
        <v>263</v>
      </c>
      <c r="D238" s="208" t="s">
        <v>143</v>
      </c>
      <c r="E238" s="209" t="s">
        <v>264</v>
      </c>
      <c r="F238" s="210" t="s">
        <v>265</v>
      </c>
      <c r="G238" s="211" t="s">
        <v>230</v>
      </c>
      <c r="H238" s="212">
        <v>60</v>
      </c>
      <c r="I238" s="213"/>
      <c r="J238" s="214">
        <f>ROUND(I238*H238,2)</f>
        <v>0</v>
      </c>
      <c r="K238" s="210" t="s">
        <v>147</v>
      </c>
      <c r="L238" s="48"/>
      <c r="M238" s="215" t="s">
        <v>32</v>
      </c>
      <c r="N238" s="216" t="s">
        <v>49</v>
      </c>
      <c r="O238" s="88"/>
      <c r="P238" s="217">
        <f>O238*H238</f>
        <v>0</v>
      </c>
      <c r="Q238" s="217">
        <v>0</v>
      </c>
      <c r="R238" s="217">
        <f>Q238*H238</f>
        <v>0</v>
      </c>
      <c r="S238" s="217">
        <v>0</v>
      </c>
      <c r="T238" s="218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19" t="s">
        <v>148</v>
      </c>
      <c r="AT238" s="219" t="s">
        <v>143</v>
      </c>
      <c r="AU238" s="219" t="s">
        <v>88</v>
      </c>
      <c r="AY238" s="20" t="s">
        <v>141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20" t="s">
        <v>86</v>
      </c>
      <c r="BK238" s="220">
        <f>ROUND(I238*H238,2)</f>
        <v>0</v>
      </c>
      <c r="BL238" s="20" t="s">
        <v>148</v>
      </c>
      <c r="BM238" s="219" t="s">
        <v>266</v>
      </c>
    </row>
    <row r="239" s="2" customFormat="1">
      <c r="A239" s="42"/>
      <c r="B239" s="43"/>
      <c r="C239" s="44"/>
      <c r="D239" s="221" t="s">
        <v>150</v>
      </c>
      <c r="E239" s="44"/>
      <c r="F239" s="222" t="s">
        <v>267</v>
      </c>
      <c r="G239" s="44"/>
      <c r="H239" s="44"/>
      <c r="I239" s="223"/>
      <c r="J239" s="44"/>
      <c r="K239" s="44"/>
      <c r="L239" s="48"/>
      <c r="M239" s="224"/>
      <c r="N239" s="225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T239" s="20" t="s">
        <v>150</v>
      </c>
      <c r="AU239" s="20" t="s">
        <v>88</v>
      </c>
    </row>
    <row r="240" s="13" customFormat="1">
      <c r="A240" s="13"/>
      <c r="B240" s="226"/>
      <c r="C240" s="227"/>
      <c r="D240" s="228" t="s">
        <v>152</v>
      </c>
      <c r="E240" s="229" t="s">
        <v>32</v>
      </c>
      <c r="F240" s="230" t="s">
        <v>262</v>
      </c>
      <c r="G240" s="227"/>
      <c r="H240" s="229" t="s">
        <v>32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152</v>
      </c>
      <c r="AU240" s="236" t="s">
        <v>88</v>
      </c>
      <c r="AV240" s="13" t="s">
        <v>86</v>
      </c>
      <c r="AW240" s="13" t="s">
        <v>39</v>
      </c>
      <c r="AX240" s="13" t="s">
        <v>78</v>
      </c>
      <c r="AY240" s="236" t="s">
        <v>141</v>
      </c>
    </row>
    <row r="241" s="14" customFormat="1">
      <c r="A241" s="14"/>
      <c r="B241" s="237"/>
      <c r="C241" s="238"/>
      <c r="D241" s="228" t="s">
        <v>152</v>
      </c>
      <c r="E241" s="239" t="s">
        <v>32</v>
      </c>
      <c r="F241" s="240" t="s">
        <v>256</v>
      </c>
      <c r="G241" s="238"/>
      <c r="H241" s="241">
        <v>60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152</v>
      </c>
      <c r="AU241" s="247" t="s">
        <v>88</v>
      </c>
      <c r="AV241" s="14" t="s">
        <v>88</v>
      </c>
      <c r="AW241" s="14" t="s">
        <v>39</v>
      </c>
      <c r="AX241" s="14" t="s">
        <v>86</v>
      </c>
      <c r="AY241" s="247" t="s">
        <v>141</v>
      </c>
    </row>
    <row r="242" s="2" customFormat="1" ht="24.15" customHeight="1">
      <c r="A242" s="42"/>
      <c r="B242" s="43"/>
      <c r="C242" s="208" t="s">
        <v>268</v>
      </c>
      <c r="D242" s="208" t="s">
        <v>143</v>
      </c>
      <c r="E242" s="209" t="s">
        <v>269</v>
      </c>
      <c r="F242" s="210" t="s">
        <v>270</v>
      </c>
      <c r="G242" s="211" t="s">
        <v>230</v>
      </c>
      <c r="H242" s="212">
        <v>60</v>
      </c>
      <c r="I242" s="213"/>
      <c r="J242" s="214">
        <f>ROUND(I242*H242,2)</f>
        <v>0</v>
      </c>
      <c r="K242" s="210" t="s">
        <v>147</v>
      </c>
      <c r="L242" s="48"/>
      <c r="M242" s="215" t="s">
        <v>32</v>
      </c>
      <c r="N242" s="216" t="s">
        <v>49</v>
      </c>
      <c r="O242" s="88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19" t="s">
        <v>148</v>
      </c>
      <c r="AT242" s="219" t="s">
        <v>143</v>
      </c>
      <c r="AU242" s="219" t="s">
        <v>88</v>
      </c>
      <c r="AY242" s="20" t="s">
        <v>141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0" t="s">
        <v>86</v>
      </c>
      <c r="BK242" s="220">
        <f>ROUND(I242*H242,2)</f>
        <v>0</v>
      </c>
      <c r="BL242" s="20" t="s">
        <v>148</v>
      </c>
      <c r="BM242" s="219" t="s">
        <v>271</v>
      </c>
    </row>
    <row r="243" s="2" customFormat="1">
      <c r="A243" s="42"/>
      <c r="B243" s="43"/>
      <c r="C243" s="44"/>
      <c r="D243" s="221" t="s">
        <v>150</v>
      </c>
      <c r="E243" s="44"/>
      <c r="F243" s="222" t="s">
        <v>272</v>
      </c>
      <c r="G243" s="44"/>
      <c r="H243" s="44"/>
      <c r="I243" s="223"/>
      <c r="J243" s="44"/>
      <c r="K243" s="44"/>
      <c r="L243" s="48"/>
      <c r="M243" s="224"/>
      <c r="N243" s="225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150</v>
      </c>
      <c r="AU243" s="20" t="s">
        <v>88</v>
      </c>
    </row>
    <row r="244" s="13" customFormat="1">
      <c r="A244" s="13"/>
      <c r="B244" s="226"/>
      <c r="C244" s="227"/>
      <c r="D244" s="228" t="s">
        <v>152</v>
      </c>
      <c r="E244" s="229" t="s">
        <v>32</v>
      </c>
      <c r="F244" s="230" t="s">
        <v>255</v>
      </c>
      <c r="G244" s="227"/>
      <c r="H244" s="229" t="s">
        <v>32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152</v>
      </c>
      <c r="AU244" s="236" t="s">
        <v>88</v>
      </c>
      <c r="AV244" s="13" t="s">
        <v>86</v>
      </c>
      <c r="AW244" s="13" t="s">
        <v>39</v>
      </c>
      <c r="AX244" s="13" t="s">
        <v>78</v>
      </c>
      <c r="AY244" s="236" t="s">
        <v>141</v>
      </c>
    </row>
    <row r="245" s="14" customFormat="1">
      <c r="A245" s="14"/>
      <c r="B245" s="237"/>
      <c r="C245" s="238"/>
      <c r="D245" s="228" t="s">
        <v>152</v>
      </c>
      <c r="E245" s="239" t="s">
        <v>32</v>
      </c>
      <c r="F245" s="240" t="s">
        <v>256</v>
      </c>
      <c r="G245" s="238"/>
      <c r="H245" s="241">
        <v>60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152</v>
      </c>
      <c r="AU245" s="247" t="s">
        <v>88</v>
      </c>
      <c r="AV245" s="14" t="s">
        <v>88</v>
      </c>
      <c r="AW245" s="14" t="s">
        <v>39</v>
      </c>
      <c r="AX245" s="14" t="s">
        <v>86</v>
      </c>
      <c r="AY245" s="247" t="s">
        <v>141</v>
      </c>
    </row>
    <row r="246" s="2" customFormat="1" ht="24.15" customHeight="1">
      <c r="A246" s="42"/>
      <c r="B246" s="43"/>
      <c r="C246" s="208" t="s">
        <v>273</v>
      </c>
      <c r="D246" s="208" t="s">
        <v>143</v>
      </c>
      <c r="E246" s="209" t="s">
        <v>274</v>
      </c>
      <c r="F246" s="210" t="s">
        <v>275</v>
      </c>
      <c r="G246" s="211" t="s">
        <v>230</v>
      </c>
      <c r="H246" s="212">
        <v>60</v>
      </c>
      <c r="I246" s="213"/>
      <c r="J246" s="214">
        <f>ROUND(I246*H246,2)</f>
        <v>0</v>
      </c>
      <c r="K246" s="210" t="s">
        <v>147</v>
      </c>
      <c r="L246" s="48"/>
      <c r="M246" s="215" t="s">
        <v>32</v>
      </c>
      <c r="N246" s="216" t="s">
        <v>49</v>
      </c>
      <c r="O246" s="88"/>
      <c r="P246" s="217">
        <f>O246*H246</f>
        <v>0</v>
      </c>
      <c r="Q246" s="217">
        <v>0</v>
      </c>
      <c r="R246" s="217">
        <f>Q246*H246</f>
        <v>0</v>
      </c>
      <c r="S246" s="217">
        <v>0</v>
      </c>
      <c r="T246" s="218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19" t="s">
        <v>148</v>
      </c>
      <c r="AT246" s="219" t="s">
        <v>143</v>
      </c>
      <c r="AU246" s="219" t="s">
        <v>88</v>
      </c>
      <c r="AY246" s="20" t="s">
        <v>141</v>
      </c>
      <c r="BE246" s="220">
        <f>IF(N246="základní",J246,0)</f>
        <v>0</v>
      </c>
      <c r="BF246" s="220">
        <f>IF(N246="snížená",J246,0)</f>
        <v>0</v>
      </c>
      <c r="BG246" s="220">
        <f>IF(N246="zákl. přenesená",J246,0)</f>
        <v>0</v>
      </c>
      <c r="BH246" s="220">
        <f>IF(N246="sníž. přenesená",J246,0)</f>
        <v>0</v>
      </c>
      <c r="BI246" s="220">
        <f>IF(N246="nulová",J246,0)</f>
        <v>0</v>
      </c>
      <c r="BJ246" s="20" t="s">
        <v>86</v>
      </c>
      <c r="BK246" s="220">
        <f>ROUND(I246*H246,2)</f>
        <v>0</v>
      </c>
      <c r="BL246" s="20" t="s">
        <v>148</v>
      </c>
      <c r="BM246" s="219" t="s">
        <v>276</v>
      </c>
    </row>
    <row r="247" s="2" customFormat="1">
      <c r="A247" s="42"/>
      <c r="B247" s="43"/>
      <c r="C247" s="44"/>
      <c r="D247" s="221" t="s">
        <v>150</v>
      </c>
      <c r="E247" s="44"/>
      <c r="F247" s="222" t="s">
        <v>277</v>
      </c>
      <c r="G247" s="44"/>
      <c r="H247" s="44"/>
      <c r="I247" s="223"/>
      <c r="J247" s="44"/>
      <c r="K247" s="44"/>
      <c r="L247" s="48"/>
      <c r="M247" s="224"/>
      <c r="N247" s="225"/>
      <c r="O247" s="88"/>
      <c r="P247" s="88"/>
      <c r="Q247" s="88"/>
      <c r="R247" s="88"/>
      <c r="S247" s="88"/>
      <c r="T247" s="89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150</v>
      </c>
      <c r="AU247" s="20" t="s">
        <v>88</v>
      </c>
    </row>
    <row r="248" s="13" customFormat="1">
      <c r="A248" s="13"/>
      <c r="B248" s="226"/>
      <c r="C248" s="227"/>
      <c r="D248" s="228" t="s">
        <v>152</v>
      </c>
      <c r="E248" s="229" t="s">
        <v>32</v>
      </c>
      <c r="F248" s="230" t="s">
        <v>278</v>
      </c>
      <c r="G248" s="227"/>
      <c r="H248" s="229" t="s">
        <v>32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152</v>
      </c>
      <c r="AU248" s="236" t="s">
        <v>88</v>
      </c>
      <c r="AV248" s="13" t="s">
        <v>86</v>
      </c>
      <c r="AW248" s="13" t="s">
        <v>39</v>
      </c>
      <c r="AX248" s="13" t="s">
        <v>78</v>
      </c>
      <c r="AY248" s="236" t="s">
        <v>141</v>
      </c>
    </row>
    <row r="249" s="14" customFormat="1">
      <c r="A249" s="14"/>
      <c r="B249" s="237"/>
      <c r="C249" s="238"/>
      <c r="D249" s="228" t="s">
        <v>152</v>
      </c>
      <c r="E249" s="239" t="s">
        <v>32</v>
      </c>
      <c r="F249" s="240" t="s">
        <v>256</v>
      </c>
      <c r="G249" s="238"/>
      <c r="H249" s="241">
        <v>60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152</v>
      </c>
      <c r="AU249" s="247" t="s">
        <v>88</v>
      </c>
      <c r="AV249" s="14" t="s">
        <v>88</v>
      </c>
      <c r="AW249" s="14" t="s">
        <v>39</v>
      </c>
      <c r="AX249" s="14" t="s">
        <v>86</v>
      </c>
      <c r="AY249" s="247" t="s">
        <v>141</v>
      </c>
    </row>
    <row r="250" s="2" customFormat="1" ht="16.5" customHeight="1">
      <c r="A250" s="42"/>
      <c r="B250" s="43"/>
      <c r="C250" s="270" t="s">
        <v>279</v>
      </c>
      <c r="D250" s="270" t="s">
        <v>280</v>
      </c>
      <c r="E250" s="271" t="s">
        <v>281</v>
      </c>
      <c r="F250" s="272" t="s">
        <v>282</v>
      </c>
      <c r="G250" s="273" t="s">
        <v>283</v>
      </c>
      <c r="H250" s="274">
        <v>1.2</v>
      </c>
      <c r="I250" s="275"/>
      <c r="J250" s="276">
        <f>ROUND(I250*H250,2)</f>
        <v>0</v>
      </c>
      <c r="K250" s="272" t="s">
        <v>147</v>
      </c>
      <c r="L250" s="277"/>
      <c r="M250" s="278" t="s">
        <v>32</v>
      </c>
      <c r="N250" s="279" t="s">
        <v>49</v>
      </c>
      <c r="O250" s="88"/>
      <c r="P250" s="217">
        <f>O250*H250</f>
        <v>0</v>
      </c>
      <c r="Q250" s="217">
        <v>0.001</v>
      </c>
      <c r="R250" s="217">
        <f>Q250*H250</f>
        <v>0.0011999999999999999</v>
      </c>
      <c r="S250" s="217">
        <v>0</v>
      </c>
      <c r="T250" s="218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19" t="s">
        <v>257</v>
      </c>
      <c r="AT250" s="219" t="s">
        <v>280</v>
      </c>
      <c r="AU250" s="219" t="s">
        <v>88</v>
      </c>
      <c r="AY250" s="20" t="s">
        <v>141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20" t="s">
        <v>86</v>
      </c>
      <c r="BK250" s="220">
        <f>ROUND(I250*H250,2)</f>
        <v>0</v>
      </c>
      <c r="BL250" s="20" t="s">
        <v>148</v>
      </c>
      <c r="BM250" s="219" t="s">
        <v>284</v>
      </c>
    </row>
    <row r="251" s="13" customFormat="1">
      <c r="A251" s="13"/>
      <c r="B251" s="226"/>
      <c r="C251" s="227"/>
      <c r="D251" s="228" t="s">
        <v>152</v>
      </c>
      <c r="E251" s="229" t="s">
        <v>32</v>
      </c>
      <c r="F251" s="230" t="s">
        <v>285</v>
      </c>
      <c r="G251" s="227"/>
      <c r="H251" s="229" t="s">
        <v>32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152</v>
      </c>
      <c r="AU251" s="236" t="s">
        <v>88</v>
      </c>
      <c r="AV251" s="13" t="s">
        <v>86</v>
      </c>
      <c r="AW251" s="13" t="s">
        <v>39</v>
      </c>
      <c r="AX251" s="13" t="s">
        <v>78</v>
      </c>
      <c r="AY251" s="236" t="s">
        <v>141</v>
      </c>
    </row>
    <row r="252" s="14" customFormat="1">
      <c r="A252" s="14"/>
      <c r="B252" s="237"/>
      <c r="C252" s="238"/>
      <c r="D252" s="228" t="s">
        <v>152</v>
      </c>
      <c r="E252" s="239" t="s">
        <v>32</v>
      </c>
      <c r="F252" s="240" t="s">
        <v>286</v>
      </c>
      <c r="G252" s="238"/>
      <c r="H252" s="241">
        <v>1.2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152</v>
      </c>
      <c r="AU252" s="247" t="s">
        <v>88</v>
      </c>
      <c r="AV252" s="14" t="s">
        <v>88</v>
      </c>
      <c r="AW252" s="14" t="s">
        <v>39</v>
      </c>
      <c r="AX252" s="14" t="s">
        <v>78</v>
      </c>
      <c r="AY252" s="247" t="s">
        <v>141</v>
      </c>
    </row>
    <row r="253" s="16" customFormat="1">
      <c r="A253" s="16"/>
      <c r="B253" s="259"/>
      <c r="C253" s="260"/>
      <c r="D253" s="228" t="s">
        <v>152</v>
      </c>
      <c r="E253" s="261" t="s">
        <v>32</v>
      </c>
      <c r="F253" s="262" t="s">
        <v>178</v>
      </c>
      <c r="G253" s="260"/>
      <c r="H253" s="263">
        <v>1.2</v>
      </c>
      <c r="I253" s="264"/>
      <c r="J253" s="260"/>
      <c r="K253" s="260"/>
      <c r="L253" s="265"/>
      <c r="M253" s="266"/>
      <c r="N253" s="267"/>
      <c r="O253" s="267"/>
      <c r="P253" s="267"/>
      <c r="Q253" s="267"/>
      <c r="R253" s="267"/>
      <c r="S253" s="267"/>
      <c r="T253" s="268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69" t="s">
        <v>152</v>
      </c>
      <c r="AU253" s="269" t="s">
        <v>88</v>
      </c>
      <c r="AV253" s="16" t="s">
        <v>148</v>
      </c>
      <c r="AW253" s="16" t="s">
        <v>39</v>
      </c>
      <c r="AX253" s="16" t="s">
        <v>86</v>
      </c>
      <c r="AY253" s="269" t="s">
        <v>141</v>
      </c>
    </row>
    <row r="254" s="2" customFormat="1" ht="16.5" customHeight="1">
      <c r="A254" s="42"/>
      <c r="B254" s="43"/>
      <c r="C254" s="208" t="s">
        <v>287</v>
      </c>
      <c r="D254" s="208" t="s">
        <v>143</v>
      </c>
      <c r="E254" s="209" t="s">
        <v>288</v>
      </c>
      <c r="F254" s="210" t="s">
        <v>289</v>
      </c>
      <c r="G254" s="211" t="s">
        <v>230</v>
      </c>
      <c r="H254" s="212">
        <v>60</v>
      </c>
      <c r="I254" s="213"/>
      <c r="J254" s="214">
        <f>ROUND(I254*H254,2)</f>
        <v>0</v>
      </c>
      <c r="K254" s="210" t="s">
        <v>147</v>
      </c>
      <c r="L254" s="48"/>
      <c r="M254" s="215" t="s">
        <v>32</v>
      </c>
      <c r="N254" s="216" t="s">
        <v>49</v>
      </c>
      <c r="O254" s="88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R254" s="219" t="s">
        <v>148</v>
      </c>
      <c r="AT254" s="219" t="s">
        <v>143</v>
      </c>
      <c r="AU254" s="219" t="s">
        <v>88</v>
      </c>
      <c r="AY254" s="20" t="s">
        <v>141</v>
      </c>
      <c r="BE254" s="220">
        <f>IF(N254="základní",J254,0)</f>
        <v>0</v>
      </c>
      <c r="BF254" s="220">
        <f>IF(N254="snížená",J254,0)</f>
        <v>0</v>
      </c>
      <c r="BG254" s="220">
        <f>IF(N254="zákl. přenesená",J254,0)</f>
        <v>0</v>
      </c>
      <c r="BH254" s="220">
        <f>IF(N254="sníž. přenesená",J254,0)</f>
        <v>0</v>
      </c>
      <c r="BI254" s="220">
        <f>IF(N254="nulová",J254,0)</f>
        <v>0</v>
      </c>
      <c r="BJ254" s="20" t="s">
        <v>86</v>
      </c>
      <c r="BK254" s="220">
        <f>ROUND(I254*H254,2)</f>
        <v>0</v>
      </c>
      <c r="BL254" s="20" t="s">
        <v>148</v>
      </c>
      <c r="BM254" s="219" t="s">
        <v>290</v>
      </c>
    </row>
    <row r="255" s="2" customFormat="1">
      <c r="A255" s="42"/>
      <c r="B255" s="43"/>
      <c r="C255" s="44"/>
      <c r="D255" s="221" t="s">
        <v>150</v>
      </c>
      <c r="E255" s="44"/>
      <c r="F255" s="222" t="s">
        <v>291</v>
      </c>
      <c r="G255" s="44"/>
      <c r="H255" s="44"/>
      <c r="I255" s="223"/>
      <c r="J255" s="44"/>
      <c r="K255" s="44"/>
      <c r="L255" s="48"/>
      <c r="M255" s="224"/>
      <c r="N255" s="225"/>
      <c r="O255" s="88"/>
      <c r="P255" s="88"/>
      <c r="Q255" s="88"/>
      <c r="R255" s="88"/>
      <c r="S255" s="88"/>
      <c r="T255" s="89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T255" s="20" t="s">
        <v>150</v>
      </c>
      <c r="AU255" s="20" t="s">
        <v>88</v>
      </c>
    </row>
    <row r="256" s="13" customFormat="1">
      <c r="A256" s="13"/>
      <c r="B256" s="226"/>
      <c r="C256" s="227"/>
      <c r="D256" s="228" t="s">
        <v>152</v>
      </c>
      <c r="E256" s="229" t="s">
        <v>32</v>
      </c>
      <c r="F256" s="230" t="s">
        <v>278</v>
      </c>
      <c r="G256" s="227"/>
      <c r="H256" s="229" t="s">
        <v>32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152</v>
      </c>
      <c r="AU256" s="236" t="s">
        <v>88</v>
      </c>
      <c r="AV256" s="13" t="s">
        <v>86</v>
      </c>
      <c r="AW256" s="13" t="s">
        <v>39</v>
      </c>
      <c r="AX256" s="13" t="s">
        <v>78</v>
      </c>
      <c r="AY256" s="236" t="s">
        <v>141</v>
      </c>
    </row>
    <row r="257" s="14" customFormat="1">
      <c r="A257" s="14"/>
      <c r="B257" s="237"/>
      <c r="C257" s="238"/>
      <c r="D257" s="228" t="s">
        <v>152</v>
      </c>
      <c r="E257" s="239" t="s">
        <v>32</v>
      </c>
      <c r="F257" s="240" t="s">
        <v>256</v>
      </c>
      <c r="G257" s="238"/>
      <c r="H257" s="241">
        <v>60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152</v>
      </c>
      <c r="AU257" s="247" t="s">
        <v>88</v>
      </c>
      <c r="AV257" s="14" t="s">
        <v>88</v>
      </c>
      <c r="AW257" s="14" t="s">
        <v>39</v>
      </c>
      <c r="AX257" s="14" t="s">
        <v>86</v>
      </c>
      <c r="AY257" s="247" t="s">
        <v>141</v>
      </c>
    </row>
    <row r="258" s="2" customFormat="1" ht="16.5" customHeight="1">
      <c r="A258" s="42"/>
      <c r="B258" s="43"/>
      <c r="C258" s="208" t="s">
        <v>292</v>
      </c>
      <c r="D258" s="208" t="s">
        <v>143</v>
      </c>
      <c r="E258" s="209" t="s">
        <v>293</v>
      </c>
      <c r="F258" s="210" t="s">
        <v>294</v>
      </c>
      <c r="G258" s="211" t="s">
        <v>230</v>
      </c>
      <c r="H258" s="212">
        <v>60</v>
      </c>
      <c r="I258" s="213"/>
      <c r="J258" s="214">
        <f>ROUND(I258*H258,2)</f>
        <v>0</v>
      </c>
      <c r="K258" s="210" t="s">
        <v>147</v>
      </c>
      <c r="L258" s="48"/>
      <c r="M258" s="215" t="s">
        <v>32</v>
      </c>
      <c r="N258" s="216" t="s">
        <v>49</v>
      </c>
      <c r="O258" s="88"/>
      <c r="P258" s="217">
        <f>O258*H258</f>
        <v>0</v>
      </c>
      <c r="Q258" s="217">
        <v>0</v>
      </c>
      <c r="R258" s="217">
        <f>Q258*H258</f>
        <v>0</v>
      </c>
      <c r="S258" s="217">
        <v>0</v>
      </c>
      <c r="T258" s="218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19" t="s">
        <v>148</v>
      </c>
      <c r="AT258" s="219" t="s">
        <v>143</v>
      </c>
      <c r="AU258" s="219" t="s">
        <v>88</v>
      </c>
      <c r="AY258" s="20" t="s">
        <v>141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20" t="s">
        <v>86</v>
      </c>
      <c r="BK258" s="220">
        <f>ROUND(I258*H258,2)</f>
        <v>0</v>
      </c>
      <c r="BL258" s="20" t="s">
        <v>148</v>
      </c>
      <c r="BM258" s="219" t="s">
        <v>295</v>
      </c>
    </row>
    <row r="259" s="2" customFormat="1">
      <c r="A259" s="42"/>
      <c r="B259" s="43"/>
      <c r="C259" s="44"/>
      <c r="D259" s="221" t="s">
        <v>150</v>
      </c>
      <c r="E259" s="44"/>
      <c r="F259" s="222" t="s">
        <v>296</v>
      </c>
      <c r="G259" s="44"/>
      <c r="H259" s="44"/>
      <c r="I259" s="223"/>
      <c r="J259" s="44"/>
      <c r="K259" s="44"/>
      <c r="L259" s="48"/>
      <c r="M259" s="224"/>
      <c r="N259" s="225"/>
      <c r="O259" s="88"/>
      <c r="P259" s="88"/>
      <c r="Q259" s="88"/>
      <c r="R259" s="88"/>
      <c r="S259" s="88"/>
      <c r="T259" s="89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T259" s="20" t="s">
        <v>150</v>
      </c>
      <c r="AU259" s="20" t="s">
        <v>88</v>
      </c>
    </row>
    <row r="260" s="13" customFormat="1">
      <c r="A260" s="13"/>
      <c r="B260" s="226"/>
      <c r="C260" s="227"/>
      <c r="D260" s="228" t="s">
        <v>152</v>
      </c>
      <c r="E260" s="229" t="s">
        <v>32</v>
      </c>
      <c r="F260" s="230" t="s">
        <v>278</v>
      </c>
      <c r="G260" s="227"/>
      <c r="H260" s="229" t="s">
        <v>32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152</v>
      </c>
      <c r="AU260" s="236" t="s">
        <v>88</v>
      </c>
      <c r="AV260" s="13" t="s">
        <v>86</v>
      </c>
      <c r="AW260" s="13" t="s">
        <v>39</v>
      </c>
      <c r="AX260" s="13" t="s">
        <v>78</v>
      </c>
      <c r="AY260" s="236" t="s">
        <v>141</v>
      </c>
    </row>
    <row r="261" s="14" customFormat="1">
      <c r="A261" s="14"/>
      <c r="B261" s="237"/>
      <c r="C261" s="238"/>
      <c r="D261" s="228" t="s">
        <v>152</v>
      </c>
      <c r="E261" s="239" t="s">
        <v>32</v>
      </c>
      <c r="F261" s="240" t="s">
        <v>256</v>
      </c>
      <c r="G261" s="238"/>
      <c r="H261" s="241">
        <v>60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152</v>
      </c>
      <c r="AU261" s="247" t="s">
        <v>88</v>
      </c>
      <c r="AV261" s="14" t="s">
        <v>88</v>
      </c>
      <c r="AW261" s="14" t="s">
        <v>39</v>
      </c>
      <c r="AX261" s="14" t="s">
        <v>86</v>
      </c>
      <c r="AY261" s="247" t="s">
        <v>141</v>
      </c>
    </row>
    <row r="262" s="2" customFormat="1" ht="16.5" customHeight="1">
      <c r="A262" s="42"/>
      <c r="B262" s="43"/>
      <c r="C262" s="208" t="s">
        <v>8</v>
      </c>
      <c r="D262" s="208" t="s">
        <v>143</v>
      </c>
      <c r="E262" s="209" t="s">
        <v>297</v>
      </c>
      <c r="F262" s="210" t="s">
        <v>298</v>
      </c>
      <c r="G262" s="211" t="s">
        <v>230</v>
      </c>
      <c r="H262" s="212">
        <v>60</v>
      </c>
      <c r="I262" s="213"/>
      <c r="J262" s="214">
        <f>ROUND(I262*H262,2)</f>
        <v>0</v>
      </c>
      <c r="K262" s="210" t="s">
        <v>147</v>
      </c>
      <c r="L262" s="48"/>
      <c r="M262" s="215" t="s">
        <v>32</v>
      </c>
      <c r="N262" s="216" t="s">
        <v>49</v>
      </c>
      <c r="O262" s="88"/>
      <c r="P262" s="217">
        <f>O262*H262</f>
        <v>0</v>
      </c>
      <c r="Q262" s="217">
        <v>0</v>
      </c>
      <c r="R262" s="217">
        <f>Q262*H262</f>
        <v>0</v>
      </c>
      <c r="S262" s="217">
        <v>0</v>
      </c>
      <c r="T262" s="218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19" t="s">
        <v>148</v>
      </c>
      <c r="AT262" s="219" t="s">
        <v>143</v>
      </c>
      <c r="AU262" s="219" t="s">
        <v>88</v>
      </c>
      <c r="AY262" s="20" t="s">
        <v>141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20" t="s">
        <v>86</v>
      </c>
      <c r="BK262" s="220">
        <f>ROUND(I262*H262,2)</f>
        <v>0</v>
      </c>
      <c r="BL262" s="20" t="s">
        <v>148</v>
      </c>
      <c r="BM262" s="219" t="s">
        <v>299</v>
      </c>
    </row>
    <row r="263" s="2" customFormat="1">
      <c r="A263" s="42"/>
      <c r="B263" s="43"/>
      <c r="C263" s="44"/>
      <c r="D263" s="221" t="s">
        <v>150</v>
      </c>
      <c r="E263" s="44"/>
      <c r="F263" s="222" t="s">
        <v>300</v>
      </c>
      <c r="G263" s="44"/>
      <c r="H263" s="44"/>
      <c r="I263" s="223"/>
      <c r="J263" s="44"/>
      <c r="K263" s="44"/>
      <c r="L263" s="48"/>
      <c r="M263" s="224"/>
      <c r="N263" s="225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150</v>
      </c>
      <c r="AU263" s="20" t="s">
        <v>88</v>
      </c>
    </row>
    <row r="264" s="13" customFormat="1">
      <c r="A264" s="13"/>
      <c r="B264" s="226"/>
      <c r="C264" s="227"/>
      <c r="D264" s="228" t="s">
        <v>152</v>
      </c>
      <c r="E264" s="229" t="s">
        <v>32</v>
      </c>
      <c r="F264" s="230" t="s">
        <v>278</v>
      </c>
      <c r="G264" s="227"/>
      <c r="H264" s="229" t="s">
        <v>32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152</v>
      </c>
      <c r="AU264" s="236" t="s">
        <v>88</v>
      </c>
      <c r="AV264" s="13" t="s">
        <v>86</v>
      </c>
      <c r="AW264" s="13" t="s">
        <v>39</v>
      </c>
      <c r="AX264" s="13" t="s">
        <v>78</v>
      </c>
      <c r="AY264" s="236" t="s">
        <v>141</v>
      </c>
    </row>
    <row r="265" s="14" customFormat="1">
      <c r="A265" s="14"/>
      <c r="B265" s="237"/>
      <c r="C265" s="238"/>
      <c r="D265" s="228" t="s">
        <v>152</v>
      </c>
      <c r="E265" s="239" t="s">
        <v>32</v>
      </c>
      <c r="F265" s="240" t="s">
        <v>256</v>
      </c>
      <c r="G265" s="238"/>
      <c r="H265" s="241">
        <v>60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152</v>
      </c>
      <c r="AU265" s="247" t="s">
        <v>88</v>
      </c>
      <c r="AV265" s="14" t="s">
        <v>88</v>
      </c>
      <c r="AW265" s="14" t="s">
        <v>39</v>
      </c>
      <c r="AX265" s="14" t="s">
        <v>86</v>
      </c>
      <c r="AY265" s="247" t="s">
        <v>141</v>
      </c>
    </row>
    <row r="266" s="2" customFormat="1" ht="16.5" customHeight="1">
      <c r="A266" s="42"/>
      <c r="B266" s="43"/>
      <c r="C266" s="208" t="s">
        <v>301</v>
      </c>
      <c r="D266" s="208" t="s">
        <v>143</v>
      </c>
      <c r="E266" s="209" t="s">
        <v>302</v>
      </c>
      <c r="F266" s="210" t="s">
        <v>303</v>
      </c>
      <c r="G266" s="211" t="s">
        <v>230</v>
      </c>
      <c r="H266" s="212">
        <v>60</v>
      </c>
      <c r="I266" s="213"/>
      <c r="J266" s="214">
        <f>ROUND(I266*H266,2)</f>
        <v>0</v>
      </c>
      <c r="K266" s="210" t="s">
        <v>147</v>
      </c>
      <c r="L266" s="48"/>
      <c r="M266" s="215" t="s">
        <v>32</v>
      </c>
      <c r="N266" s="216" t="s">
        <v>49</v>
      </c>
      <c r="O266" s="88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19" t="s">
        <v>148</v>
      </c>
      <c r="AT266" s="219" t="s">
        <v>143</v>
      </c>
      <c r="AU266" s="219" t="s">
        <v>88</v>
      </c>
      <c r="AY266" s="20" t="s">
        <v>141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86</v>
      </c>
      <c r="BK266" s="220">
        <f>ROUND(I266*H266,2)</f>
        <v>0</v>
      </c>
      <c r="BL266" s="20" t="s">
        <v>148</v>
      </c>
      <c r="BM266" s="219" t="s">
        <v>304</v>
      </c>
    </row>
    <row r="267" s="2" customFormat="1">
      <c r="A267" s="42"/>
      <c r="B267" s="43"/>
      <c r="C267" s="44"/>
      <c r="D267" s="221" t="s">
        <v>150</v>
      </c>
      <c r="E267" s="44"/>
      <c r="F267" s="222" t="s">
        <v>305</v>
      </c>
      <c r="G267" s="44"/>
      <c r="H267" s="44"/>
      <c r="I267" s="223"/>
      <c r="J267" s="44"/>
      <c r="K267" s="44"/>
      <c r="L267" s="48"/>
      <c r="M267" s="224"/>
      <c r="N267" s="225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0" t="s">
        <v>150</v>
      </c>
      <c r="AU267" s="20" t="s">
        <v>88</v>
      </c>
    </row>
    <row r="268" s="13" customFormat="1">
      <c r="A268" s="13"/>
      <c r="B268" s="226"/>
      <c r="C268" s="227"/>
      <c r="D268" s="228" t="s">
        <v>152</v>
      </c>
      <c r="E268" s="229" t="s">
        <v>32</v>
      </c>
      <c r="F268" s="230" t="s">
        <v>278</v>
      </c>
      <c r="G268" s="227"/>
      <c r="H268" s="229" t="s">
        <v>32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152</v>
      </c>
      <c r="AU268" s="236" t="s">
        <v>88</v>
      </c>
      <c r="AV268" s="13" t="s">
        <v>86</v>
      </c>
      <c r="AW268" s="13" t="s">
        <v>39</v>
      </c>
      <c r="AX268" s="13" t="s">
        <v>78</v>
      </c>
      <c r="AY268" s="236" t="s">
        <v>141</v>
      </c>
    </row>
    <row r="269" s="14" customFormat="1">
      <c r="A269" s="14"/>
      <c r="B269" s="237"/>
      <c r="C269" s="238"/>
      <c r="D269" s="228" t="s">
        <v>152</v>
      </c>
      <c r="E269" s="239" t="s">
        <v>32</v>
      </c>
      <c r="F269" s="240" t="s">
        <v>256</v>
      </c>
      <c r="G269" s="238"/>
      <c r="H269" s="241">
        <v>60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152</v>
      </c>
      <c r="AU269" s="247" t="s">
        <v>88</v>
      </c>
      <c r="AV269" s="14" t="s">
        <v>88</v>
      </c>
      <c r="AW269" s="14" t="s">
        <v>39</v>
      </c>
      <c r="AX269" s="14" t="s">
        <v>86</v>
      </c>
      <c r="AY269" s="247" t="s">
        <v>141</v>
      </c>
    </row>
    <row r="270" s="2" customFormat="1" ht="24.15" customHeight="1">
      <c r="A270" s="42"/>
      <c r="B270" s="43"/>
      <c r="C270" s="208" t="s">
        <v>306</v>
      </c>
      <c r="D270" s="208" t="s">
        <v>143</v>
      </c>
      <c r="E270" s="209" t="s">
        <v>307</v>
      </c>
      <c r="F270" s="210" t="s">
        <v>308</v>
      </c>
      <c r="G270" s="211" t="s">
        <v>230</v>
      </c>
      <c r="H270" s="212">
        <v>60</v>
      </c>
      <c r="I270" s="213"/>
      <c r="J270" s="214">
        <f>ROUND(I270*H270,2)</f>
        <v>0</v>
      </c>
      <c r="K270" s="210" t="s">
        <v>147</v>
      </c>
      <c r="L270" s="48"/>
      <c r="M270" s="215" t="s">
        <v>32</v>
      </c>
      <c r="N270" s="216" t="s">
        <v>49</v>
      </c>
      <c r="O270" s="88"/>
      <c r="P270" s="217">
        <f>O270*H270</f>
        <v>0</v>
      </c>
      <c r="Q270" s="217">
        <v>0</v>
      </c>
      <c r="R270" s="217">
        <f>Q270*H270</f>
        <v>0</v>
      </c>
      <c r="S270" s="217">
        <v>0</v>
      </c>
      <c r="T270" s="218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19" t="s">
        <v>148</v>
      </c>
      <c r="AT270" s="219" t="s">
        <v>143</v>
      </c>
      <c r="AU270" s="219" t="s">
        <v>88</v>
      </c>
      <c r="AY270" s="20" t="s">
        <v>141</v>
      </c>
      <c r="BE270" s="220">
        <f>IF(N270="základní",J270,0)</f>
        <v>0</v>
      </c>
      <c r="BF270" s="220">
        <f>IF(N270="snížená",J270,0)</f>
        <v>0</v>
      </c>
      <c r="BG270" s="220">
        <f>IF(N270="zákl. přenesená",J270,0)</f>
        <v>0</v>
      </c>
      <c r="BH270" s="220">
        <f>IF(N270="sníž. přenesená",J270,0)</f>
        <v>0</v>
      </c>
      <c r="BI270" s="220">
        <f>IF(N270="nulová",J270,0)</f>
        <v>0</v>
      </c>
      <c r="BJ270" s="20" t="s">
        <v>86</v>
      </c>
      <c r="BK270" s="220">
        <f>ROUND(I270*H270,2)</f>
        <v>0</v>
      </c>
      <c r="BL270" s="20" t="s">
        <v>148</v>
      </c>
      <c r="BM270" s="219" t="s">
        <v>309</v>
      </c>
    </row>
    <row r="271" s="2" customFormat="1">
      <c r="A271" s="42"/>
      <c r="B271" s="43"/>
      <c r="C271" s="44"/>
      <c r="D271" s="221" t="s">
        <v>150</v>
      </c>
      <c r="E271" s="44"/>
      <c r="F271" s="222" t="s">
        <v>310</v>
      </c>
      <c r="G271" s="44"/>
      <c r="H271" s="44"/>
      <c r="I271" s="223"/>
      <c r="J271" s="44"/>
      <c r="K271" s="44"/>
      <c r="L271" s="48"/>
      <c r="M271" s="224"/>
      <c r="N271" s="225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T271" s="20" t="s">
        <v>150</v>
      </c>
      <c r="AU271" s="20" t="s">
        <v>88</v>
      </c>
    </row>
    <row r="272" s="13" customFormat="1">
      <c r="A272" s="13"/>
      <c r="B272" s="226"/>
      <c r="C272" s="227"/>
      <c r="D272" s="228" t="s">
        <v>152</v>
      </c>
      <c r="E272" s="229" t="s">
        <v>32</v>
      </c>
      <c r="F272" s="230" t="s">
        <v>278</v>
      </c>
      <c r="G272" s="227"/>
      <c r="H272" s="229" t="s">
        <v>32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152</v>
      </c>
      <c r="AU272" s="236" t="s">
        <v>88</v>
      </c>
      <c r="AV272" s="13" t="s">
        <v>86</v>
      </c>
      <c r="AW272" s="13" t="s">
        <v>39</v>
      </c>
      <c r="AX272" s="13" t="s">
        <v>78</v>
      </c>
      <c r="AY272" s="236" t="s">
        <v>141</v>
      </c>
    </row>
    <row r="273" s="14" customFormat="1">
      <c r="A273" s="14"/>
      <c r="B273" s="237"/>
      <c r="C273" s="238"/>
      <c r="D273" s="228" t="s">
        <v>152</v>
      </c>
      <c r="E273" s="239" t="s">
        <v>32</v>
      </c>
      <c r="F273" s="240" t="s">
        <v>256</v>
      </c>
      <c r="G273" s="238"/>
      <c r="H273" s="241">
        <v>60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152</v>
      </c>
      <c r="AU273" s="247" t="s">
        <v>88</v>
      </c>
      <c r="AV273" s="14" t="s">
        <v>88</v>
      </c>
      <c r="AW273" s="14" t="s">
        <v>39</v>
      </c>
      <c r="AX273" s="14" t="s">
        <v>86</v>
      </c>
      <c r="AY273" s="247" t="s">
        <v>141</v>
      </c>
    </row>
    <row r="274" s="2" customFormat="1" ht="21.75" customHeight="1">
      <c r="A274" s="42"/>
      <c r="B274" s="43"/>
      <c r="C274" s="208" t="s">
        <v>311</v>
      </c>
      <c r="D274" s="208" t="s">
        <v>143</v>
      </c>
      <c r="E274" s="209" t="s">
        <v>312</v>
      </c>
      <c r="F274" s="210" t="s">
        <v>313</v>
      </c>
      <c r="G274" s="211" t="s">
        <v>230</v>
      </c>
      <c r="H274" s="212">
        <v>60</v>
      </c>
      <c r="I274" s="213"/>
      <c r="J274" s="214">
        <f>ROUND(I274*H274,2)</f>
        <v>0</v>
      </c>
      <c r="K274" s="210" t="s">
        <v>147</v>
      </c>
      <c r="L274" s="48"/>
      <c r="M274" s="215" t="s">
        <v>32</v>
      </c>
      <c r="N274" s="216" t="s">
        <v>49</v>
      </c>
      <c r="O274" s="88"/>
      <c r="P274" s="217">
        <f>O274*H274</f>
        <v>0</v>
      </c>
      <c r="Q274" s="217">
        <v>0</v>
      </c>
      <c r="R274" s="217">
        <f>Q274*H274</f>
        <v>0</v>
      </c>
      <c r="S274" s="217">
        <v>0</v>
      </c>
      <c r="T274" s="218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19" t="s">
        <v>148</v>
      </c>
      <c r="AT274" s="219" t="s">
        <v>143</v>
      </c>
      <c r="AU274" s="219" t="s">
        <v>88</v>
      </c>
      <c r="AY274" s="20" t="s">
        <v>141</v>
      </c>
      <c r="BE274" s="220">
        <f>IF(N274="základní",J274,0)</f>
        <v>0</v>
      </c>
      <c r="BF274" s="220">
        <f>IF(N274="snížená",J274,0)</f>
        <v>0</v>
      </c>
      <c r="BG274" s="220">
        <f>IF(N274="zákl. přenesená",J274,0)</f>
        <v>0</v>
      </c>
      <c r="BH274" s="220">
        <f>IF(N274="sníž. přenesená",J274,0)</f>
        <v>0</v>
      </c>
      <c r="BI274" s="220">
        <f>IF(N274="nulová",J274,0)</f>
        <v>0</v>
      </c>
      <c r="BJ274" s="20" t="s">
        <v>86</v>
      </c>
      <c r="BK274" s="220">
        <f>ROUND(I274*H274,2)</f>
        <v>0</v>
      </c>
      <c r="BL274" s="20" t="s">
        <v>148</v>
      </c>
      <c r="BM274" s="219" t="s">
        <v>314</v>
      </c>
    </row>
    <row r="275" s="2" customFormat="1">
      <c r="A275" s="42"/>
      <c r="B275" s="43"/>
      <c r="C275" s="44"/>
      <c r="D275" s="221" t="s">
        <v>150</v>
      </c>
      <c r="E275" s="44"/>
      <c r="F275" s="222" t="s">
        <v>315</v>
      </c>
      <c r="G275" s="44"/>
      <c r="H275" s="44"/>
      <c r="I275" s="223"/>
      <c r="J275" s="44"/>
      <c r="K275" s="44"/>
      <c r="L275" s="48"/>
      <c r="M275" s="224"/>
      <c r="N275" s="225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150</v>
      </c>
      <c r="AU275" s="20" t="s">
        <v>88</v>
      </c>
    </row>
    <row r="276" s="13" customFormat="1">
      <c r="A276" s="13"/>
      <c r="B276" s="226"/>
      <c r="C276" s="227"/>
      <c r="D276" s="228" t="s">
        <v>152</v>
      </c>
      <c r="E276" s="229" t="s">
        <v>32</v>
      </c>
      <c r="F276" s="230" t="s">
        <v>278</v>
      </c>
      <c r="G276" s="227"/>
      <c r="H276" s="229" t="s">
        <v>32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152</v>
      </c>
      <c r="AU276" s="236" t="s">
        <v>88</v>
      </c>
      <c r="AV276" s="13" t="s">
        <v>86</v>
      </c>
      <c r="AW276" s="13" t="s">
        <v>39</v>
      </c>
      <c r="AX276" s="13" t="s">
        <v>78</v>
      </c>
      <c r="AY276" s="236" t="s">
        <v>141</v>
      </c>
    </row>
    <row r="277" s="14" customFormat="1">
      <c r="A277" s="14"/>
      <c r="B277" s="237"/>
      <c r="C277" s="238"/>
      <c r="D277" s="228" t="s">
        <v>152</v>
      </c>
      <c r="E277" s="239" t="s">
        <v>32</v>
      </c>
      <c r="F277" s="240" t="s">
        <v>256</v>
      </c>
      <c r="G277" s="238"/>
      <c r="H277" s="241">
        <v>60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152</v>
      </c>
      <c r="AU277" s="247" t="s">
        <v>88</v>
      </c>
      <c r="AV277" s="14" t="s">
        <v>88</v>
      </c>
      <c r="AW277" s="14" t="s">
        <v>39</v>
      </c>
      <c r="AX277" s="14" t="s">
        <v>86</v>
      </c>
      <c r="AY277" s="247" t="s">
        <v>141</v>
      </c>
    </row>
    <row r="278" s="2" customFormat="1" ht="16.5" customHeight="1">
      <c r="A278" s="42"/>
      <c r="B278" s="43"/>
      <c r="C278" s="208" t="s">
        <v>316</v>
      </c>
      <c r="D278" s="208" t="s">
        <v>143</v>
      </c>
      <c r="E278" s="209" t="s">
        <v>317</v>
      </c>
      <c r="F278" s="210" t="s">
        <v>318</v>
      </c>
      <c r="G278" s="211" t="s">
        <v>230</v>
      </c>
      <c r="H278" s="212">
        <v>60</v>
      </c>
      <c r="I278" s="213"/>
      <c r="J278" s="214">
        <f>ROUND(I278*H278,2)</f>
        <v>0</v>
      </c>
      <c r="K278" s="210" t="s">
        <v>147</v>
      </c>
      <c r="L278" s="48"/>
      <c r="M278" s="215" t="s">
        <v>32</v>
      </c>
      <c r="N278" s="216" t="s">
        <v>49</v>
      </c>
      <c r="O278" s="88"/>
      <c r="P278" s="217">
        <f>O278*H278</f>
        <v>0</v>
      </c>
      <c r="Q278" s="217">
        <v>0</v>
      </c>
      <c r="R278" s="217">
        <f>Q278*H278</f>
        <v>0</v>
      </c>
      <c r="S278" s="217">
        <v>0</v>
      </c>
      <c r="T278" s="218">
        <f>S278*H278</f>
        <v>0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19" t="s">
        <v>148</v>
      </c>
      <c r="AT278" s="219" t="s">
        <v>143</v>
      </c>
      <c r="AU278" s="219" t="s">
        <v>88</v>
      </c>
      <c r="AY278" s="20" t="s">
        <v>141</v>
      </c>
      <c r="BE278" s="220">
        <f>IF(N278="základní",J278,0)</f>
        <v>0</v>
      </c>
      <c r="BF278" s="220">
        <f>IF(N278="snížená",J278,0)</f>
        <v>0</v>
      </c>
      <c r="BG278" s="220">
        <f>IF(N278="zákl. přenesená",J278,0)</f>
        <v>0</v>
      </c>
      <c r="BH278" s="220">
        <f>IF(N278="sníž. přenesená",J278,0)</f>
        <v>0</v>
      </c>
      <c r="BI278" s="220">
        <f>IF(N278="nulová",J278,0)</f>
        <v>0</v>
      </c>
      <c r="BJ278" s="20" t="s">
        <v>86</v>
      </c>
      <c r="BK278" s="220">
        <f>ROUND(I278*H278,2)</f>
        <v>0</v>
      </c>
      <c r="BL278" s="20" t="s">
        <v>148</v>
      </c>
      <c r="BM278" s="219" t="s">
        <v>319</v>
      </c>
    </row>
    <row r="279" s="2" customFormat="1">
      <c r="A279" s="42"/>
      <c r="B279" s="43"/>
      <c r="C279" s="44"/>
      <c r="D279" s="221" t="s">
        <v>150</v>
      </c>
      <c r="E279" s="44"/>
      <c r="F279" s="222" t="s">
        <v>320</v>
      </c>
      <c r="G279" s="44"/>
      <c r="H279" s="44"/>
      <c r="I279" s="223"/>
      <c r="J279" s="44"/>
      <c r="K279" s="44"/>
      <c r="L279" s="48"/>
      <c r="M279" s="224"/>
      <c r="N279" s="225"/>
      <c r="O279" s="88"/>
      <c r="P279" s="88"/>
      <c r="Q279" s="88"/>
      <c r="R279" s="88"/>
      <c r="S279" s="88"/>
      <c r="T279" s="8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T279" s="20" t="s">
        <v>150</v>
      </c>
      <c r="AU279" s="20" t="s">
        <v>88</v>
      </c>
    </row>
    <row r="280" s="13" customFormat="1">
      <c r="A280" s="13"/>
      <c r="B280" s="226"/>
      <c r="C280" s="227"/>
      <c r="D280" s="228" t="s">
        <v>152</v>
      </c>
      <c r="E280" s="229" t="s">
        <v>32</v>
      </c>
      <c r="F280" s="230" t="s">
        <v>278</v>
      </c>
      <c r="G280" s="227"/>
      <c r="H280" s="229" t="s">
        <v>32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152</v>
      </c>
      <c r="AU280" s="236" t="s">
        <v>88</v>
      </c>
      <c r="AV280" s="13" t="s">
        <v>86</v>
      </c>
      <c r="AW280" s="13" t="s">
        <v>39</v>
      </c>
      <c r="AX280" s="13" t="s">
        <v>78</v>
      </c>
      <c r="AY280" s="236" t="s">
        <v>141</v>
      </c>
    </row>
    <row r="281" s="14" customFormat="1">
      <c r="A281" s="14"/>
      <c r="B281" s="237"/>
      <c r="C281" s="238"/>
      <c r="D281" s="228" t="s">
        <v>152</v>
      </c>
      <c r="E281" s="239" t="s">
        <v>32</v>
      </c>
      <c r="F281" s="240" t="s">
        <v>256</v>
      </c>
      <c r="G281" s="238"/>
      <c r="H281" s="241">
        <v>60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152</v>
      </c>
      <c r="AU281" s="247" t="s">
        <v>88</v>
      </c>
      <c r="AV281" s="14" t="s">
        <v>88</v>
      </c>
      <c r="AW281" s="14" t="s">
        <v>39</v>
      </c>
      <c r="AX281" s="14" t="s">
        <v>86</v>
      </c>
      <c r="AY281" s="247" t="s">
        <v>141</v>
      </c>
    </row>
    <row r="282" s="12" customFormat="1" ht="22.8" customHeight="1">
      <c r="A282" s="12"/>
      <c r="B282" s="192"/>
      <c r="C282" s="193"/>
      <c r="D282" s="194" t="s">
        <v>77</v>
      </c>
      <c r="E282" s="206" t="s">
        <v>273</v>
      </c>
      <c r="F282" s="206" t="s">
        <v>321</v>
      </c>
      <c r="G282" s="193"/>
      <c r="H282" s="193"/>
      <c r="I282" s="196"/>
      <c r="J282" s="207">
        <f>BK282</f>
        <v>0</v>
      </c>
      <c r="K282" s="193"/>
      <c r="L282" s="198"/>
      <c r="M282" s="199"/>
      <c r="N282" s="200"/>
      <c r="O282" s="200"/>
      <c r="P282" s="201">
        <f>SUM(P283:P302)</f>
        <v>0</v>
      </c>
      <c r="Q282" s="200"/>
      <c r="R282" s="201">
        <f>SUM(R283:R302)</f>
        <v>0</v>
      </c>
      <c r="S282" s="200"/>
      <c r="T282" s="202">
        <f>SUM(T283:T302)</f>
        <v>179.76349999999999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3" t="s">
        <v>86</v>
      </c>
      <c r="AT282" s="204" t="s">
        <v>77</v>
      </c>
      <c r="AU282" s="204" t="s">
        <v>86</v>
      </c>
      <c r="AY282" s="203" t="s">
        <v>141</v>
      </c>
      <c r="BK282" s="205">
        <f>SUM(BK283:BK302)</f>
        <v>0</v>
      </c>
    </row>
    <row r="283" s="2" customFormat="1" ht="37.8" customHeight="1">
      <c r="A283" s="42"/>
      <c r="B283" s="43"/>
      <c r="C283" s="208" t="s">
        <v>322</v>
      </c>
      <c r="D283" s="208" t="s">
        <v>143</v>
      </c>
      <c r="E283" s="209" t="s">
        <v>323</v>
      </c>
      <c r="F283" s="210" t="s">
        <v>324</v>
      </c>
      <c r="G283" s="211" t="s">
        <v>230</v>
      </c>
      <c r="H283" s="212">
        <v>229.30000000000001</v>
      </c>
      <c r="I283" s="213"/>
      <c r="J283" s="214">
        <f>ROUND(I283*H283,2)</f>
        <v>0</v>
      </c>
      <c r="K283" s="210" t="s">
        <v>147</v>
      </c>
      <c r="L283" s="48"/>
      <c r="M283" s="215" t="s">
        <v>32</v>
      </c>
      <c r="N283" s="216" t="s">
        <v>49</v>
      </c>
      <c r="O283" s="88"/>
      <c r="P283" s="217">
        <f>O283*H283</f>
        <v>0</v>
      </c>
      <c r="Q283" s="217">
        <v>0</v>
      </c>
      <c r="R283" s="217">
        <f>Q283*H283</f>
        <v>0</v>
      </c>
      <c r="S283" s="217">
        <v>0.255</v>
      </c>
      <c r="T283" s="218">
        <f>S283*H283</f>
        <v>58.471500000000006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19" t="s">
        <v>148</v>
      </c>
      <c r="AT283" s="219" t="s">
        <v>143</v>
      </c>
      <c r="AU283" s="219" t="s">
        <v>88</v>
      </c>
      <c r="AY283" s="20" t="s">
        <v>141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0" t="s">
        <v>86</v>
      </c>
      <c r="BK283" s="220">
        <f>ROUND(I283*H283,2)</f>
        <v>0</v>
      </c>
      <c r="BL283" s="20" t="s">
        <v>148</v>
      </c>
      <c r="BM283" s="219" t="s">
        <v>325</v>
      </c>
    </row>
    <row r="284" s="2" customFormat="1">
      <c r="A284" s="42"/>
      <c r="B284" s="43"/>
      <c r="C284" s="44"/>
      <c r="D284" s="221" t="s">
        <v>150</v>
      </c>
      <c r="E284" s="44"/>
      <c r="F284" s="222" t="s">
        <v>326</v>
      </c>
      <c r="G284" s="44"/>
      <c r="H284" s="44"/>
      <c r="I284" s="223"/>
      <c r="J284" s="44"/>
      <c r="K284" s="44"/>
      <c r="L284" s="48"/>
      <c r="M284" s="224"/>
      <c r="N284" s="225"/>
      <c r="O284" s="88"/>
      <c r="P284" s="88"/>
      <c r="Q284" s="88"/>
      <c r="R284" s="88"/>
      <c r="S284" s="88"/>
      <c r="T284" s="89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T284" s="20" t="s">
        <v>150</v>
      </c>
      <c r="AU284" s="20" t="s">
        <v>88</v>
      </c>
    </row>
    <row r="285" s="13" customFormat="1">
      <c r="A285" s="13"/>
      <c r="B285" s="226"/>
      <c r="C285" s="227"/>
      <c r="D285" s="228" t="s">
        <v>152</v>
      </c>
      <c r="E285" s="229" t="s">
        <v>32</v>
      </c>
      <c r="F285" s="230" t="s">
        <v>176</v>
      </c>
      <c r="G285" s="227"/>
      <c r="H285" s="229" t="s">
        <v>32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152</v>
      </c>
      <c r="AU285" s="236" t="s">
        <v>88</v>
      </c>
      <c r="AV285" s="13" t="s">
        <v>86</v>
      </c>
      <c r="AW285" s="13" t="s">
        <v>39</v>
      </c>
      <c r="AX285" s="13" t="s">
        <v>78</v>
      </c>
      <c r="AY285" s="236" t="s">
        <v>141</v>
      </c>
    </row>
    <row r="286" s="14" customFormat="1">
      <c r="A286" s="14"/>
      <c r="B286" s="237"/>
      <c r="C286" s="238"/>
      <c r="D286" s="228" t="s">
        <v>152</v>
      </c>
      <c r="E286" s="239" t="s">
        <v>32</v>
      </c>
      <c r="F286" s="240" t="s">
        <v>254</v>
      </c>
      <c r="G286" s="238"/>
      <c r="H286" s="241">
        <v>229.30000000000001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7" t="s">
        <v>152</v>
      </c>
      <c r="AU286" s="247" t="s">
        <v>88</v>
      </c>
      <c r="AV286" s="14" t="s">
        <v>88</v>
      </c>
      <c r="AW286" s="14" t="s">
        <v>39</v>
      </c>
      <c r="AX286" s="14" t="s">
        <v>78</v>
      </c>
      <c r="AY286" s="247" t="s">
        <v>141</v>
      </c>
    </row>
    <row r="287" s="16" customFormat="1">
      <c r="A287" s="16"/>
      <c r="B287" s="259"/>
      <c r="C287" s="260"/>
      <c r="D287" s="228" t="s">
        <v>152</v>
      </c>
      <c r="E287" s="261" t="s">
        <v>32</v>
      </c>
      <c r="F287" s="262" t="s">
        <v>178</v>
      </c>
      <c r="G287" s="260"/>
      <c r="H287" s="263">
        <v>229.30000000000001</v>
      </c>
      <c r="I287" s="264"/>
      <c r="J287" s="260"/>
      <c r="K287" s="260"/>
      <c r="L287" s="265"/>
      <c r="M287" s="266"/>
      <c r="N287" s="267"/>
      <c r="O287" s="267"/>
      <c r="P287" s="267"/>
      <c r="Q287" s="267"/>
      <c r="R287" s="267"/>
      <c r="S287" s="267"/>
      <c r="T287" s="268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9" t="s">
        <v>152</v>
      </c>
      <c r="AU287" s="269" t="s">
        <v>88</v>
      </c>
      <c r="AV287" s="16" t="s">
        <v>148</v>
      </c>
      <c r="AW287" s="16" t="s">
        <v>39</v>
      </c>
      <c r="AX287" s="16" t="s">
        <v>86</v>
      </c>
      <c r="AY287" s="269" t="s">
        <v>141</v>
      </c>
    </row>
    <row r="288" s="2" customFormat="1" ht="33" customHeight="1">
      <c r="A288" s="42"/>
      <c r="B288" s="43"/>
      <c r="C288" s="208" t="s">
        <v>7</v>
      </c>
      <c r="D288" s="208" t="s">
        <v>143</v>
      </c>
      <c r="E288" s="209" t="s">
        <v>327</v>
      </c>
      <c r="F288" s="210" t="s">
        <v>328</v>
      </c>
      <c r="G288" s="211" t="s">
        <v>230</v>
      </c>
      <c r="H288" s="212">
        <v>13</v>
      </c>
      <c r="I288" s="213"/>
      <c r="J288" s="214">
        <f>ROUND(I288*H288,2)</f>
        <v>0</v>
      </c>
      <c r="K288" s="210" t="s">
        <v>147</v>
      </c>
      <c r="L288" s="48"/>
      <c r="M288" s="215" t="s">
        <v>32</v>
      </c>
      <c r="N288" s="216" t="s">
        <v>49</v>
      </c>
      <c r="O288" s="88"/>
      <c r="P288" s="217">
        <f>O288*H288</f>
        <v>0</v>
      </c>
      <c r="Q288" s="217">
        <v>0</v>
      </c>
      <c r="R288" s="217">
        <f>Q288*H288</f>
        <v>0</v>
      </c>
      <c r="S288" s="217">
        <v>0.32000000000000001</v>
      </c>
      <c r="T288" s="218">
        <f>S288*H288</f>
        <v>4.1600000000000001</v>
      </c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R288" s="219" t="s">
        <v>148</v>
      </c>
      <c r="AT288" s="219" t="s">
        <v>143</v>
      </c>
      <c r="AU288" s="219" t="s">
        <v>88</v>
      </c>
      <c r="AY288" s="20" t="s">
        <v>141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86</v>
      </c>
      <c r="BK288" s="220">
        <f>ROUND(I288*H288,2)</f>
        <v>0</v>
      </c>
      <c r="BL288" s="20" t="s">
        <v>148</v>
      </c>
      <c r="BM288" s="219" t="s">
        <v>329</v>
      </c>
    </row>
    <row r="289" s="2" customFormat="1">
      <c r="A289" s="42"/>
      <c r="B289" s="43"/>
      <c r="C289" s="44"/>
      <c r="D289" s="221" t="s">
        <v>150</v>
      </c>
      <c r="E289" s="44"/>
      <c r="F289" s="222" t="s">
        <v>330</v>
      </c>
      <c r="G289" s="44"/>
      <c r="H289" s="44"/>
      <c r="I289" s="223"/>
      <c r="J289" s="44"/>
      <c r="K289" s="44"/>
      <c r="L289" s="48"/>
      <c r="M289" s="224"/>
      <c r="N289" s="225"/>
      <c r="O289" s="88"/>
      <c r="P289" s="88"/>
      <c r="Q289" s="88"/>
      <c r="R289" s="88"/>
      <c r="S289" s="88"/>
      <c r="T289" s="89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T289" s="20" t="s">
        <v>150</v>
      </c>
      <c r="AU289" s="20" t="s">
        <v>88</v>
      </c>
    </row>
    <row r="290" s="13" customFormat="1">
      <c r="A290" s="13"/>
      <c r="B290" s="226"/>
      <c r="C290" s="227"/>
      <c r="D290" s="228" t="s">
        <v>152</v>
      </c>
      <c r="E290" s="229" t="s">
        <v>32</v>
      </c>
      <c r="F290" s="230" t="s">
        <v>331</v>
      </c>
      <c r="G290" s="227"/>
      <c r="H290" s="229" t="s">
        <v>32</v>
      </c>
      <c r="I290" s="231"/>
      <c r="J290" s="227"/>
      <c r="K290" s="227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152</v>
      </c>
      <c r="AU290" s="236" t="s">
        <v>88</v>
      </c>
      <c r="AV290" s="13" t="s">
        <v>86</v>
      </c>
      <c r="AW290" s="13" t="s">
        <v>39</v>
      </c>
      <c r="AX290" s="13" t="s">
        <v>78</v>
      </c>
      <c r="AY290" s="236" t="s">
        <v>141</v>
      </c>
    </row>
    <row r="291" s="14" customFormat="1">
      <c r="A291" s="14"/>
      <c r="B291" s="237"/>
      <c r="C291" s="238"/>
      <c r="D291" s="228" t="s">
        <v>152</v>
      </c>
      <c r="E291" s="239" t="s">
        <v>32</v>
      </c>
      <c r="F291" s="240" t="s">
        <v>332</v>
      </c>
      <c r="G291" s="238"/>
      <c r="H291" s="241">
        <v>13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152</v>
      </c>
      <c r="AU291" s="247" t="s">
        <v>88</v>
      </c>
      <c r="AV291" s="14" t="s">
        <v>88</v>
      </c>
      <c r="AW291" s="14" t="s">
        <v>39</v>
      </c>
      <c r="AX291" s="14" t="s">
        <v>78</v>
      </c>
      <c r="AY291" s="247" t="s">
        <v>141</v>
      </c>
    </row>
    <row r="292" s="16" customFormat="1">
      <c r="A292" s="16"/>
      <c r="B292" s="259"/>
      <c r="C292" s="260"/>
      <c r="D292" s="228" t="s">
        <v>152</v>
      </c>
      <c r="E292" s="261" t="s">
        <v>32</v>
      </c>
      <c r="F292" s="262" t="s">
        <v>178</v>
      </c>
      <c r="G292" s="260"/>
      <c r="H292" s="263">
        <v>13</v>
      </c>
      <c r="I292" s="264"/>
      <c r="J292" s="260"/>
      <c r="K292" s="260"/>
      <c r="L292" s="265"/>
      <c r="M292" s="266"/>
      <c r="N292" s="267"/>
      <c r="O292" s="267"/>
      <c r="P292" s="267"/>
      <c r="Q292" s="267"/>
      <c r="R292" s="267"/>
      <c r="S292" s="267"/>
      <c r="T292" s="268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9" t="s">
        <v>152</v>
      </c>
      <c r="AU292" s="269" t="s">
        <v>88</v>
      </c>
      <c r="AV292" s="16" t="s">
        <v>148</v>
      </c>
      <c r="AW292" s="16" t="s">
        <v>39</v>
      </c>
      <c r="AX292" s="16" t="s">
        <v>86</v>
      </c>
      <c r="AY292" s="269" t="s">
        <v>141</v>
      </c>
    </row>
    <row r="293" s="2" customFormat="1" ht="33" customHeight="1">
      <c r="A293" s="42"/>
      <c r="B293" s="43"/>
      <c r="C293" s="208" t="s">
        <v>333</v>
      </c>
      <c r="D293" s="208" t="s">
        <v>143</v>
      </c>
      <c r="E293" s="209" t="s">
        <v>334</v>
      </c>
      <c r="F293" s="210" t="s">
        <v>335</v>
      </c>
      <c r="G293" s="211" t="s">
        <v>230</v>
      </c>
      <c r="H293" s="212">
        <v>113.3</v>
      </c>
      <c r="I293" s="213"/>
      <c r="J293" s="214">
        <f>ROUND(I293*H293,2)</f>
        <v>0</v>
      </c>
      <c r="K293" s="210" t="s">
        <v>147</v>
      </c>
      <c r="L293" s="48"/>
      <c r="M293" s="215" t="s">
        <v>32</v>
      </c>
      <c r="N293" s="216" t="s">
        <v>49</v>
      </c>
      <c r="O293" s="88"/>
      <c r="P293" s="217">
        <f>O293*H293</f>
        <v>0</v>
      </c>
      <c r="Q293" s="217">
        <v>0</v>
      </c>
      <c r="R293" s="217">
        <f>Q293*H293</f>
        <v>0</v>
      </c>
      <c r="S293" s="217">
        <v>0.44</v>
      </c>
      <c r="T293" s="218">
        <f>S293*H293</f>
        <v>49.851999999999997</v>
      </c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R293" s="219" t="s">
        <v>148</v>
      </c>
      <c r="AT293" s="219" t="s">
        <v>143</v>
      </c>
      <c r="AU293" s="219" t="s">
        <v>88</v>
      </c>
      <c r="AY293" s="20" t="s">
        <v>141</v>
      </c>
      <c r="BE293" s="220">
        <f>IF(N293="základní",J293,0)</f>
        <v>0</v>
      </c>
      <c r="BF293" s="220">
        <f>IF(N293="snížená",J293,0)</f>
        <v>0</v>
      </c>
      <c r="BG293" s="220">
        <f>IF(N293="zákl. přenesená",J293,0)</f>
        <v>0</v>
      </c>
      <c r="BH293" s="220">
        <f>IF(N293="sníž. přenesená",J293,0)</f>
        <v>0</v>
      </c>
      <c r="BI293" s="220">
        <f>IF(N293="nulová",J293,0)</f>
        <v>0</v>
      </c>
      <c r="BJ293" s="20" t="s">
        <v>86</v>
      </c>
      <c r="BK293" s="220">
        <f>ROUND(I293*H293,2)</f>
        <v>0</v>
      </c>
      <c r="BL293" s="20" t="s">
        <v>148</v>
      </c>
      <c r="BM293" s="219" t="s">
        <v>336</v>
      </c>
    </row>
    <row r="294" s="2" customFormat="1">
      <c r="A294" s="42"/>
      <c r="B294" s="43"/>
      <c r="C294" s="44"/>
      <c r="D294" s="221" t="s">
        <v>150</v>
      </c>
      <c r="E294" s="44"/>
      <c r="F294" s="222" t="s">
        <v>337</v>
      </c>
      <c r="G294" s="44"/>
      <c r="H294" s="44"/>
      <c r="I294" s="223"/>
      <c r="J294" s="44"/>
      <c r="K294" s="44"/>
      <c r="L294" s="48"/>
      <c r="M294" s="224"/>
      <c r="N294" s="225"/>
      <c r="O294" s="88"/>
      <c r="P294" s="88"/>
      <c r="Q294" s="88"/>
      <c r="R294" s="88"/>
      <c r="S294" s="88"/>
      <c r="T294" s="89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T294" s="20" t="s">
        <v>150</v>
      </c>
      <c r="AU294" s="20" t="s">
        <v>88</v>
      </c>
    </row>
    <row r="295" s="13" customFormat="1">
      <c r="A295" s="13"/>
      <c r="B295" s="226"/>
      <c r="C295" s="227"/>
      <c r="D295" s="228" t="s">
        <v>152</v>
      </c>
      <c r="E295" s="229" t="s">
        <v>32</v>
      </c>
      <c r="F295" s="230" t="s">
        <v>338</v>
      </c>
      <c r="G295" s="227"/>
      <c r="H295" s="229" t="s">
        <v>32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152</v>
      </c>
      <c r="AU295" s="236" t="s">
        <v>88</v>
      </c>
      <c r="AV295" s="13" t="s">
        <v>86</v>
      </c>
      <c r="AW295" s="13" t="s">
        <v>39</v>
      </c>
      <c r="AX295" s="13" t="s">
        <v>78</v>
      </c>
      <c r="AY295" s="236" t="s">
        <v>141</v>
      </c>
    </row>
    <row r="296" s="14" customFormat="1">
      <c r="A296" s="14"/>
      <c r="B296" s="237"/>
      <c r="C296" s="238"/>
      <c r="D296" s="228" t="s">
        <v>152</v>
      </c>
      <c r="E296" s="239" t="s">
        <v>32</v>
      </c>
      <c r="F296" s="240" t="s">
        <v>339</v>
      </c>
      <c r="G296" s="238"/>
      <c r="H296" s="241">
        <v>113.3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152</v>
      </c>
      <c r="AU296" s="247" t="s">
        <v>88</v>
      </c>
      <c r="AV296" s="14" t="s">
        <v>88</v>
      </c>
      <c r="AW296" s="14" t="s">
        <v>39</v>
      </c>
      <c r="AX296" s="14" t="s">
        <v>78</v>
      </c>
      <c r="AY296" s="247" t="s">
        <v>141</v>
      </c>
    </row>
    <row r="297" s="16" customFormat="1">
      <c r="A297" s="16"/>
      <c r="B297" s="259"/>
      <c r="C297" s="260"/>
      <c r="D297" s="228" t="s">
        <v>152</v>
      </c>
      <c r="E297" s="261" t="s">
        <v>32</v>
      </c>
      <c r="F297" s="262" t="s">
        <v>178</v>
      </c>
      <c r="G297" s="260"/>
      <c r="H297" s="263">
        <v>113.3</v>
      </c>
      <c r="I297" s="264"/>
      <c r="J297" s="260"/>
      <c r="K297" s="260"/>
      <c r="L297" s="265"/>
      <c r="M297" s="266"/>
      <c r="N297" s="267"/>
      <c r="O297" s="267"/>
      <c r="P297" s="267"/>
      <c r="Q297" s="267"/>
      <c r="R297" s="267"/>
      <c r="S297" s="267"/>
      <c r="T297" s="268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69" t="s">
        <v>152</v>
      </c>
      <c r="AU297" s="269" t="s">
        <v>88</v>
      </c>
      <c r="AV297" s="16" t="s">
        <v>148</v>
      </c>
      <c r="AW297" s="16" t="s">
        <v>39</v>
      </c>
      <c r="AX297" s="16" t="s">
        <v>86</v>
      </c>
      <c r="AY297" s="269" t="s">
        <v>141</v>
      </c>
    </row>
    <row r="298" s="2" customFormat="1" ht="33" customHeight="1">
      <c r="A298" s="42"/>
      <c r="B298" s="43"/>
      <c r="C298" s="208" t="s">
        <v>340</v>
      </c>
      <c r="D298" s="208" t="s">
        <v>143</v>
      </c>
      <c r="E298" s="209" t="s">
        <v>341</v>
      </c>
      <c r="F298" s="210" t="s">
        <v>342</v>
      </c>
      <c r="G298" s="211" t="s">
        <v>230</v>
      </c>
      <c r="H298" s="212">
        <v>116</v>
      </c>
      <c r="I298" s="213"/>
      <c r="J298" s="214">
        <f>ROUND(I298*H298,2)</f>
        <v>0</v>
      </c>
      <c r="K298" s="210" t="s">
        <v>147</v>
      </c>
      <c r="L298" s="48"/>
      <c r="M298" s="215" t="s">
        <v>32</v>
      </c>
      <c r="N298" s="216" t="s">
        <v>49</v>
      </c>
      <c r="O298" s="88"/>
      <c r="P298" s="217">
        <f>O298*H298</f>
        <v>0</v>
      </c>
      <c r="Q298" s="217">
        <v>0</v>
      </c>
      <c r="R298" s="217">
        <f>Q298*H298</f>
        <v>0</v>
      </c>
      <c r="S298" s="217">
        <v>0.57999999999999996</v>
      </c>
      <c r="T298" s="218">
        <f>S298*H298</f>
        <v>67.280000000000001</v>
      </c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R298" s="219" t="s">
        <v>148</v>
      </c>
      <c r="AT298" s="219" t="s">
        <v>143</v>
      </c>
      <c r="AU298" s="219" t="s">
        <v>88</v>
      </c>
      <c r="AY298" s="20" t="s">
        <v>141</v>
      </c>
      <c r="BE298" s="220">
        <f>IF(N298="základní",J298,0)</f>
        <v>0</v>
      </c>
      <c r="BF298" s="220">
        <f>IF(N298="snížená",J298,0)</f>
        <v>0</v>
      </c>
      <c r="BG298" s="220">
        <f>IF(N298="zákl. přenesená",J298,0)</f>
        <v>0</v>
      </c>
      <c r="BH298" s="220">
        <f>IF(N298="sníž. přenesená",J298,0)</f>
        <v>0</v>
      </c>
      <c r="BI298" s="220">
        <f>IF(N298="nulová",J298,0)</f>
        <v>0</v>
      </c>
      <c r="BJ298" s="20" t="s">
        <v>86</v>
      </c>
      <c r="BK298" s="220">
        <f>ROUND(I298*H298,2)</f>
        <v>0</v>
      </c>
      <c r="BL298" s="20" t="s">
        <v>148</v>
      </c>
      <c r="BM298" s="219" t="s">
        <v>343</v>
      </c>
    </row>
    <row r="299" s="2" customFormat="1">
      <c r="A299" s="42"/>
      <c r="B299" s="43"/>
      <c r="C299" s="44"/>
      <c r="D299" s="221" t="s">
        <v>150</v>
      </c>
      <c r="E299" s="44"/>
      <c r="F299" s="222" t="s">
        <v>344</v>
      </c>
      <c r="G299" s="44"/>
      <c r="H299" s="44"/>
      <c r="I299" s="223"/>
      <c r="J299" s="44"/>
      <c r="K299" s="44"/>
      <c r="L299" s="48"/>
      <c r="M299" s="224"/>
      <c r="N299" s="225"/>
      <c r="O299" s="88"/>
      <c r="P299" s="88"/>
      <c r="Q299" s="88"/>
      <c r="R299" s="88"/>
      <c r="S299" s="88"/>
      <c r="T299" s="89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T299" s="20" t="s">
        <v>150</v>
      </c>
      <c r="AU299" s="20" t="s">
        <v>88</v>
      </c>
    </row>
    <row r="300" s="13" customFormat="1">
      <c r="A300" s="13"/>
      <c r="B300" s="226"/>
      <c r="C300" s="227"/>
      <c r="D300" s="228" t="s">
        <v>152</v>
      </c>
      <c r="E300" s="229" t="s">
        <v>32</v>
      </c>
      <c r="F300" s="230" t="s">
        <v>345</v>
      </c>
      <c r="G300" s="227"/>
      <c r="H300" s="229" t="s">
        <v>32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152</v>
      </c>
      <c r="AU300" s="236" t="s">
        <v>88</v>
      </c>
      <c r="AV300" s="13" t="s">
        <v>86</v>
      </c>
      <c r="AW300" s="13" t="s">
        <v>39</v>
      </c>
      <c r="AX300" s="13" t="s">
        <v>78</v>
      </c>
      <c r="AY300" s="236" t="s">
        <v>141</v>
      </c>
    </row>
    <row r="301" s="14" customFormat="1">
      <c r="A301" s="14"/>
      <c r="B301" s="237"/>
      <c r="C301" s="238"/>
      <c r="D301" s="228" t="s">
        <v>152</v>
      </c>
      <c r="E301" s="239" t="s">
        <v>32</v>
      </c>
      <c r="F301" s="240" t="s">
        <v>346</v>
      </c>
      <c r="G301" s="238"/>
      <c r="H301" s="241">
        <v>116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152</v>
      </c>
      <c r="AU301" s="247" t="s">
        <v>88</v>
      </c>
      <c r="AV301" s="14" t="s">
        <v>88</v>
      </c>
      <c r="AW301" s="14" t="s">
        <v>39</v>
      </c>
      <c r="AX301" s="14" t="s">
        <v>78</v>
      </c>
      <c r="AY301" s="247" t="s">
        <v>141</v>
      </c>
    </row>
    <row r="302" s="16" customFormat="1">
      <c r="A302" s="16"/>
      <c r="B302" s="259"/>
      <c r="C302" s="260"/>
      <c r="D302" s="228" t="s">
        <v>152</v>
      </c>
      <c r="E302" s="261" t="s">
        <v>32</v>
      </c>
      <c r="F302" s="262" t="s">
        <v>178</v>
      </c>
      <c r="G302" s="260"/>
      <c r="H302" s="263">
        <v>116</v>
      </c>
      <c r="I302" s="264"/>
      <c r="J302" s="260"/>
      <c r="K302" s="260"/>
      <c r="L302" s="265"/>
      <c r="M302" s="266"/>
      <c r="N302" s="267"/>
      <c r="O302" s="267"/>
      <c r="P302" s="267"/>
      <c r="Q302" s="267"/>
      <c r="R302" s="267"/>
      <c r="S302" s="267"/>
      <c r="T302" s="268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69" t="s">
        <v>152</v>
      </c>
      <c r="AU302" s="269" t="s">
        <v>88</v>
      </c>
      <c r="AV302" s="16" t="s">
        <v>148</v>
      </c>
      <c r="AW302" s="16" t="s">
        <v>39</v>
      </c>
      <c r="AX302" s="16" t="s">
        <v>86</v>
      </c>
      <c r="AY302" s="269" t="s">
        <v>141</v>
      </c>
    </row>
    <row r="303" s="12" customFormat="1" ht="22.8" customHeight="1">
      <c r="A303" s="12"/>
      <c r="B303" s="192"/>
      <c r="C303" s="193"/>
      <c r="D303" s="194" t="s">
        <v>77</v>
      </c>
      <c r="E303" s="206" t="s">
        <v>175</v>
      </c>
      <c r="F303" s="206" t="s">
        <v>347</v>
      </c>
      <c r="G303" s="193"/>
      <c r="H303" s="193"/>
      <c r="I303" s="196"/>
      <c r="J303" s="207">
        <f>BK303</f>
        <v>0</v>
      </c>
      <c r="K303" s="193"/>
      <c r="L303" s="198"/>
      <c r="M303" s="199"/>
      <c r="N303" s="200"/>
      <c r="O303" s="200"/>
      <c r="P303" s="201">
        <f>SUM(P304:P311)</f>
        <v>0</v>
      </c>
      <c r="Q303" s="200"/>
      <c r="R303" s="201">
        <f>SUM(R304:R311)</f>
        <v>0.0028280000000000002</v>
      </c>
      <c r="S303" s="200"/>
      <c r="T303" s="202">
        <f>SUM(T304:T311)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3" t="s">
        <v>86</v>
      </c>
      <c r="AT303" s="204" t="s">
        <v>77</v>
      </c>
      <c r="AU303" s="204" t="s">
        <v>86</v>
      </c>
      <c r="AY303" s="203" t="s">
        <v>141</v>
      </c>
      <c r="BK303" s="205">
        <f>SUM(BK304:BK311)</f>
        <v>0</v>
      </c>
    </row>
    <row r="304" s="2" customFormat="1" ht="33" customHeight="1">
      <c r="A304" s="42"/>
      <c r="B304" s="43"/>
      <c r="C304" s="208" t="s">
        <v>348</v>
      </c>
      <c r="D304" s="208" t="s">
        <v>143</v>
      </c>
      <c r="E304" s="209" t="s">
        <v>349</v>
      </c>
      <c r="F304" s="210" t="s">
        <v>350</v>
      </c>
      <c r="G304" s="211" t="s">
        <v>351</v>
      </c>
      <c r="H304" s="212">
        <v>4</v>
      </c>
      <c r="I304" s="213"/>
      <c r="J304" s="214">
        <f>ROUND(I304*H304,2)</f>
        <v>0</v>
      </c>
      <c r="K304" s="210" t="s">
        <v>147</v>
      </c>
      <c r="L304" s="48"/>
      <c r="M304" s="215" t="s">
        <v>32</v>
      </c>
      <c r="N304" s="216" t="s">
        <v>49</v>
      </c>
      <c r="O304" s="88"/>
      <c r="P304" s="217">
        <f>O304*H304</f>
        <v>0</v>
      </c>
      <c r="Q304" s="217">
        <v>0</v>
      </c>
      <c r="R304" s="217">
        <f>Q304*H304</f>
        <v>0</v>
      </c>
      <c r="S304" s="217">
        <v>0</v>
      </c>
      <c r="T304" s="218">
        <f>S304*H304</f>
        <v>0</v>
      </c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R304" s="219" t="s">
        <v>148</v>
      </c>
      <c r="AT304" s="219" t="s">
        <v>143</v>
      </c>
      <c r="AU304" s="219" t="s">
        <v>88</v>
      </c>
      <c r="AY304" s="20" t="s">
        <v>141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86</v>
      </c>
      <c r="BK304" s="220">
        <f>ROUND(I304*H304,2)</f>
        <v>0</v>
      </c>
      <c r="BL304" s="20" t="s">
        <v>148</v>
      </c>
      <c r="BM304" s="219" t="s">
        <v>352</v>
      </c>
    </row>
    <row r="305" s="2" customFormat="1">
      <c r="A305" s="42"/>
      <c r="B305" s="43"/>
      <c r="C305" s="44"/>
      <c r="D305" s="221" t="s">
        <v>150</v>
      </c>
      <c r="E305" s="44"/>
      <c r="F305" s="222" t="s">
        <v>353</v>
      </c>
      <c r="G305" s="44"/>
      <c r="H305" s="44"/>
      <c r="I305" s="223"/>
      <c r="J305" s="44"/>
      <c r="K305" s="44"/>
      <c r="L305" s="48"/>
      <c r="M305" s="224"/>
      <c r="N305" s="225"/>
      <c r="O305" s="88"/>
      <c r="P305" s="88"/>
      <c r="Q305" s="88"/>
      <c r="R305" s="88"/>
      <c r="S305" s="88"/>
      <c r="T305" s="89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T305" s="20" t="s">
        <v>150</v>
      </c>
      <c r="AU305" s="20" t="s">
        <v>88</v>
      </c>
    </row>
    <row r="306" s="13" customFormat="1">
      <c r="A306" s="13"/>
      <c r="B306" s="226"/>
      <c r="C306" s="227"/>
      <c r="D306" s="228" t="s">
        <v>152</v>
      </c>
      <c r="E306" s="229" t="s">
        <v>32</v>
      </c>
      <c r="F306" s="230" t="s">
        <v>354</v>
      </c>
      <c r="G306" s="227"/>
      <c r="H306" s="229" t="s">
        <v>32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152</v>
      </c>
      <c r="AU306" s="236" t="s">
        <v>88</v>
      </c>
      <c r="AV306" s="13" t="s">
        <v>86</v>
      </c>
      <c r="AW306" s="13" t="s">
        <v>39</v>
      </c>
      <c r="AX306" s="13" t="s">
        <v>78</v>
      </c>
      <c r="AY306" s="236" t="s">
        <v>141</v>
      </c>
    </row>
    <row r="307" s="14" customFormat="1">
      <c r="A307" s="14"/>
      <c r="B307" s="237"/>
      <c r="C307" s="238"/>
      <c r="D307" s="228" t="s">
        <v>152</v>
      </c>
      <c r="E307" s="239" t="s">
        <v>32</v>
      </c>
      <c r="F307" s="240" t="s">
        <v>148</v>
      </c>
      <c r="G307" s="238"/>
      <c r="H307" s="241">
        <v>4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152</v>
      </c>
      <c r="AU307" s="247" t="s">
        <v>88</v>
      </c>
      <c r="AV307" s="14" t="s">
        <v>88</v>
      </c>
      <c r="AW307" s="14" t="s">
        <v>39</v>
      </c>
      <c r="AX307" s="14" t="s">
        <v>86</v>
      </c>
      <c r="AY307" s="247" t="s">
        <v>141</v>
      </c>
    </row>
    <row r="308" s="2" customFormat="1" ht="16.5" customHeight="1">
      <c r="A308" s="42"/>
      <c r="B308" s="43"/>
      <c r="C308" s="270" t="s">
        <v>355</v>
      </c>
      <c r="D308" s="270" t="s">
        <v>280</v>
      </c>
      <c r="E308" s="271" t="s">
        <v>356</v>
      </c>
      <c r="F308" s="272" t="s">
        <v>357</v>
      </c>
      <c r="G308" s="273" t="s">
        <v>358</v>
      </c>
      <c r="H308" s="274">
        <v>1.6160000000000001</v>
      </c>
      <c r="I308" s="275"/>
      <c r="J308" s="276">
        <f>ROUND(I308*H308,2)</f>
        <v>0</v>
      </c>
      <c r="K308" s="272" t="s">
        <v>147</v>
      </c>
      <c r="L308" s="277"/>
      <c r="M308" s="278" t="s">
        <v>32</v>
      </c>
      <c r="N308" s="279" t="s">
        <v>49</v>
      </c>
      <c r="O308" s="88"/>
      <c r="P308" s="217">
        <f>O308*H308</f>
        <v>0</v>
      </c>
      <c r="Q308" s="217">
        <v>0.00175</v>
      </c>
      <c r="R308" s="217">
        <f>Q308*H308</f>
        <v>0.0028280000000000002</v>
      </c>
      <c r="S308" s="217">
        <v>0</v>
      </c>
      <c r="T308" s="218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19" t="s">
        <v>257</v>
      </c>
      <c r="AT308" s="219" t="s">
        <v>280</v>
      </c>
      <c r="AU308" s="219" t="s">
        <v>88</v>
      </c>
      <c r="AY308" s="20" t="s">
        <v>141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86</v>
      </c>
      <c r="BK308" s="220">
        <f>ROUND(I308*H308,2)</f>
        <v>0</v>
      </c>
      <c r="BL308" s="20" t="s">
        <v>148</v>
      </c>
      <c r="BM308" s="219" t="s">
        <v>359</v>
      </c>
    </row>
    <row r="309" s="13" customFormat="1">
      <c r="A309" s="13"/>
      <c r="B309" s="226"/>
      <c r="C309" s="227"/>
      <c r="D309" s="228" t="s">
        <v>152</v>
      </c>
      <c r="E309" s="229" t="s">
        <v>32</v>
      </c>
      <c r="F309" s="230" t="s">
        <v>360</v>
      </c>
      <c r="G309" s="227"/>
      <c r="H309" s="229" t="s">
        <v>32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152</v>
      </c>
      <c r="AU309" s="236" t="s">
        <v>88</v>
      </c>
      <c r="AV309" s="13" t="s">
        <v>86</v>
      </c>
      <c r="AW309" s="13" t="s">
        <v>39</v>
      </c>
      <c r="AX309" s="13" t="s">
        <v>78</v>
      </c>
      <c r="AY309" s="236" t="s">
        <v>141</v>
      </c>
    </row>
    <row r="310" s="14" customFormat="1">
      <c r="A310" s="14"/>
      <c r="B310" s="237"/>
      <c r="C310" s="238"/>
      <c r="D310" s="228" t="s">
        <v>152</v>
      </c>
      <c r="E310" s="239" t="s">
        <v>32</v>
      </c>
      <c r="F310" s="240" t="s">
        <v>361</v>
      </c>
      <c r="G310" s="238"/>
      <c r="H310" s="241">
        <v>1.6000000000000001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152</v>
      </c>
      <c r="AU310" s="247" t="s">
        <v>88</v>
      </c>
      <c r="AV310" s="14" t="s">
        <v>88</v>
      </c>
      <c r="AW310" s="14" t="s">
        <v>39</v>
      </c>
      <c r="AX310" s="14" t="s">
        <v>86</v>
      </c>
      <c r="AY310" s="247" t="s">
        <v>141</v>
      </c>
    </row>
    <row r="311" s="14" customFormat="1">
      <c r="A311" s="14"/>
      <c r="B311" s="237"/>
      <c r="C311" s="238"/>
      <c r="D311" s="228" t="s">
        <v>152</v>
      </c>
      <c r="E311" s="238"/>
      <c r="F311" s="240" t="s">
        <v>362</v>
      </c>
      <c r="G311" s="238"/>
      <c r="H311" s="241">
        <v>1.6160000000000001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152</v>
      </c>
      <c r="AU311" s="247" t="s">
        <v>88</v>
      </c>
      <c r="AV311" s="14" t="s">
        <v>88</v>
      </c>
      <c r="AW311" s="14" t="s">
        <v>4</v>
      </c>
      <c r="AX311" s="14" t="s">
        <v>86</v>
      </c>
      <c r="AY311" s="247" t="s">
        <v>141</v>
      </c>
    </row>
    <row r="312" s="12" customFormat="1" ht="22.8" customHeight="1">
      <c r="A312" s="12"/>
      <c r="B312" s="192"/>
      <c r="C312" s="193"/>
      <c r="D312" s="194" t="s">
        <v>77</v>
      </c>
      <c r="E312" s="206" t="s">
        <v>363</v>
      </c>
      <c r="F312" s="206" t="s">
        <v>364</v>
      </c>
      <c r="G312" s="193"/>
      <c r="H312" s="193"/>
      <c r="I312" s="196"/>
      <c r="J312" s="207">
        <f>BK312</f>
        <v>0</v>
      </c>
      <c r="K312" s="193"/>
      <c r="L312" s="198"/>
      <c r="M312" s="199"/>
      <c r="N312" s="200"/>
      <c r="O312" s="200"/>
      <c r="P312" s="201">
        <f>SUM(P313:P340)</f>
        <v>0</v>
      </c>
      <c r="Q312" s="200"/>
      <c r="R312" s="201">
        <f>SUM(R313:R340)</f>
        <v>22.116615269999997</v>
      </c>
      <c r="S312" s="200"/>
      <c r="T312" s="202">
        <f>SUM(T313:T340)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3" t="s">
        <v>86</v>
      </c>
      <c r="AT312" s="204" t="s">
        <v>77</v>
      </c>
      <c r="AU312" s="204" t="s">
        <v>86</v>
      </c>
      <c r="AY312" s="203" t="s">
        <v>141</v>
      </c>
      <c r="BK312" s="205">
        <f>SUM(BK313:BK340)</f>
        <v>0</v>
      </c>
    </row>
    <row r="313" s="2" customFormat="1" ht="24.15" customHeight="1">
      <c r="A313" s="42"/>
      <c r="B313" s="43"/>
      <c r="C313" s="208" t="s">
        <v>365</v>
      </c>
      <c r="D313" s="208" t="s">
        <v>143</v>
      </c>
      <c r="E313" s="209" t="s">
        <v>366</v>
      </c>
      <c r="F313" s="210" t="s">
        <v>367</v>
      </c>
      <c r="G313" s="211" t="s">
        <v>230</v>
      </c>
      <c r="H313" s="212">
        <v>13.988</v>
      </c>
      <c r="I313" s="213"/>
      <c r="J313" s="214">
        <f>ROUND(I313*H313,2)</f>
        <v>0</v>
      </c>
      <c r="K313" s="210" t="s">
        <v>147</v>
      </c>
      <c r="L313" s="48"/>
      <c r="M313" s="215" t="s">
        <v>32</v>
      </c>
      <c r="N313" s="216" t="s">
        <v>49</v>
      </c>
      <c r="O313" s="88"/>
      <c r="P313" s="217">
        <f>O313*H313</f>
        <v>0</v>
      </c>
      <c r="Q313" s="217">
        <v>0.99007999999999996</v>
      </c>
      <c r="R313" s="217">
        <f>Q313*H313</f>
        <v>13.849239039999999</v>
      </c>
      <c r="S313" s="217">
        <v>0</v>
      </c>
      <c r="T313" s="218">
        <f>S313*H313</f>
        <v>0</v>
      </c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R313" s="219" t="s">
        <v>148</v>
      </c>
      <c r="AT313" s="219" t="s">
        <v>143</v>
      </c>
      <c r="AU313" s="219" t="s">
        <v>88</v>
      </c>
      <c r="AY313" s="20" t="s">
        <v>141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20" t="s">
        <v>86</v>
      </c>
      <c r="BK313" s="220">
        <f>ROUND(I313*H313,2)</f>
        <v>0</v>
      </c>
      <c r="BL313" s="20" t="s">
        <v>148</v>
      </c>
      <c r="BM313" s="219" t="s">
        <v>368</v>
      </c>
    </row>
    <row r="314" s="2" customFormat="1">
      <c r="A314" s="42"/>
      <c r="B314" s="43"/>
      <c r="C314" s="44"/>
      <c r="D314" s="221" t="s">
        <v>150</v>
      </c>
      <c r="E314" s="44"/>
      <c r="F314" s="222" t="s">
        <v>369</v>
      </c>
      <c r="G314" s="44"/>
      <c r="H314" s="44"/>
      <c r="I314" s="223"/>
      <c r="J314" s="44"/>
      <c r="K314" s="44"/>
      <c r="L314" s="48"/>
      <c r="M314" s="224"/>
      <c r="N314" s="225"/>
      <c r="O314" s="88"/>
      <c r="P314" s="88"/>
      <c r="Q314" s="88"/>
      <c r="R314" s="88"/>
      <c r="S314" s="88"/>
      <c r="T314" s="89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T314" s="20" t="s">
        <v>150</v>
      </c>
      <c r="AU314" s="20" t="s">
        <v>88</v>
      </c>
    </row>
    <row r="315" s="13" customFormat="1">
      <c r="A315" s="13"/>
      <c r="B315" s="226"/>
      <c r="C315" s="227"/>
      <c r="D315" s="228" t="s">
        <v>152</v>
      </c>
      <c r="E315" s="229" t="s">
        <v>32</v>
      </c>
      <c r="F315" s="230" t="s">
        <v>153</v>
      </c>
      <c r="G315" s="227"/>
      <c r="H315" s="229" t="s">
        <v>32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152</v>
      </c>
      <c r="AU315" s="236" t="s">
        <v>88</v>
      </c>
      <c r="AV315" s="13" t="s">
        <v>86</v>
      </c>
      <c r="AW315" s="13" t="s">
        <v>39</v>
      </c>
      <c r="AX315" s="13" t="s">
        <v>78</v>
      </c>
      <c r="AY315" s="236" t="s">
        <v>141</v>
      </c>
    </row>
    <row r="316" s="13" customFormat="1">
      <c r="A316" s="13"/>
      <c r="B316" s="226"/>
      <c r="C316" s="227"/>
      <c r="D316" s="228" t="s">
        <v>152</v>
      </c>
      <c r="E316" s="229" t="s">
        <v>32</v>
      </c>
      <c r="F316" s="230" t="s">
        <v>190</v>
      </c>
      <c r="G316" s="227"/>
      <c r="H316" s="229" t="s">
        <v>32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152</v>
      </c>
      <c r="AU316" s="236" t="s">
        <v>88</v>
      </c>
      <c r="AV316" s="13" t="s">
        <v>86</v>
      </c>
      <c r="AW316" s="13" t="s">
        <v>39</v>
      </c>
      <c r="AX316" s="13" t="s">
        <v>78</v>
      </c>
      <c r="AY316" s="236" t="s">
        <v>141</v>
      </c>
    </row>
    <row r="317" s="14" customFormat="1">
      <c r="A317" s="14"/>
      <c r="B317" s="237"/>
      <c r="C317" s="238"/>
      <c r="D317" s="228" t="s">
        <v>152</v>
      </c>
      <c r="E317" s="239" t="s">
        <v>32</v>
      </c>
      <c r="F317" s="240" t="s">
        <v>370</v>
      </c>
      <c r="G317" s="238"/>
      <c r="H317" s="241">
        <v>13.988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152</v>
      </c>
      <c r="AU317" s="247" t="s">
        <v>88</v>
      </c>
      <c r="AV317" s="14" t="s">
        <v>88</v>
      </c>
      <c r="AW317" s="14" t="s">
        <v>39</v>
      </c>
      <c r="AX317" s="14" t="s">
        <v>78</v>
      </c>
      <c r="AY317" s="247" t="s">
        <v>141</v>
      </c>
    </row>
    <row r="318" s="16" customFormat="1">
      <c r="A318" s="16"/>
      <c r="B318" s="259"/>
      <c r="C318" s="260"/>
      <c r="D318" s="228" t="s">
        <v>152</v>
      </c>
      <c r="E318" s="261" t="s">
        <v>32</v>
      </c>
      <c r="F318" s="262" t="s">
        <v>178</v>
      </c>
      <c r="G318" s="260"/>
      <c r="H318" s="263">
        <v>13.988</v>
      </c>
      <c r="I318" s="264"/>
      <c r="J318" s="260"/>
      <c r="K318" s="260"/>
      <c r="L318" s="265"/>
      <c r="M318" s="266"/>
      <c r="N318" s="267"/>
      <c r="O318" s="267"/>
      <c r="P318" s="267"/>
      <c r="Q318" s="267"/>
      <c r="R318" s="267"/>
      <c r="S318" s="267"/>
      <c r="T318" s="268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69" t="s">
        <v>152</v>
      </c>
      <c r="AU318" s="269" t="s">
        <v>88</v>
      </c>
      <c r="AV318" s="16" t="s">
        <v>148</v>
      </c>
      <c r="AW318" s="16" t="s">
        <v>39</v>
      </c>
      <c r="AX318" s="16" t="s">
        <v>86</v>
      </c>
      <c r="AY318" s="269" t="s">
        <v>141</v>
      </c>
    </row>
    <row r="319" s="2" customFormat="1" ht="24.15" customHeight="1">
      <c r="A319" s="42"/>
      <c r="B319" s="43"/>
      <c r="C319" s="208" t="s">
        <v>371</v>
      </c>
      <c r="D319" s="208" t="s">
        <v>143</v>
      </c>
      <c r="E319" s="209" t="s">
        <v>372</v>
      </c>
      <c r="F319" s="210" t="s">
        <v>373</v>
      </c>
      <c r="G319" s="211" t="s">
        <v>230</v>
      </c>
      <c r="H319" s="212">
        <v>2.25</v>
      </c>
      <c r="I319" s="213"/>
      <c r="J319" s="214">
        <f>ROUND(I319*H319,2)</f>
        <v>0</v>
      </c>
      <c r="K319" s="210" t="s">
        <v>147</v>
      </c>
      <c r="L319" s="48"/>
      <c r="M319" s="215" t="s">
        <v>32</v>
      </c>
      <c r="N319" s="216" t="s">
        <v>49</v>
      </c>
      <c r="O319" s="88"/>
      <c r="P319" s="217">
        <f>O319*H319</f>
        <v>0</v>
      </c>
      <c r="Q319" s="217">
        <v>1.2381500000000001</v>
      </c>
      <c r="R319" s="217">
        <f>Q319*H319</f>
        <v>2.7858375000000004</v>
      </c>
      <c r="S319" s="217">
        <v>0</v>
      </c>
      <c r="T319" s="218">
        <f>S319*H319</f>
        <v>0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19" t="s">
        <v>148</v>
      </c>
      <c r="AT319" s="219" t="s">
        <v>143</v>
      </c>
      <c r="AU319" s="219" t="s">
        <v>88</v>
      </c>
      <c r="AY319" s="20" t="s">
        <v>141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20" t="s">
        <v>86</v>
      </c>
      <c r="BK319" s="220">
        <f>ROUND(I319*H319,2)</f>
        <v>0</v>
      </c>
      <c r="BL319" s="20" t="s">
        <v>148</v>
      </c>
      <c r="BM319" s="219" t="s">
        <v>374</v>
      </c>
    </row>
    <row r="320" s="2" customFormat="1">
      <c r="A320" s="42"/>
      <c r="B320" s="43"/>
      <c r="C320" s="44"/>
      <c r="D320" s="221" t="s">
        <v>150</v>
      </c>
      <c r="E320" s="44"/>
      <c r="F320" s="222" t="s">
        <v>375</v>
      </c>
      <c r="G320" s="44"/>
      <c r="H320" s="44"/>
      <c r="I320" s="223"/>
      <c r="J320" s="44"/>
      <c r="K320" s="44"/>
      <c r="L320" s="48"/>
      <c r="M320" s="224"/>
      <c r="N320" s="225"/>
      <c r="O320" s="88"/>
      <c r="P320" s="88"/>
      <c r="Q320" s="88"/>
      <c r="R320" s="88"/>
      <c r="S320" s="88"/>
      <c r="T320" s="89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T320" s="20" t="s">
        <v>150</v>
      </c>
      <c r="AU320" s="20" t="s">
        <v>88</v>
      </c>
    </row>
    <row r="321" s="13" customFormat="1">
      <c r="A321" s="13"/>
      <c r="B321" s="226"/>
      <c r="C321" s="227"/>
      <c r="D321" s="228" t="s">
        <v>152</v>
      </c>
      <c r="E321" s="229" t="s">
        <v>32</v>
      </c>
      <c r="F321" s="230" t="s">
        <v>376</v>
      </c>
      <c r="G321" s="227"/>
      <c r="H321" s="229" t="s">
        <v>32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152</v>
      </c>
      <c r="AU321" s="236" t="s">
        <v>88</v>
      </c>
      <c r="AV321" s="13" t="s">
        <v>86</v>
      </c>
      <c r="AW321" s="13" t="s">
        <v>39</v>
      </c>
      <c r="AX321" s="13" t="s">
        <v>78</v>
      </c>
      <c r="AY321" s="236" t="s">
        <v>141</v>
      </c>
    </row>
    <row r="322" s="13" customFormat="1">
      <c r="A322" s="13"/>
      <c r="B322" s="226"/>
      <c r="C322" s="227"/>
      <c r="D322" s="228" t="s">
        <v>152</v>
      </c>
      <c r="E322" s="229" t="s">
        <v>32</v>
      </c>
      <c r="F322" s="230" t="s">
        <v>377</v>
      </c>
      <c r="G322" s="227"/>
      <c r="H322" s="229" t="s">
        <v>32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152</v>
      </c>
      <c r="AU322" s="236" t="s">
        <v>88</v>
      </c>
      <c r="AV322" s="13" t="s">
        <v>86</v>
      </c>
      <c r="AW322" s="13" t="s">
        <v>39</v>
      </c>
      <c r="AX322" s="13" t="s">
        <v>78</v>
      </c>
      <c r="AY322" s="236" t="s">
        <v>141</v>
      </c>
    </row>
    <row r="323" s="14" customFormat="1">
      <c r="A323" s="14"/>
      <c r="B323" s="237"/>
      <c r="C323" s="238"/>
      <c r="D323" s="228" t="s">
        <v>152</v>
      </c>
      <c r="E323" s="239" t="s">
        <v>32</v>
      </c>
      <c r="F323" s="240" t="s">
        <v>378</v>
      </c>
      <c r="G323" s="238"/>
      <c r="H323" s="241">
        <v>2.25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152</v>
      </c>
      <c r="AU323" s="247" t="s">
        <v>88</v>
      </c>
      <c r="AV323" s="14" t="s">
        <v>88</v>
      </c>
      <c r="AW323" s="14" t="s">
        <v>39</v>
      </c>
      <c r="AX323" s="14" t="s">
        <v>78</v>
      </c>
      <c r="AY323" s="247" t="s">
        <v>141</v>
      </c>
    </row>
    <row r="324" s="16" customFormat="1">
      <c r="A324" s="16"/>
      <c r="B324" s="259"/>
      <c r="C324" s="260"/>
      <c r="D324" s="228" t="s">
        <v>152</v>
      </c>
      <c r="E324" s="261" t="s">
        <v>32</v>
      </c>
      <c r="F324" s="262" t="s">
        <v>178</v>
      </c>
      <c r="G324" s="260"/>
      <c r="H324" s="263">
        <v>2.25</v>
      </c>
      <c r="I324" s="264"/>
      <c r="J324" s="260"/>
      <c r="K324" s="260"/>
      <c r="L324" s="265"/>
      <c r="M324" s="266"/>
      <c r="N324" s="267"/>
      <c r="O324" s="267"/>
      <c r="P324" s="267"/>
      <c r="Q324" s="267"/>
      <c r="R324" s="267"/>
      <c r="S324" s="267"/>
      <c r="T324" s="268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69" t="s">
        <v>152</v>
      </c>
      <c r="AU324" s="269" t="s">
        <v>88</v>
      </c>
      <c r="AV324" s="16" t="s">
        <v>148</v>
      </c>
      <c r="AW324" s="16" t="s">
        <v>39</v>
      </c>
      <c r="AX324" s="16" t="s">
        <v>86</v>
      </c>
      <c r="AY324" s="269" t="s">
        <v>141</v>
      </c>
    </row>
    <row r="325" s="2" customFormat="1" ht="21.75" customHeight="1">
      <c r="A325" s="42"/>
      <c r="B325" s="43"/>
      <c r="C325" s="208" t="s">
        <v>379</v>
      </c>
      <c r="D325" s="208" t="s">
        <v>143</v>
      </c>
      <c r="E325" s="209" t="s">
        <v>380</v>
      </c>
      <c r="F325" s="210" t="s">
        <v>381</v>
      </c>
      <c r="G325" s="211" t="s">
        <v>146</v>
      </c>
      <c r="H325" s="212">
        <v>2.1789999999999998</v>
      </c>
      <c r="I325" s="213"/>
      <c r="J325" s="214">
        <f>ROUND(I325*H325,2)</f>
        <v>0</v>
      </c>
      <c r="K325" s="210" t="s">
        <v>147</v>
      </c>
      <c r="L325" s="48"/>
      <c r="M325" s="215" t="s">
        <v>32</v>
      </c>
      <c r="N325" s="216" t="s">
        <v>49</v>
      </c>
      <c r="O325" s="88"/>
      <c r="P325" s="217">
        <f>O325*H325</f>
        <v>0</v>
      </c>
      <c r="Q325" s="217">
        <v>2.5018699999999998</v>
      </c>
      <c r="R325" s="217">
        <f>Q325*H325</f>
        <v>5.451574729999999</v>
      </c>
      <c r="S325" s="217">
        <v>0</v>
      </c>
      <c r="T325" s="218">
        <f>S325*H325</f>
        <v>0</v>
      </c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R325" s="219" t="s">
        <v>148</v>
      </c>
      <c r="AT325" s="219" t="s">
        <v>143</v>
      </c>
      <c r="AU325" s="219" t="s">
        <v>88</v>
      </c>
      <c r="AY325" s="20" t="s">
        <v>141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20" t="s">
        <v>86</v>
      </c>
      <c r="BK325" s="220">
        <f>ROUND(I325*H325,2)</f>
        <v>0</v>
      </c>
      <c r="BL325" s="20" t="s">
        <v>148</v>
      </c>
      <c r="BM325" s="219" t="s">
        <v>382</v>
      </c>
    </row>
    <row r="326" s="2" customFormat="1">
      <c r="A326" s="42"/>
      <c r="B326" s="43"/>
      <c r="C326" s="44"/>
      <c r="D326" s="221" t="s">
        <v>150</v>
      </c>
      <c r="E326" s="44"/>
      <c r="F326" s="222" t="s">
        <v>383</v>
      </c>
      <c r="G326" s="44"/>
      <c r="H326" s="44"/>
      <c r="I326" s="223"/>
      <c r="J326" s="44"/>
      <c r="K326" s="44"/>
      <c r="L326" s="48"/>
      <c r="M326" s="224"/>
      <c r="N326" s="225"/>
      <c r="O326" s="88"/>
      <c r="P326" s="88"/>
      <c r="Q326" s="88"/>
      <c r="R326" s="88"/>
      <c r="S326" s="88"/>
      <c r="T326" s="89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T326" s="20" t="s">
        <v>150</v>
      </c>
      <c r="AU326" s="20" t="s">
        <v>88</v>
      </c>
    </row>
    <row r="327" s="13" customFormat="1">
      <c r="A327" s="13"/>
      <c r="B327" s="226"/>
      <c r="C327" s="227"/>
      <c r="D327" s="228" t="s">
        <v>152</v>
      </c>
      <c r="E327" s="229" t="s">
        <v>32</v>
      </c>
      <c r="F327" s="230" t="s">
        <v>153</v>
      </c>
      <c r="G327" s="227"/>
      <c r="H327" s="229" t="s">
        <v>32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152</v>
      </c>
      <c r="AU327" s="236" t="s">
        <v>88</v>
      </c>
      <c r="AV327" s="13" t="s">
        <v>86</v>
      </c>
      <c r="AW327" s="13" t="s">
        <v>39</v>
      </c>
      <c r="AX327" s="13" t="s">
        <v>78</v>
      </c>
      <c r="AY327" s="236" t="s">
        <v>141</v>
      </c>
    </row>
    <row r="328" s="13" customFormat="1">
      <c r="A328" s="13"/>
      <c r="B328" s="226"/>
      <c r="C328" s="227"/>
      <c r="D328" s="228" t="s">
        <v>152</v>
      </c>
      <c r="E328" s="229" t="s">
        <v>32</v>
      </c>
      <c r="F328" s="230" t="s">
        <v>384</v>
      </c>
      <c r="G328" s="227"/>
      <c r="H328" s="229" t="s">
        <v>32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152</v>
      </c>
      <c r="AU328" s="236" t="s">
        <v>88</v>
      </c>
      <c r="AV328" s="13" t="s">
        <v>86</v>
      </c>
      <c r="AW328" s="13" t="s">
        <v>39</v>
      </c>
      <c r="AX328" s="13" t="s">
        <v>78</v>
      </c>
      <c r="AY328" s="236" t="s">
        <v>141</v>
      </c>
    </row>
    <row r="329" s="14" customFormat="1">
      <c r="A329" s="14"/>
      <c r="B329" s="237"/>
      <c r="C329" s="238"/>
      <c r="D329" s="228" t="s">
        <v>152</v>
      </c>
      <c r="E329" s="239" t="s">
        <v>32</v>
      </c>
      <c r="F329" s="240" t="s">
        <v>385</v>
      </c>
      <c r="G329" s="238"/>
      <c r="H329" s="241">
        <v>2.1789999999999998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152</v>
      </c>
      <c r="AU329" s="247" t="s">
        <v>88</v>
      </c>
      <c r="AV329" s="14" t="s">
        <v>88</v>
      </c>
      <c r="AW329" s="14" t="s">
        <v>39</v>
      </c>
      <c r="AX329" s="14" t="s">
        <v>78</v>
      </c>
      <c r="AY329" s="247" t="s">
        <v>141</v>
      </c>
    </row>
    <row r="330" s="16" customFormat="1">
      <c r="A330" s="16"/>
      <c r="B330" s="259"/>
      <c r="C330" s="260"/>
      <c r="D330" s="228" t="s">
        <v>152</v>
      </c>
      <c r="E330" s="261" t="s">
        <v>32</v>
      </c>
      <c r="F330" s="262" t="s">
        <v>178</v>
      </c>
      <c r="G330" s="260"/>
      <c r="H330" s="263">
        <v>2.1789999999999998</v>
      </c>
      <c r="I330" s="264"/>
      <c r="J330" s="260"/>
      <c r="K330" s="260"/>
      <c r="L330" s="265"/>
      <c r="M330" s="266"/>
      <c r="N330" s="267"/>
      <c r="O330" s="267"/>
      <c r="P330" s="267"/>
      <c r="Q330" s="267"/>
      <c r="R330" s="267"/>
      <c r="S330" s="267"/>
      <c r="T330" s="268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9" t="s">
        <v>152</v>
      </c>
      <c r="AU330" s="269" t="s">
        <v>88</v>
      </c>
      <c r="AV330" s="16" t="s">
        <v>148</v>
      </c>
      <c r="AW330" s="16" t="s">
        <v>39</v>
      </c>
      <c r="AX330" s="16" t="s">
        <v>86</v>
      </c>
      <c r="AY330" s="269" t="s">
        <v>141</v>
      </c>
    </row>
    <row r="331" s="2" customFormat="1" ht="16.5" customHeight="1">
      <c r="A331" s="42"/>
      <c r="B331" s="43"/>
      <c r="C331" s="208" t="s">
        <v>386</v>
      </c>
      <c r="D331" s="208" t="s">
        <v>143</v>
      </c>
      <c r="E331" s="209" t="s">
        <v>387</v>
      </c>
      <c r="F331" s="210" t="s">
        <v>388</v>
      </c>
      <c r="G331" s="211" t="s">
        <v>230</v>
      </c>
      <c r="H331" s="212">
        <v>10.896000000000001</v>
      </c>
      <c r="I331" s="213"/>
      <c r="J331" s="214">
        <f>ROUND(I331*H331,2)</f>
        <v>0</v>
      </c>
      <c r="K331" s="210" t="s">
        <v>147</v>
      </c>
      <c r="L331" s="48"/>
      <c r="M331" s="215" t="s">
        <v>32</v>
      </c>
      <c r="N331" s="216" t="s">
        <v>49</v>
      </c>
      <c r="O331" s="88"/>
      <c r="P331" s="217">
        <f>O331*H331</f>
        <v>0</v>
      </c>
      <c r="Q331" s="217">
        <v>0.0027499999999999998</v>
      </c>
      <c r="R331" s="217">
        <f>Q331*H331</f>
        <v>0.029964000000000001</v>
      </c>
      <c r="S331" s="217">
        <v>0</v>
      </c>
      <c r="T331" s="218">
        <f>S331*H331</f>
        <v>0</v>
      </c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R331" s="219" t="s">
        <v>148</v>
      </c>
      <c r="AT331" s="219" t="s">
        <v>143</v>
      </c>
      <c r="AU331" s="219" t="s">
        <v>88</v>
      </c>
      <c r="AY331" s="20" t="s">
        <v>141</v>
      </c>
      <c r="BE331" s="220">
        <f>IF(N331="základní",J331,0)</f>
        <v>0</v>
      </c>
      <c r="BF331" s="220">
        <f>IF(N331="snížená",J331,0)</f>
        <v>0</v>
      </c>
      <c r="BG331" s="220">
        <f>IF(N331="zákl. přenesená",J331,0)</f>
        <v>0</v>
      </c>
      <c r="BH331" s="220">
        <f>IF(N331="sníž. přenesená",J331,0)</f>
        <v>0</v>
      </c>
      <c r="BI331" s="220">
        <f>IF(N331="nulová",J331,0)</f>
        <v>0</v>
      </c>
      <c r="BJ331" s="20" t="s">
        <v>86</v>
      </c>
      <c r="BK331" s="220">
        <f>ROUND(I331*H331,2)</f>
        <v>0</v>
      </c>
      <c r="BL331" s="20" t="s">
        <v>148</v>
      </c>
      <c r="BM331" s="219" t="s">
        <v>389</v>
      </c>
    </row>
    <row r="332" s="2" customFormat="1">
      <c r="A332" s="42"/>
      <c r="B332" s="43"/>
      <c r="C332" s="44"/>
      <c r="D332" s="221" t="s">
        <v>150</v>
      </c>
      <c r="E332" s="44"/>
      <c r="F332" s="222" t="s">
        <v>390</v>
      </c>
      <c r="G332" s="44"/>
      <c r="H332" s="44"/>
      <c r="I332" s="223"/>
      <c r="J332" s="44"/>
      <c r="K332" s="44"/>
      <c r="L332" s="48"/>
      <c r="M332" s="224"/>
      <c r="N332" s="225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T332" s="20" t="s">
        <v>150</v>
      </c>
      <c r="AU332" s="20" t="s">
        <v>88</v>
      </c>
    </row>
    <row r="333" s="13" customFormat="1">
      <c r="A333" s="13"/>
      <c r="B333" s="226"/>
      <c r="C333" s="227"/>
      <c r="D333" s="228" t="s">
        <v>152</v>
      </c>
      <c r="E333" s="229" t="s">
        <v>32</v>
      </c>
      <c r="F333" s="230" t="s">
        <v>153</v>
      </c>
      <c r="G333" s="227"/>
      <c r="H333" s="229" t="s">
        <v>32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152</v>
      </c>
      <c r="AU333" s="236" t="s">
        <v>88</v>
      </c>
      <c r="AV333" s="13" t="s">
        <v>86</v>
      </c>
      <c r="AW333" s="13" t="s">
        <v>39</v>
      </c>
      <c r="AX333" s="13" t="s">
        <v>78</v>
      </c>
      <c r="AY333" s="236" t="s">
        <v>141</v>
      </c>
    </row>
    <row r="334" s="13" customFormat="1">
      <c r="A334" s="13"/>
      <c r="B334" s="226"/>
      <c r="C334" s="227"/>
      <c r="D334" s="228" t="s">
        <v>152</v>
      </c>
      <c r="E334" s="229" t="s">
        <v>32</v>
      </c>
      <c r="F334" s="230" t="s">
        <v>384</v>
      </c>
      <c r="G334" s="227"/>
      <c r="H334" s="229" t="s">
        <v>32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152</v>
      </c>
      <c r="AU334" s="236" t="s">
        <v>88</v>
      </c>
      <c r="AV334" s="13" t="s">
        <v>86</v>
      </c>
      <c r="AW334" s="13" t="s">
        <v>39</v>
      </c>
      <c r="AX334" s="13" t="s">
        <v>78</v>
      </c>
      <c r="AY334" s="236" t="s">
        <v>141</v>
      </c>
    </row>
    <row r="335" s="14" customFormat="1">
      <c r="A335" s="14"/>
      <c r="B335" s="237"/>
      <c r="C335" s="238"/>
      <c r="D335" s="228" t="s">
        <v>152</v>
      </c>
      <c r="E335" s="239" t="s">
        <v>32</v>
      </c>
      <c r="F335" s="240" t="s">
        <v>391</v>
      </c>
      <c r="G335" s="238"/>
      <c r="H335" s="241">
        <v>10.896000000000001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152</v>
      </c>
      <c r="AU335" s="247" t="s">
        <v>88</v>
      </c>
      <c r="AV335" s="14" t="s">
        <v>88</v>
      </c>
      <c r="AW335" s="14" t="s">
        <v>39</v>
      </c>
      <c r="AX335" s="14" t="s">
        <v>78</v>
      </c>
      <c r="AY335" s="247" t="s">
        <v>141</v>
      </c>
    </row>
    <row r="336" s="16" customFormat="1">
      <c r="A336" s="16"/>
      <c r="B336" s="259"/>
      <c r="C336" s="260"/>
      <c r="D336" s="228" t="s">
        <v>152</v>
      </c>
      <c r="E336" s="261" t="s">
        <v>32</v>
      </c>
      <c r="F336" s="262" t="s">
        <v>178</v>
      </c>
      <c r="G336" s="260"/>
      <c r="H336" s="263">
        <v>10.896000000000001</v>
      </c>
      <c r="I336" s="264"/>
      <c r="J336" s="260"/>
      <c r="K336" s="260"/>
      <c r="L336" s="265"/>
      <c r="M336" s="266"/>
      <c r="N336" s="267"/>
      <c r="O336" s="267"/>
      <c r="P336" s="267"/>
      <c r="Q336" s="267"/>
      <c r="R336" s="267"/>
      <c r="S336" s="267"/>
      <c r="T336" s="268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T336" s="269" t="s">
        <v>152</v>
      </c>
      <c r="AU336" s="269" t="s">
        <v>88</v>
      </c>
      <c r="AV336" s="16" t="s">
        <v>148</v>
      </c>
      <c r="AW336" s="16" t="s">
        <v>39</v>
      </c>
      <c r="AX336" s="16" t="s">
        <v>86</v>
      </c>
      <c r="AY336" s="269" t="s">
        <v>141</v>
      </c>
    </row>
    <row r="337" s="2" customFormat="1" ht="16.5" customHeight="1">
      <c r="A337" s="42"/>
      <c r="B337" s="43"/>
      <c r="C337" s="208" t="s">
        <v>392</v>
      </c>
      <c r="D337" s="208" t="s">
        <v>143</v>
      </c>
      <c r="E337" s="209" t="s">
        <v>393</v>
      </c>
      <c r="F337" s="210" t="s">
        <v>394</v>
      </c>
      <c r="G337" s="211" t="s">
        <v>230</v>
      </c>
      <c r="H337" s="212">
        <v>10.896000000000001</v>
      </c>
      <c r="I337" s="213"/>
      <c r="J337" s="214">
        <f>ROUND(I337*H337,2)</f>
        <v>0</v>
      </c>
      <c r="K337" s="210" t="s">
        <v>147</v>
      </c>
      <c r="L337" s="48"/>
      <c r="M337" s="215" t="s">
        <v>32</v>
      </c>
      <c r="N337" s="216" t="s">
        <v>49</v>
      </c>
      <c r="O337" s="88"/>
      <c r="P337" s="217">
        <f>O337*H337</f>
        <v>0</v>
      </c>
      <c r="Q337" s="217">
        <v>0</v>
      </c>
      <c r="R337" s="217">
        <f>Q337*H337</f>
        <v>0</v>
      </c>
      <c r="S337" s="217">
        <v>0</v>
      </c>
      <c r="T337" s="218">
        <f>S337*H337</f>
        <v>0</v>
      </c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R337" s="219" t="s">
        <v>148</v>
      </c>
      <c r="AT337" s="219" t="s">
        <v>143</v>
      </c>
      <c r="AU337" s="219" t="s">
        <v>88</v>
      </c>
      <c r="AY337" s="20" t="s">
        <v>141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20" t="s">
        <v>86</v>
      </c>
      <c r="BK337" s="220">
        <f>ROUND(I337*H337,2)</f>
        <v>0</v>
      </c>
      <c r="BL337" s="20" t="s">
        <v>148</v>
      </c>
      <c r="BM337" s="219" t="s">
        <v>395</v>
      </c>
    </row>
    <row r="338" s="2" customFormat="1">
      <c r="A338" s="42"/>
      <c r="B338" s="43"/>
      <c r="C338" s="44"/>
      <c r="D338" s="221" t="s">
        <v>150</v>
      </c>
      <c r="E338" s="44"/>
      <c r="F338" s="222" t="s">
        <v>396</v>
      </c>
      <c r="G338" s="44"/>
      <c r="H338" s="44"/>
      <c r="I338" s="223"/>
      <c r="J338" s="44"/>
      <c r="K338" s="44"/>
      <c r="L338" s="48"/>
      <c r="M338" s="224"/>
      <c r="N338" s="225"/>
      <c r="O338" s="88"/>
      <c r="P338" s="88"/>
      <c r="Q338" s="88"/>
      <c r="R338" s="88"/>
      <c r="S338" s="88"/>
      <c r="T338" s="89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T338" s="20" t="s">
        <v>150</v>
      </c>
      <c r="AU338" s="20" t="s">
        <v>88</v>
      </c>
    </row>
    <row r="339" s="13" customFormat="1">
      <c r="A339" s="13"/>
      <c r="B339" s="226"/>
      <c r="C339" s="227"/>
      <c r="D339" s="228" t="s">
        <v>152</v>
      </c>
      <c r="E339" s="229" t="s">
        <v>32</v>
      </c>
      <c r="F339" s="230" t="s">
        <v>397</v>
      </c>
      <c r="G339" s="227"/>
      <c r="H339" s="229" t="s">
        <v>32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152</v>
      </c>
      <c r="AU339" s="236" t="s">
        <v>88</v>
      </c>
      <c r="AV339" s="13" t="s">
        <v>86</v>
      </c>
      <c r="AW339" s="13" t="s">
        <v>39</v>
      </c>
      <c r="AX339" s="13" t="s">
        <v>78</v>
      </c>
      <c r="AY339" s="236" t="s">
        <v>141</v>
      </c>
    </row>
    <row r="340" s="14" customFormat="1">
      <c r="A340" s="14"/>
      <c r="B340" s="237"/>
      <c r="C340" s="238"/>
      <c r="D340" s="228" t="s">
        <v>152</v>
      </c>
      <c r="E340" s="239" t="s">
        <v>32</v>
      </c>
      <c r="F340" s="240" t="s">
        <v>398</v>
      </c>
      <c r="G340" s="238"/>
      <c r="H340" s="241">
        <v>10.896000000000001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152</v>
      </c>
      <c r="AU340" s="247" t="s">
        <v>88</v>
      </c>
      <c r="AV340" s="14" t="s">
        <v>88</v>
      </c>
      <c r="AW340" s="14" t="s">
        <v>39</v>
      </c>
      <c r="AX340" s="14" t="s">
        <v>86</v>
      </c>
      <c r="AY340" s="247" t="s">
        <v>141</v>
      </c>
    </row>
    <row r="341" s="12" customFormat="1" ht="22.8" customHeight="1">
      <c r="A341" s="12"/>
      <c r="B341" s="192"/>
      <c r="C341" s="193"/>
      <c r="D341" s="194" t="s">
        <v>77</v>
      </c>
      <c r="E341" s="206" t="s">
        <v>148</v>
      </c>
      <c r="F341" s="206" t="s">
        <v>399</v>
      </c>
      <c r="G341" s="193"/>
      <c r="H341" s="193"/>
      <c r="I341" s="196"/>
      <c r="J341" s="207">
        <f>BK341</f>
        <v>0</v>
      </c>
      <c r="K341" s="193"/>
      <c r="L341" s="198"/>
      <c r="M341" s="199"/>
      <c r="N341" s="200"/>
      <c r="O341" s="200"/>
      <c r="P341" s="201">
        <f>SUM(P342:P425)</f>
        <v>0</v>
      </c>
      <c r="Q341" s="200"/>
      <c r="R341" s="201">
        <f>SUM(R342:R425)</f>
        <v>301.98336501</v>
      </c>
      <c r="S341" s="200"/>
      <c r="T341" s="202">
        <f>SUM(T342:T425)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03" t="s">
        <v>86</v>
      </c>
      <c r="AT341" s="204" t="s">
        <v>77</v>
      </c>
      <c r="AU341" s="204" t="s">
        <v>86</v>
      </c>
      <c r="AY341" s="203" t="s">
        <v>141</v>
      </c>
      <c r="BK341" s="205">
        <f>SUM(BK342:BK425)</f>
        <v>0</v>
      </c>
    </row>
    <row r="342" s="2" customFormat="1" ht="24.15" customHeight="1">
      <c r="A342" s="42"/>
      <c r="B342" s="43"/>
      <c r="C342" s="208" t="s">
        <v>363</v>
      </c>
      <c r="D342" s="208" t="s">
        <v>143</v>
      </c>
      <c r="E342" s="209" t="s">
        <v>400</v>
      </c>
      <c r="F342" s="210" t="s">
        <v>401</v>
      </c>
      <c r="G342" s="211" t="s">
        <v>146</v>
      </c>
      <c r="H342" s="212">
        <v>118.434</v>
      </c>
      <c r="I342" s="213"/>
      <c r="J342" s="214">
        <f>ROUND(I342*H342,2)</f>
        <v>0</v>
      </c>
      <c r="K342" s="210" t="s">
        <v>147</v>
      </c>
      <c r="L342" s="48"/>
      <c r="M342" s="215" t="s">
        <v>32</v>
      </c>
      <c r="N342" s="216" t="s">
        <v>49</v>
      </c>
      <c r="O342" s="88"/>
      <c r="P342" s="217">
        <f>O342*H342</f>
        <v>0</v>
      </c>
      <c r="Q342" s="217">
        <v>2.5019499999999999</v>
      </c>
      <c r="R342" s="217">
        <f>Q342*H342</f>
        <v>296.31594630000001</v>
      </c>
      <c r="S342" s="217">
        <v>0</v>
      </c>
      <c r="T342" s="218">
        <f>S342*H342</f>
        <v>0</v>
      </c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R342" s="219" t="s">
        <v>148</v>
      </c>
      <c r="AT342" s="219" t="s">
        <v>143</v>
      </c>
      <c r="AU342" s="219" t="s">
        <v>88</v>
      </c>
      <c r="AY342" s="20" t="s">
        <v>141</v>
      </c>
      <c r="BE342" s="220">
        <f>IF(N342="základní",J342,0)</f>
        <v>0</v>
      </c>
      <c r="BF342" s="220">
        <f>IF(N342="snížená",J342,0)</f>
        <v>0</v>
      </c>
      <c r="BG342" s="220">
        <f>IF(N342="zákl. přenesená",J342,0)</f>
        <v>0</v>
      </c>
      <c r="BH342" s="220">
        <f>IF(N342="sníž. přenesená",J342,0)</f>
        <v>0</v>
      </c>
      <c r="BI342" s="220">
        <f>IF(N342="nulová",J342,0)</f>
        <v>0</v>
      </c>
      <c r="BJ342" s="20" t="s">
        <v>86</v>
      </c>
      <c r="BK342" s="220">
        <f>ROUND(I342*H342,2)</f>
        <v>0</v>
      </c>
      <c r="BL342" s="20" t="s">
        <v>148</v>
      </c>
      <c r="BM342" s="219" t="s">
        <v>402</v>
      </c>
    </row>
    <row r="343" s="2" customFormat="1">
      <c r="A343" s="42"/>
      <c r="B343" s="43"/>
      <c r="C343" s="44"/>
      <c r="D343" s="221" t="s">
        <v>150</v>
      </c>
      <c r="E343" s="44"/>
      <c r="F343" s="222" t="s">
        <v>403</v>
      </c>
      <c r="G343" s="44"/>
      <c r="H343" s="44"/>
      <c r="I343" s="223"/>
      <c r="J343" s="44"/>
      <c r="K343" s="44"/>
      <c r="L343" s="48"/>
      <c r="M343" s="224"/>
      <c r="N343" s="225"/>
      <c r="O343" s="88"/>
      <c r="P343" s="88"/>
      <c r="Q343" s="88"/>
      <c r="R343" s="88"/>
      <c r="S343" s="88"/>
      <c r="T343" s="89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T343" s="20" t="s">
        <v>150</v>
      </c>
      <c r="AU343" s="20" t="s">
        <v>88</v>
      </c>
    </row>
    <row r="344" s="13" customFormat="1">
      <c r="A344" s="13"/>
      <c r="B344" s="226"/>
      <c r="C344" s="227"/>
      <c r="D344" s="228" t="s">
        <v>152</v>
      </c>
      <c r="E344" s="229" t="s">
        <v>32</v>
      </c>
      <c r="F344" s="230" t="s">
        <v>153</v>
      </c>
      <c r="G344" s="227"/>
      <c r="H344" s="229" t="s">
        <v>32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152</v>
      </c>
      <c r="AU344" s="236" t="s">
        <v>88</v>
      </c>
      <c r="AV344" s="13" t="s">
        <v>86</v>
      </c>
      <c r="AW344" s="13" t="s">
        <v>39</v>
      </c>
      <c r="AX344" s="13" t="s">
        <v>78</v>
      </c>
      <c r="AY344" s="236" t="s">
        <v>141</v>
      </c>
    </row>
    <row r="345" s="13" customFormat="1">
      <c r="A345" s="13"/>
      <c r="B345" s="226"/>
      <c r="C345" s="227"/>
      <c r="D345" s="228" t="s">
        <v>152</v>
      </c>
      <c r="E345" s="229" t="s">
        <v>32</v>
      </c>
      <c r="F345" s="230" t="s">
        <v>185</v>
      </c>
      <c r="G345" s="227"/>
      <c r="H345" s="229" t="s">
        <v>32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152</v>
      </c>
      <c r="AU345" s="236" t="s">
        <v>88</v>
      </c>
      <c r="AV345" s="13" t="s">
        <v>86</v>
      </c>
      <c r="AW345" s="13" t="s">
        <v>39</v>
      </c>
      <c r="AX345" s="13" t="s">
        <v>78</v>
      </c>
      <c r="AY345" s="236" t="s">
        <v>141</v>
      </c>
    </row>
    <row r="346" s="14" customFormat="1">
      <c r="A346" s="14"/>
      <c r="B346" s="237"/>
      <c r="C346" s="238"/>
      <c r="D346" s="228" t="s">
        <v>152</v>
      </c>
      <c r="E346" s="239" t="s">
        <v>32</v>
      </c>
      <c r="F346" s="240" t="s">
        <v>404</v>
      </c>
      <c r="G346" s="238"/>
      <c r="H346" s="241">
        <v>6.673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152</v>
      </c>
      <c r="AU346" s="247" t="s">
        <v>88</v>
      </c>
      <c r="AV346" s="14" t="s">
        <v>88</v>
      </c>
      <c r="AW346" s="14" t="s">
        <v>39</v>
      </c>
      <c r="AX346" s="14" t="s">
        <v>78</v>
      </c>
      <c r="AY346" s="247" t="s">
        <v>141</v>
      </c>
    </row>
    <row r="347" s="13" customFormat="1">
      <c r="A347" s="13"/>
      <c r="B347" s="226"/>
      <c r="C347" s="227"/>
      <c r="D347" s="228" t="s">
        <v>152</v>
      </c>
      <c r="E347" s="229" t="s">
        <v>32</v>
      </c>
      <c r="F347" s="230" t="s">
        <v>405</v>
      </c>
      <c r="G347" s="227"/>
      <c r="H347" s="229" t="s">
        <v>32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152</v>
      </c>
      <c r="AU347" s="236" t="s">
        <v>88</v>
      </c>
      <c r="AV347" s="13" t="s">
        <v>86</v>
      </c>
      <c r="AW347" s="13" t="s">
        <v>39</v>
      </c>
      <c r="AX347" s="13" t="s">
        <v>78</v>
      </c>
      <c r="AY347" s="236" t="s">
        <v>141</v>
      </c>
    </row>
    <row r="348" s="14" customFormat="1">
      <c r="A348" s="14"/>
      <c r="B348" s="237"/>
      <c r="C348" s="238"/>
      <c r="D348" s="228" t="s">
        <v>152</v>
      </c>
      <c r="E348" s="239" t="s">
        <v>32</v>
      </c>
      <c r="F348" s="240" t="s">
        <v>406</v>
      </c>
      <c r="G348" s="238"/>
      <c r="H348" s="241">
        <v>5.3010000000000002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152</v>
      </c>
      <c r="AU348" s="247" t="s">
        <v>88</v>
      </c>
      <c r="AV348" s="14" t="s">
        <v>88</v>
      </c>
      <c r="AW348" s="14" t="s">
        <v>39</v>
      </c>
      <c r="AX348" s="14" t="s">
        <v>78</v>
      </c>
      <c r="AY348" s="247" t="s">
        <v>141</v>
      </c>
    </row>
    <row r="349" s="13" customFormat="1">
      <c r="A349" s="13"/>
      <c r="B349" s="226"/>
      <c r="C349" s="227"/>
      <c r="D349" s="228" t="s">
        <v>152</v>
      </c>
      <c r="E349" s="229" t="s">
        <v>32</v>
      </c>
      <c r="F349" s="230" t="s">
        <v>158</v>
      </c>
      <c r="G349" s="227"/>
      <c r="H349" s="229" t="s">
        <v>32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152</v>
      </c>
      <c r="AU349" s="236" t="s">
        <v>88</v>
      </c>
      <c r="AV349" s="13" t="s">
        <v>86</v>
      </c>
      <c r="AW349" s="13" t="s">
        <v>39</v>
      </c>
      <c r="AX349" s="13" t="s">
        <v>78</v>
      </c>
      <c r="AY349" s="236" t="s">
        <v>141</v>
      </c>
    </row>
    <row r="350" s="14" customFormat="1">
      <c r="A350" s="14"/>
      <c r="B350" s="237"/>
      <c r="C350" s="238"/>
      <c r="D350" s="228" t="s">
        <v>152</v>
      </c>
      <c r="E350" s="239" t="s">
        <v>32</v>
      </c>
      <c r="F350" s="240" t="s">
        <v>407</v>
      </c>
      <c r="G350" s="238"/>
      <c r="H350" s="241">
        <v>6.3890000000000002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152</v>
      </c>
      <c r="AU350" s="247" t="s">
        <v>88</v>
      </c>
      <c r="AV350" s="14" t="s">
        <v>88</v>
      </c>
      <c r="AW350" s="14" t="s">
        <v>39</v>
      </c>
      <c r="AX350" s="14" t="s">
        <v>78</v>
      </c>
      <c r="AY350" s="247" t="s">
        <v>141</v>
      </c>
    </row>
    <row r="351" s="13" customFormat="1">
      <c r="A351" s="13"/>
      <c r="B351" s="226"/>
      <c r="C351" s="227"/>
      <c r="D351" s="228" t="s">
        <v>152</v>
      </c>
      <c r="E351" s="229" t="s">
        <v>32</v>
      </c>
      <c r="F351" s="230" t="s">
        <v>405</v>
      </c>
      <c r="G351" s="227"/>
      <c r="H351" s="229" t="s">
        <v>32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152</v>
      </c>
      <c r="AU351" s="236" t="s">
        <v>88</v>
      </c>
      <c r="AV351" s="13" t="s">
        <v>86</v>
      </c>
      <c r="AW351" s="13" t="s">
        <v>39</v>
      </c>
      <c r="AX351" s="13" t="s">
        <v>78</v>
      </c>
      <c r="AY351" s="236" t="s">
        <v>141</v>
      </c>
    </row>
    <row r="352" s="14" customFormat="1">
      <c r="A352" s="14"/>
      <c r="B352" s="237"/>
      <c r="C352" s="238"/>
      <c r="D352" s="228" t="s">
        <v>152</v>
      </c>
      <c r="E352" s="239" t="s">
        <v>32</v>
      </c>
      <c r="F352" s="240" t="s">
        <v>408</v>
      </c>
      <c r="G352" s="238"/>
      <c r="H352" s="241">
        <v>4.5919999999999996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152</v>
      </c>
      <c r="AU352" s="247" t="s">
        <v>88</v>
      </c>
      <c r="AV352" s="14" t="s">
        <v>88</v>
      </c>
      <c r="AW352" s="14" t="s">
        <v>39</v>
      </c>
      <c r="AX352" s="14" t="s">
        <v>78</v>
      </c>
      <c r="AY352" s="247" t="s">
        <v>141</v>
      </c>
    </row>
    <row r="353" s="13" customFormat="1">
      <c r="A353" s="13"/>
      <c r="B353" s="226"/>
      <c r="C353" s="227"/>
      <c r="D353" s="228" t="s">
        <v>152</v>
      </c>
      <c r="E353" s="229" t="s">
        <v>32</v>
      </c>
      <c r="F353" s="230" t="s">
        <v>188</v>
      </c>
      <c r="G353" s="227"/>
      <c r="H353" s="229" t="s">
        <v>32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152</v>
      </c>
      <c r="AU353" s="236" t="s">
        <v>88</v>
      </c>
      <c r="AV353" s="13" t="s">
        <v>86</v>
      </c>
      <c r="AW353" s="13" t="s">
        <v>39</v>
      </c>
      <c r="AX353" s="13" t="s">
        <v>78</v>
      </c>
      <c r="AY353" s="236" t="s">
        <v>141</v>
      </c>
    </row>
    <row r="354" s="14" customFormat="1">
      <c r="A354" s="14"/>
      <c r="B354" s="237"/>
      <c r="C354" s="238"/>
      <c r="D354" s="228" t="s">
        <v>152</v>
      </c>
      <c r="E354" s="239" t="s">
        <v>32</v>
      </c>
      <c r="F354" s="240" t="s">
        <v>409</v>
      </c>
      <c r="G354" s="238"/>
      <c r="H354" s="241">
        <v>7.7160000000000002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152</v>
      </c>
      <c r="AU354" s="247" t="s">
        <v>88</v>
      </c>
      <c r="AV354" s="14" t="s">
        <v>88</v>
      </c>
      <c r="AW354" s="14" t="s">
        <v>39</v>
      </c>
      <c r="AX354" s="14" t="s">
        <v>78</v>
      </c>
      <c r="AY354" s="247" t="s">
        <v>141</v>
      </c>
    </row>
    <row r="355" s="13" customFormat="1">
      <c r="A355" s="13"/>
      <c r="B355" s="226"/>
      <c r="C355" s="227"/>
      <c r="D355" s="228" t="s">
        <v>152</v>
      </c>
      <c r="E355" s="229" t="s">
        <v>32</v>
      </c>
      <c r="F355" s="230" t="s">
        <v>405</v>
      </c>
      <c r="G355" s="227"/>
      <c r="H355" s="229" t="s">
        <v>32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152</v>
      </c>
      <c r="AU355" s="236" t="s">
        <v>88</v>
      </c>
      <c r="AV355" s="13" t="s">
        <v>86</v>
      </c>
      <c r="AW355" s="13" t="s">
        <v>39</v>
      </c>
      <c r="AX355" s="13" t="s">
        <v>78</v>
      </c>
      <c r="AY355" s="236" t="s">
        <v>141</v>
      </c>
    </row>
    <row r="356" s="14" customFormat="1">
      <c r="A356" s="14"/>
      <c r="B356" s="237"/>
      <c r="C356" s="238"/>
      <c r="D356" s="228" t="s">
        <v>152</v>
      </c>
      <c r="E356" s="239" t="s">
        <v>32</v>
      </c>
      <c r="F356" s="240" t="s">
        <v>410</v>
      </c>
      <c r="G356" s="238"/>
      <c r="H356" s="241">
        <v>4.7069999999999999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152</v>
      </c>
      <c r="AU356" s="247" t="s">
        <v>88</v>
      </c>
      <c r="AV356" s="14" t="s">
        <v>88</v>
      </c>
      <c r="AW356" s="14" t="s">
        <v>39</v>
      </c>
      <c r="AX356" s="14" t="s">
        <v>78</v>
      </c>
      <c r="AY356" s="247" t="s">
        <v>141</v>
      </c>
    </row>
    <row r="357" s="13" customFormat="1">
      <c r="A357" s="13"/>
      <c r="B357" s="226"/>
      <c r="C357" s="227"/>
      <c r="D357" s="228" t="s">
        <v>152</v>
      </c>
      <c r="E357" s="229" t="s">
        <v>32</v>
      </c>
      <c r="F357" s="230" t="s">
        <v>190</v>
      </c>
      <c r="G357" s="227"/>
      <c r="H357" s="229" t="s">
        <v>32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152</v>
      </c>
      <c r="AU357" s="236" t="s">
        <v>88</v>
      </c>
      <c r="AV357" s="13" t="s">
        <v>86</v>
      </c>
      <c r="AW357" s="13" t="s">
        <v>39</v>
      </c>
      <c r="AX357" s="13" t="s">
        <v>78</v>
      </c>
      <c r="AY357" s="236" t="s">
        <v>141</v>
      </c>
    </row>
    <row r="358" s="14" customFormat="1">
      <c r="A358" s="14"/>
      <c r="B358" s="237"/>
      <c r="C358" s="238"/>
      <c r="D358" s="228" t="s">
        <v>152</v>
      </c>
      <c r="E358" s="239" t="s">
        <v>32</v>
      </c>
      <c r="F358" s="240" t="s">
        <v>191</v>
      </c>
      <c r="G358" s="238"/>
      <c r="H358" s="241">
        <v>4.2670000000000003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152</v>
      </c>
      <c r="AU358" s="247" t="s">
        <v>88</v>
      </c>
      <c r="AV358" s="14" t="s">
        <v>88</v>
      </c>
      <c r="AW358" s="14" t="s">
        <v>39</v>
      </c>
      <c r="AX358" s="14" t="s">
        <v>78</v>
      </c>
      <c r="AY358" s="247" t="s">
        <v>141</v>
      </c>
    </row>
    <row r="359" s="13" customFormat="1">
      <c r="A359" s="13"/>
      <c r="B359" s="226"/>
      <c r="C359" s="227"/>
      <c r="D359" s="228" t="s">
        <v>152</v>
      </c>
      <c r="E359" s="229" t="s">
        <v>32</v>
      </c>
      <c r="F359" s="230" t="s">
        <v>192</v>
      </c>
      <c r="G359" s="227"/>
      <c r="H359" s="229" t="s">
        <v>32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152</v>
      </c>
      <c r="AU359" s="236" t="s">
        <v>88</v>
      </c>
      <c r="AV359" s="13" t="s">
        <v>86</v>
      </c>
      <c r="AW359" s="13" t="s">
        <v>39</v>
      </c>
      <c r="AX359" s="13" t="s">
        <v>78</v>
      </c>
      <c r="AY359" s="236" t="s">
        <v>141</v>
      </c>
    </row>
    <row r="360" s="14" customFormat="1">
      <c r="A360" s="14"/>
      <c r="B360" s="237"/>
      <c r="C360" s="238"/>
      <c r="D360" s="228" t="s">
        <v>152</v>
      </c>
      <c r="E360" s="239" t="s">
        <v>32</v>
      </c>
      <c r="F360" s="240" t="s">
        <v>193</v>
      </c>
      <c r="G360" s="238"/>
      <c r="H360" s="241">
        <v>5.4000000000000004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152</v>
      </c>
      <c r="AU360" s="247" t="s">
        <v>88</v>
      </c>
      <c r="AV360" s="14" t="s">
        <v>88</v>
      </c>
      <c r="AW360" s="14" t="s">
        <v>39</v>
      </c>
      <c r="AX360" s="14" t="s">
        <v>78</v>
      </c>
      <c r="AY360" s="247" t="s">
        <v>141</v>
      </c>
    </row>
    <row r="361" s="13" customFormat="1">
      <c r="A361" s="13"/>
      <c r="B361" s="226"/>
      <c r="C361" s="227"/>
      <c r="D361" s="228" t="s">
        <v>152</v>
      </c>
      <c r="E361" s="229" t="s">
        <v>32</v>
      </c>
      <c r="F361" s="230" t="s">
        <v>194</v>
      </c>
      <c r="G361" s="227"/>
      <c r="H361" s="229" t="s">
        <v>32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152</v>
      </c>
      <c r="AU361" s="236" t="s">
        <v>88</v>
      </c>
      <c r="AV361" s="13" t="s">
        <v>86</v>
      </c>
      <c r="AW361" s="13" t="s">
        <v>39</v>
      </c>
      <c r="AX361" s="13" t="s">
        <v>78</v>
      </c>
      <c r="AY361" s="236" t="s">
        <v>141</v>
      </c>
    </row>
    <row r="362" s="14" customFormat="1">
      <c r="A362" s="14"/>
      <c r="B362" s="237"/>
      <c r="C362" s="238"/>
      <c r="D362" s="228" t="s">
        <v>152</v>
      </c>
      <c r="E362" s="239" t="s">
        <v>32</v>
      </c>
      <c r="F362" s="240" t="s">
        <v>411</v>
      </c>
      <c r="G362" s="238"/>
      <c r="H362" s="241">
        <v>6.492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152</v>
      </c>
      <c r="AU362" s="247" t="s">
        <v>88</v>
      </c>
      <c r="AV362" s="14" t="s">
        <v>88</v>
      </c>
      <c r="AW362" s="14" t="s">
        <v>39</v>
      </c>
      <c r="AX362" s="14" t="s">
        <v>78</v>
      </c>
      <c r="AY362" s="247" t="s">
        <v>141</v>
      </c>
    </row>
    <row r="363" s="13" customFormat="1">
      <c r="A363" s="13"/>
      <c r="B363" s="226"/>
      <c r="C363" s="227"/>
      <c r="D363" s="228" t="s">
        <v>152</v>
      </c>
      <c r="E363" s="229" t="s">
        <v>32</v>
      </c>
      <c r="F363" s="230" t="s">
        <v>405</v>
      </c>
      <c r="G363" s="227"/>
      <c r="H363" s="229" t="s">
        <v>32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152</v>
      </c>
      <c r="AU363" s="236" t="s">
        <v>88</v>
      </c>
      <c r="AV363" s="13" t="s">
        <v>86</v>
      </c>
      <c r="AW363" s="13" t="s">
        <v>39</v>
      </c>
      <c r="AX363" s="13" t="s">
        <v>78</v>
      </c>
      <c r="AY363" s="236" t="s">
        <v>141</v>
      </c>
    </row>
    <row r="364" s="14" customFormat="1">
      <c r="A364" s="14"/>
      <c r="B364" s="237"/>
      <c r="C364" s="238"/>
      <c r="D364" s="228" t="s">
        <v>152</v>
      </c>
      <c r="E364" s="239" t="s">
        <v>32</v>
      </c>
      <c r="F364" s="240" t="s">
        <v>412</v>
      </c>
      <c r="G364" s="238"/>
      <c r="H364" s="241">
        <v>-0.59399999999999997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152</v>
      </c>
      <c r="AU364" s="247" t="s">
        <v>88</v>
      </c>
      <c r="AV364" s="14" t="s">
        <v>88</v>
      </c>
      <c r="AW364" s="14" t="s">
        <v>39</v>
      </c>
      <c r="AX364" s="14" t="s">
        <v>78</v>
      </c>
      <c r="AY364" s="247" t="s">
        <v>141</v>
      </c>
    </row>
    <row r="365" s="13" customFormat="1">
      <c r="A365" s="13"/>
      <c r="B365" s="226"/>
      <c r="C365" s="227"/>
      <c r="D365" s="228" t="s">
        <v>152</v>
      </c>
      <c r="E365" s="229" t="s">
        <v>32</v>
      </c>
      <c r="F365" s="230" t="s">
        <v>172</v>
      </c>
      <c r="G365" s="227"/>
      <c r="H365" s="229" t="s">
        <v>32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152</v>
      </c>
      <c r="AU365" s="236" t="s">
        <v>88</v>
      </c>
      <c r="AV365" s="13" t="s">
        <v>86</v>
      </c>
      <c r="AW365" s="13" t="s">
        <v>39</v>
      </c>
      <c r="AX365" s="13" t="s">
        <v>78</v>
      </c>
      <c r="AY365" s="236" t="s">
        <v>141</v>
      </c>
    </row>
    <row r="366" s="14" customFormat="1">
      <c r="A366" s="14"/>
      <c r="B366" s="237"/>
      <c r="C366" s="238"/>
      <c r="D366" s="228" t="s">
        <v>152</v>
      </c>
      <c r="E366" s="239" t="s">
        <v>32</v>
      </c>
      <c r="F366" s="240" t="s">
        <v>413</v>
      </c>
      <c r="G366" s="238"/>
      <c r="H366" s="241">
        <v>9.0449999999999999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152</v>
      </c>
      <c r="AU366" s="247" t="s">
        <v>88</v>
      </c>
      <c r="AV366" s="14" t="s">
        <v>88</v>
      </c>
      <c r="AW366" s="14" t="s">
        <v>39</v>
      </c>
      <c r="AX366" s="14" t="s">
        <v>78</v>
      </c>
      <c r="AY366" s="247" t="s">
        <v>141</v>
      </c>
    </row>
    <row r="367" s="15" customFormat="1">
      <c r="A367" s="15"/>
      <c r="B367" s="248"/>
      <c r="C367" s="249"/>
      <c r="D367" s="228" t="s">
        <v>152</v>
      </c>
      <c r="E367" s="250" t="s">
        <v>32</v>
      </c>
      <c r="F367" s="251" t="s">
        <v>174</v>
      </c>
      <c r="G367" s="249"/>
      <c r="H367" s="252">
        <v>59.988</v>
      </c>
      <c r="I367" s="253"/>
      <c r="J367" s="249"/>
      <c r="K367" s="249"/>
      <c r="L367" s="254"/>
      <c r="M367" s="255"/>
      <c r="N367" s="256"/>
      <c r="O367" s="256"/>
      <c r="P367" s="256"/>
      <c r="Q367" s="256"/>
      <c r="R367" s="256"/>
      <c r="S367" s="256"/>
      <c r="T367" s="257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8" t="s">
        <v>152</v>
      </c>
      <c r="AU367" s="258" t="s">
        <v>88</v>
      </c>
      <c r="AV367" s="15" t="s">
        <v>175</v>
      </c>
      <c r="AW367" s="15" t="s">
        <v>39</v>
      </c>
      <c r="AX367" s="15" t="s">
        <v>78</v>
      </c>
      <c r="AY367" s="258" t="s">
        <v>141</v>
      </c>
    </row>
    <row r="368" s="13" customFormat="1">
      <c r="A368" s="13"/>
      <c r="B368" s="226"/>
      <c r="C368" s="227"/>
      <c r="D368" s="228" t="s">
        <v>152</v>
      </c>
      <c r="E368" s="229" t="s">
        <v>32</v>
      </c>
      <c r="F368" s="230" t="s">
        <v>153</v>
      </c>
      <c r="G368" s="227"/>
      <c r="H368" s="229" t="s">
        <v>32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152</v>
      </c>
      <c r="AU368" s="236" t="s">
        <v>88</v>
      </c>
      <c r="AV368" s="13" t="s">
        <v>86</v>
      </c>
      <c r="AW368" s="13" t="s">
        <v>39</v>
      </c>
      <c r="AX368" s="13" t="s">
        <v>78</v>
      </c>
      <c r="AY368" s="236" t="s">
        <v>141</v>
      </c>
    </row>
    <row r="369" s="13" customFormat="1">
      <c r="A369" s="13"/>
      <c r="B369" s="226"/>
      <c r="C369" s="227"/>
      <c r="D369" s="228" t="s">
        <v>152</v>
      </c>
      <c r="E369" s="229" t="s">
        <v>32</v>
      </c>
      <c r="F369" s="230" t="s">
        <v>185</v>
      </c>
      <c r="G369" s="227"/>
      <c r="H369" s="229" t="s">
        <v>32</v>
      </c>
      <c r="I369" s="231"/>
      <c r="J369" s="227"/>
      <c r="K369" s="227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152</v>
      </c>
      <c r="AU369" s="236" t="s">
        <v>88</v>
      </c>
      <c r="AV369" s="13" t="s">
        <v>86</v>
      </c>
      <c r="AW369" s="13" t="s">
        <v>39</v>
      </c>
      <c r="AX369" s="13" t="s">
        <v>78</v>
      </c>
      <c r="AY369" s="236" t="s">
        <v>141</v>
      </c>
    </row>
    <row r="370" s="14" customFormat="1">
      <c r="A370" s="14"/>
      <c r="B370" s="237"/>
      <c r="C370" s="238"/>
      <c r="D370" s="228" t="s">
        <v>152</v>
      </c>
      <c r="E370" s="239" t="s">
        <v>32</v>
      </c>
      <c r="F370" s="240" t="s">
        <v>414</v>
      </c>
      <c r="G370" s="238"/>
      <c r="H370" s="241">
        <v>6.6840000000000002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152</v>
      </c>
      <c r="AU370" s="247" t="s">
        <v>88</v>
      </c>
      <c r="AV370" s="14" t="s">
        <v>88</v>
      </c>
      <c r="AW370" s="14" t="s">
        <v>39</v>
      </c>
      <c r="AX370" s="14" t="s">
        <v>78</v>
      </c>
      <c r="AY370" s="247" t="s">
        <v>141</v>
      </c>
    </row>
    <row r="371" s="13" customFormat="1">
      <c r="A371" s="13"/>
      <c r="B371" s="226"/>
      <c r="C371" s="227"/>
      <c r="D371" s="228" t="s">
        <v>152</v>
      </c>
      <c r="E371" s="229" t="s">
        <v>32</v>
      </c>
      <c r="F371" s="230" t="s">
        <v>188</v>
      </c>
      <c r="G371" s="227"/>
      <c r="H371" s="229" t="s">
        <v>32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152</v>
      </c>
      <c r="AU371" s="236" t="s">
        <v>88</v>
      </c>
      <c r="AV371" s="13" t="s">
        <v>86</v>
      </c>
      <c r="AW371" s="13" t="s">
        <v>39</v>
      </c>
      <c r="AX371" s="13" t="s">
        <v>78</v>
      </c>
      <c r="AY371" s="236" t="s">
        <v>141</v>
      </c>
    </row>
    <row r="372" s="14" customFormat="1">
      <c r="A372" s="14"/>
      <c r="B372" s="237"/>
      <c r="C372" s="238"/>
      <c r="D372" s="228" t="s">
        <v>152</v>
      </c>
      <c r="E372" s="239" t="s">
        <v>32</v>
      </c>
      <c r="F372" s="240" t="s">
        <v>415</v>
      </c>
      <c r="G372" s="238"/>
      <c r="H372" s="241">
        <v>8.3849999999999998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152</v>
      </c>
      <c r="AU372" s="247" t="s">
        <v>88</v>
      </c>
      <c r="AV372" s="14" t="s">
        <v>88</v>
      </c>
      <c r="AW372" s="14" t="s">
        <v>39</v>
      </c>
      <c r="AX372" s="14" t="s">
        <v>78</v>
      </c>
      <c r="AY372" s="247" t="s">
        <v>141</v>
      </c>
    </row>
    <row r="373" s="13" customFormat="1">
      <c r="A373" s="13"/>
      <c r="B373" s="226"/>
      <c r="C373" s="227"/>
      <c r="D373" s="228" t="s">
        <v>152</v>
      </c>
      <c r="E373" s="229" t="s">
        <v>32</v>
      </c>
      <c r="F373" s="230" t="s">
        <v>203</v>
      </c>
      <c r="G373" s="227"/>
      <c r="H373" s="229" t="s">
        <v>32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152</v>
      </c>
      <c r="AU373" s="236" t="s">
        <v>88</v>
      </c>
      <c r="AV373" s="13" t="s">
        <v>86</v>
      </c>
      <c r="AW373" s="13" t="s">
        <v>39</v>
      </c>
      <c r="AX373" s="13" t="s">
        <v>78</v>
      </c>
      <c r="AY373" s="236" t="s">
        <v>141</v>
      </c>
    </row>
    <row r="374" s="14" customFormat="1">
      <c r="A374" s="14"/>
      <c r="B374" s="237"/>
      <c r="C374" s="238"/>
      <c r="D374" s="228" t="s">
        <v>152</v>
      </c>
      <c r="E374" s="239" t="s">
        <v>32</v>
      </c>
      <c r="F374" s="240" t="s">
        <v>416</v>
      </c>
      <c r="G374" s="238"/>
      <c r="H374" s="241">
        <v>7.2069999999999999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152</v>
      </c>
      <c r="AU374" s="247" t="s">
        <v>88</v>
      </c>
      <c r="AV374" s="14" t="s">
        <v>88</v>
      </c>
      <c r="AW374" s="14" t="s">
        <v>39</v>
      </c>
      <c r="AX374" s="14" t="s">
        <v>78</v>
      </c>
      <c r="AY374" s="247" t="s">
        <v>141</v>
      </c>
    </row>
    <row r="375" s="13" customFormat="1">
      <c r="A375" s="13"/>
      <c r="B375" s="226"/>
      <c r="C375" s="227"/>
      <c r="D375" s="228" t="s">
        <v>152</v>
      </c>
      <c r="E375" s="229" t="s">
        <v>32</v>
      </c>
      <c r="F375" s="230" t="s">
        <v>172</v>
      </c>
      <c r="G375" s="227"/>
      <c r="H375" s="229" t="s">
        <v>32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152</v>
      </c>
      <c r="AU375" s="236" t="s">
        <v>88</v>
      </c>
      <c r="AV375" s="13" t="s">
        <v>86</v>
      </c>
      <c r="AW375" s="13" t="s">
        <v>39</v>
      </c>
      <c r="AX375" s="13" t="s">
        <v>78</v>
      </c>
      <c r="AY375" s="236" t="s">
        <v>141</v>
      </c>
    </row>
    <row r="376" s="14" customFormat="1">
      <c r="A376" s="14"/>
      <c r="B376" s="237"/>
      <c r="C376" s="238"/>
      <c r="D376" s="228" t="s">
        <v>152</v>
      </c>
      <c r="E376" s="239" t="s">
        <v>32</v>
      </c>
      <c r="F376" s="240" t="s">
        <v>417</v>
      </c>
      <c r="G376" s="238"/>
      <c r="H376" s="241">
        <v>24.271999999999998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152</v>
      </c>
      <c r="AU376" s="247" t="s">
        <v>88</v>
      </c>
      <c r="AV376" s="14" t="s">
        <v>88</v>
      </c>
      <c r="AW376" s="14" t="s">
        <v>39</v>
      </c>
      <c r="AX376" s="14" t="s">
        <v>78</v>
      </c>
      <c r="AY376" s="247" t="s">
        <v>141</v>
      </c>
    </row>
    <row r="377" s="13" customFormat="1">
      <c r="A377" s="13"/>
      <c r="B377" s="226"/>
      <c r="C377" s="227"/>
      <c r="D377" s="228" t="s">
        <v>152</v>
      </c>
      <c r="E377" s="229" t="s">
        <v>32</v>
      </c>
      <c r="F377" s="230" t="s">
        <v>418</v>
      </c>
      <c r="G377" s="227"/>
      <c r="H377" s="229" t="s">
        <v>32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152</v>
      </c>
      <c r="AU377" s="236" t="s">
        <v>88</v>
      </c>
      <c r="AV377" s="13" t="s">
        <v>86</v>
      </c>
      <c r="AW377" s="13" t="s">
        <v>39</v>
      </c>
      <c r="AX377" s="13" t="s">
        <v>78</v>
      </c>
      <c r="AY377" s="236" t="s">
        <v>141</v>
      </c>
    </row>
    <row r="378" s="14" customFormat="1">
      <c r="A378" s="14"/>
      <c r="B378" s="237"/>
      <c r="C378" s="238"/>
      <c r="D378" s="228" t="s">
        <v>152</v>
      </c>
      <c r="E378" s="239" t="s">
        <v>32</v>
      </c>
      <c r="F378" s="240" t="s">
        <v>419</v>
      </c>
      <c r="G378" s="238"/>
      <c r="H378" s="241">
        <v>11.898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152</v>
      </c>
      <c r="AU378" s="247" t="s">
        <v>88</v>
      </c>
      <c r="AV378" s="14" t="s">
        <v>88</v>
      </c>
      <c r="AW378" s="14" t="s">
        <v>39</v>
      </c>
      <c r="AX378" s="14" t="s">
        <v>78</v>
      </c>
      <c r="AY378" s="247" t="s">
        <v>141</v>
      </c>
    </row>
    <row r="379" s="16" customFormat="1">
      <c r="A379" s="16"/>
      <c r="B379" s="259"/>
      <c r="C379" s="260"/>
      <c r="D379" s="228" t="s">
        <v>152</v>
      </c>
      <c r="E379" s="261" t="s">
        <v>32</v>
      </c>
      <c r="F379" s="262" t="s">
        <v>178</v>
      </c>
      <c r="G379" s="260"/>
      <c r="H379" s="263">
        <v>118.434</v>
      </c>
      <c r="I379" s="264"/>
      <c r="J379" s="260"/>
      <c r="K379" s="260"/>
      <c r="L379" s="265"/>
      <c r="M379" s="266"/>
      <c r="N379" s="267"/>
      <c r="O379" s="267"/>
      <c r="P379" s="267"/>
      <c r="Q379" s="267"/>
      <c r="R379" s="267"/>
      <c r="S379" s="267"/>
      <c r="T379" s="268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69" t="s">
        <v>152</v>
      </c>
      <c r="AU379" s="269" t="s">
        <v>88</v>
      </c>
      <c r="AV379" s="16" t="s">
        <v>148</v>
      </c>
      <c r="AW379" s="16" t="s">
        <v>39</v>
      </c>
      <c r="AX379" s="16" t="s">
        <v>86</v>
      </c>
      <c r="AY379" s="269" t="s">
        <v>141</v>
      </c>
    </row>
    <row r="380" s="2" customFormat="1" ht="24.15" customHeight="1">
      <c r="A380" s="42"/>
      <c r="B380" s="43"/>
      <c r="C380" s="208" t="s">
        <v>420</v>
      </c>
      <c r="D380" s="208" t="s">
        <v>143</v>
      </c>
      <c r="E380" s="209" t="s">
        <v>421</v>
      </c>
      <c r="F380" s="210" t="s">
        <v>422</v>
      </c>
      <c r="G380" s="211" t="s">
        <v>222</v>
      </c>
      <c r="H380" s="212">
        <v>0.65000000000000002</v>
      </c>
      <c r="I380" s="213"/>
      <c r="J380" s="214">
        <f>ROUND(I380*H380,2)</f>
        <v>0</v>
      </c>
      <c r="K380" s="210" t="s">
        <v>147</v>
      </c>
      <c r="L380" s="48"/>
      <c r="M380" s="215" t="s">
        <v>32</v>
      </c>
      <c r="N380" s="216" t="s">
        <v>49</v>
      </c>
      <c r="O380" s="88"/>
      <c r="P380" s="217">
        <f>O380*H380</f>
        <v>0</v>
      </c>
      <c r="Q380" s="217">
        <v>1.0492699999999999</v>
      </c>
      <c r="R380" s="217">
        <f>Q380*H380</f>
        <v>0.68202549999999995</v>
      </c>
      <c r="S380" s="217">
        <v>0</v>
      </c>
      <c r="T380" s="218">
        <f>S380*H380</f>
        <v>0</v>
      </c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R380" s="219" t="s">
        <v>148</v>
      </c>
      <c r="AT380" s="219" t="s">
        <v>143</v>
      </c>
      <c r="AU380" s="219" t="s">
        <v>88</v>
      </c>
      <c r="AY380" s="20" t="s">
        <v>141</v>
      </c>
      <c r="BE380" s="220">
        <f>IF(N380="základní",J380,0)</f>
        <v>0</v>
      </c>
      <c r="BF380" s="220">
        <f>IF(N380="snížená",J380,0)</f>
        <v>0</v>
      </c>
      <c r="BG380" s="220">
        <f>IF(N380="zákl. přenesená",J380,0)</f>
        <v>0</v>
      </c>
      <c r="BH380" s="220">
        <f>IF(N380="sníž. přenesená",J380,0)</f>
        <v>0</v>
      </c>
      <c r="BI380" s="220">
        <f>IF(N380="nulová",J380,0)</f>
        <v>0</v>
      </c>
      <c r="BJ380" s="20" t="s">
        <v>86</v>
      </c>
      <c r="BK380" s="220">
        <f>ROUND(I380*H380,2)</f>
        <v>0</v>
      </c>
      <c r="BL380" s="20" t="s">
        <v>148</v>
      </c>
      <c r="BM380" s="219" t="s">
        <v>423</v>
      </c>
    </row>
    <row r="381" s="2" customFormat="1">
      <c r="A381" s="42"/>
      <c r="B381" s="43"/>
      <c r="C381" s="44"/>
      <c r="D381" s="221" t="s">
        <v>150</v>
      </c>
      <c r="E381" s="44"/>
      <c r="F381" s="222" t="s">
        <v>424</v>
      </c>
      <c r="G381" s="44"/>
      <c r="H381" s="44"/>
      <c r="I381" s="223"/>
      <c r="J381" s="44"/>
      <c r="K381" s="44"/>
      <c r="L381" s="48"/>
      <c r="M381" s="224"/>
      <c r="N381" s="225"/>
      <c r="O381" s="88"/>
      <c r="P381" s="88"/>
      <c r="Q381" s="88"/>
      <c r="R381" s="88"/>
      <c r="S381" s="88"/>
      <c r="T381" s="89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T381" s="20" t="s">
        <v>150</v>
      </c>
      <c r="AU381" s="20" t="s">
        <v>88</v>
      </c>
    </row>
    <row r="382" s="13" customFormat="1">
      <c r="A382" s="13"/>
      <c r="B382" s="226"/>
      <c r="C382" s="227"/>
      <c r="D382" s="228" t="s">
        <v>152</v>
      </c>
      <c r="E382" s="229" t="s">
        <v>32</v>
      </c>
      <c r="F382" s="230" t="s">
        <v>425</v>
      </c>
      <c r="G382" s="227"/>
      <c r="H382" s="229" t="s">
        <v>32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152</v>
      </c>
      <c r="AU382" s="236" t="s">
        <v>88</v>
      </c>
      <c r="AV382" s="13" t="s">
        <v>86</v>
      </c>
      <c r="AW382" s="13" t="s">
        <v>39</v>
      </c>
      <c r="AX382" s="13" t="s">
        <v>78</v>
      </c>
      <c r="AY382" s="236" t="s">
        <v>141</v>
      </c>
    </row>
    <row r="383" s="14" customFormat="1">
      <c r="A383" s="14"/>
      <c r="B383" s="237"/>
      <c r="C383" s="238"/>
      <c r="D383" s="228" t="s">
        <v>152</v>
      </c>
      <c r="E383" s="239" t="s">
        <v>32</v>
      </c>
      <c r="F383" s="240" t="s">
        <v>426</v>
      </c>
      <c r="G383" s="238"/>
      <c r="H383" s="241">
        <v>0.35999999999999999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152</v>
      </c>
      <c r="AU383" s="247" t="s">
        <v>88</v>
      </c>
      <c r="AV383" s="14" t="s">
        <v>88</v>
      </c>
      <c r="AW383" s="14" t="s">
        <v>39</v>
      </c>
      <c r="AX383" s="14" t="s">
        <v>78</v>
      </c>
      <c r="AY383" s="247" t="s">
        <v>141</v>
      </c>
    </row>
    <row r="384" s="13" customFormat="1">
      <c r="A384" s="13"/>
      <c r="B384" s="226"/>
      <c r="C384" s="227"/>
      <c r="D384" s="228" t="s">
        <v>152</v>
      </c>
      <c r="E384" s="229" t="s">
        <v>32</v>
      </c>
      <c r="F384" s="230" t="s">
        <v>427</v>
      </c>
      <c r="G384" s="227"/>
      <c r="H384" s="229" t="s">
        <v>32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152</v>
      </c>
      <c r="AU384" s="236" t="s">
        <v>88</v>
      </c>
      <c r="AV384" s="13" t="s">
        <v>86</v>
      </c>
      <c r="AW384" s="13" t="s">
        <v>39</v>
      </c>
      <c r="AX384" s="13" t="s">
        <v>78</v>
      </c>
      <c r="AY384" s="236" t="s">
        <v>141</v>
      </c>
    </row>
    <row r="385" s="14" customFormat="1">
      <c r="A385" s="14"/>
      <c r="B385" s="237"/>
      <c r="C385" s="238"/>
      <c r="D385" s="228" t="s">
        <v>152</v>
      </c>
      <c r="E385" s="239" t="s">
        <v>32</v>
      </c>
      <c r="F385" s="240" t="s">
        <v>428</v>
      </c>
      <c r="G385" s="238"/>
      <c r="H385" s="241">
        <v>0.28999999999999998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152</v>
      </c>
      <c r="AU385" s="247" t="s">
        <v>88</v>
      </c>
      <c r="AV385" s="14" t="s">
        <v>88</v>
      </c>
      <c r="AW385" s="14" t="s">
        <v>39</v>
      </c>
      <c r="AX385" s="14" t="s">
        <v>78</v>
      </c>
      <c r="AY385" s="247" t="s">
        <v>141</v>
      </c>
    </row>
    <row r="386" s="16" customFormat="1">
      <c r="A386" s="16"/>
      <c r="B386" s="259"/>
      <c r="C386" s="260"/>
      <c r="D386" s="228" t="s">
        <v>152</v>
      </c>
      <c r="E386" s="261" t="s">
        <v>32</v>
      </c>
      <c r="F386" s="262" t="s">
        <v>178</v>
      </c>
      <c r="G386" s="260"/>
      <c r="H386" s="263">
        <v>0.65000000000000002</v>
      </c>
      <c r="I386" s="264"/>
      <c r="J386" s="260"/>
      <c r="K386" s="260"/>
      <c r="L386" s="265"/>
      <c r="M386" s="266"/>
      <c r="N386" s="267"/>
      <c r="O386" s="267"/>
      <c r="P386" s="267"/>
      <c r="Q386" s="267"/>
      <c r="R386" s="267"/>
      <c r="S386" s="267"/>
      <c r="T386" s="268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T386" s="269" t="s">
        <v>152</v>
      </c>
      <c r="AU386" s="269" t="s">
        <v>88</v>
      </c>
      <c r="AV386" s="16" t="s">
        <v>148</v>
      </c>
      <c r="AW386" s="16" t="s">
        <v>39</v>
      </c>
      <c r="AX386" s="16" t="s">
        <v>86</v>
      </c>
      <c r="AY386" s="269" t="s">
        <v>141</v>
      </c>
    </row>
    <row r="387" s="2" customFormat="1" ht="24.15" customHeight="1">
      <c r="A387" s="42"/>
      <c r="B387" s="43"/>
      <c r="C387" s="208" t="s">
        <v>429</v>
      </c>
      <c r="D387" s="208" t="s">
        <v>143</v>
      </c>
      <c r="E387" s="209" t="s">
        <v>430</v>
      </c>
      <c r="F387" s="210" t="s">
        <v>431</v>
      </c>
      <c r="G387" s="211" t="s">
        <v>222</v>
      </c>
      <c r="H387" s="212">
        <v>1.141</v>
      </c>
      <c r="I387" s="213"/>
      <c r="J387" s="214">
        <f>ROUND(I387*H387,2)</f>
        <v>0</v>
      </c>
      <c r="K387" s="210" t="s">
        <v>147</v>
      </c>
      <c r="L387" s="48"/>
      <c r="M387" s="215" t="s">
        <v>32</v>
      </c>
      <c r="N387" s="216" t="s">
        <v>49</v>
      </c>
      <c r="O387" s="88"/>
      <c r="P387" s="217">
        <f>O387*H387</f>
        <v>0</v>
      </c>
      <c r="Q387" s="217">
        <v>1.06277</v>
      </c>
      <c r="R387" s="217">
        <f>Q387*H387</f>
        <v>1.2126205699999999</v>
      </c>
      <c r="S387" s="217">
        <v>0</v>
      </c>
      <c r="T387" s="218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19" t="s">
        <v>148</v>
      </c>
      <c r="AT387" s="219" t="s">
        <v>143</v>
      </c>
      <c r="AU387" s="219" t="s">
        <v>88</v>
      </c>
      <c r="AY387" s="20" t="s">
        <v>141</v>
      </c>
      <c r="BE387" s="220">
        <f>IF(N387="základní",J387,0)</f>
        <v>0</v>
      </c>
      <c r="BF387" s="220">
        <f>IF(N387="snížená",J387,0)</f>
        <v>0</v>
      </c>
      <c r="BG387" s="220">
        <f>IF(N387="zákl. přenesená",J387,0)</f>
        <v>0</v>
      </c>
      <c r="BH387" s="220">
        <f>IF(N387="sníž. přenesená",J387,0)</f>
        <v>0</v>
      </c>
      <c r="BI387" s="220">
        <f>IF(N387="nulová",J387,0)</f>
        <v>0</v>
      </c>
      <c r="BJ387" s="20" t="s">
        <v>86</v>
      </c>
      <c r="BK387" s="220">
        <f>ROUND(I387*H387,2)</f>
        <v>0</v>
      </c>
      <c r="BL387" s="20" t="s">
        <v>148</v>
      </c>
      <c r="BM387" s="219" t="s">
        <v>432</v>
      </c>
    </row>
    <row r="388" s="2" customFormat="1">
      <c r="A388" s="42"/>
      <c r="B388" s="43"/>
      <c r="C388" s="44"/>
      <c r="D388" s="221" t="s">
        <v>150</v>
      </c>
      <c r="E388" s="44"/>
      <c r="F388" s="222" t="s">
        <v>433</v>
      </c>
      <c r="G388" s="44"/>
      <c r="H388" s="44"/>
      <c r="I388" s="223"/>
      <c r="J388" s="44"/>
      <c r="K388" s="44"/>
      <c r="L388" s="48"/>
      <c r="M388" s="224"/>
      <c r="N388" s="225"/>
      <c r="O388" s="88"/>
      <c r="P388" s="88"/>
      <c r="Q388" s="88"/>
      <c r="R388" s="88"/>
      <c r="S388" s="88"/>
      <c r="T388" s="89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T388" s="20" t="s">
        <v>150</v>
      </c>
      <c r="AU388" s="20" t="s">
        <v>88</v>
      </c>
    </row>
    <row r="389" s="13" customFormat="1">
      <c r="A389" s="13"/>
      <c r="B389" s="226"/>
      <c r="C389" s="227"/>
      <c r="D389" s="228" t="s">
        <v>152</v>
      </c>
      <c r="E389" s="229" t="s">
        <v>32</v>
      </c>
      <c r="F389" s="230" t="s">
        <v>425</v>
      </c>
      <c r="G389" s="227"/>
      <c r="H389" s="229" t="s">
        <v>32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152</v>
      </c>
      <c r="AU389" s="236" t="s">
        <v>88</v>
      </c>
      <c r="AV389" s="13" t="s">
        <v>86</v>
      </c>
      <c r="AW389" s="13" t="s">
        <v>39</v>
      </c>
      <c r="AX389" s="13" t="s">
        <v>78</v>
      </c>
      <c r="AY389" s="236" t="s">
        <v>141</v>
      </c>
    </row>
    <row r="390" s="14" customFormat="1">
      <c r="A390" s="14"/>
      <c r="B390" s="237"/>
      <c r="C390" s="238"/>
      <c r="D390" s="228" t="s">
        <v>152</v>
      </c>
      <c r="E390" s="239" t="s">
        <v>32</v>
      </c>
      <c r="F390" s="240" t="s">
        <v>434</v>
      </c>
      <c r="G390" s="238"/>
      <c r="H390" s="241">
        <v>0.94999999999999996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152</v>
      </c>
      <c r="AU390" s="247" t="s">
        <v>88</v>
      </c>
      <c r="AV390" s="14" t="s">
        <v>88</v>
      </c>
      <c r="AW390" s="14" t="s">
        <v>39</v>
      </c>
      <c r="AX390" s="14" t="s">
        <v>78</v>
      </c>
      <c r="AY390" s="247" t="s">
        <v>141</v>
      </c>
    </row>
    <row r="391" s="13" customFormat="1">
      <c r="A391" s="13"/>
      <c r="B391" s="226"/>
      <c r="C391" s="227"/>
      <c r="D391" s="228" t="s">
        <v>152</v>
      </c>
      <c r="E391" s="229" t="s">
        <v>32</v>
      </c>
      <c r="F391" s="230" t="s">
        <v>427</v>
      </c>
      <c r="G391" s="227"/>
      <c r="H391" s="229" t="s">
        <v>32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152</v>
      </c>
      <c r="AU391" s="236" t="s">
        <v>88</v>
      </c>
      <c r="AV391" s="13" t="s">
        <v>86</v>
      </c>
      <c r="AW391" s="13" t="s">
        <v>39</v>
      </c>
      <c r="AX391" s="13" t="s">
        <v>78</v>
      </c>
      <c r="AY391" s="236" t="s">
        <v>141</v>
      </c>
    </row>
    <row r="392" s="14" customFormat="1">
      <c r="A392" s="14"/>
      <c r="B392" s="237"/>
      <c r="C392" s="238"/>
      <c r="D392" s="228" t="s">
        <v>152</v>
      </c>
      <c r="E392" s="239" t="s">
        <v>32</v>
      </c>
      <c r="F392" s="240" t="s">
        <v>435</v>
      </c>
      <c r="G392" s="238"/>
      <c r="H392" s="241">
        <v>0.191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152</v>
      </c>
      <c r="AU392" s="247" t="s">
        <v>88</v>
      </c>
      <c r="AV392" s="14" t="s">
        <v>88</v>
      </c>
      <c r="AW392" s="14" t="s">
        <v>39</v>
      </c>
      <c r="AX392" s="14" t="s">
        <v>78</v>
      </c>
      <c r="AY392" s="247" t="s">
        <v>141</v>
      </c>
    </row>
    <row r="393" s="16" customFormat="1">
      <c r="A393" s="16"/>
      <c r="B393" s="259"/>
      <c r="C393" s="260"/>
      <c r="D393" s="228" t="s">
        <v>152</v>
      </c>
      <c r="E393" s="261" t="s">
        <v>32</v>
      </c>
      <c r="F393" s="262" t="s">
        <v>178</v>
      </c>
      <c r="G393" s="260"/>
      <c r="H393" s="263">
        <v>1.141</v>
      </c>
      <c r="I393" s="264"/>
      <c r="J393" s="260"/>
      <c r="K393" s="260"/>
      <c r="L393" s="265"/>
      <c r="M393" s="266"/>
      <c r="N393" s="267"/>
      <c r="O393" s="267"/>
      <c r="P393" s="267"/>
      <c r="Q393" s="267"/>
      <c r="R393" s="267"/>
      <c r="S393" s="267"/>
      <c r="T393" s="268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269" t="s">
        <v>152</v>
      </c>
      <c r="AU393" s="269" t="s">
        <v>88</v>
      </c>
      <c r="AV393" s="16" t="s">
        <v>148</v>
      </c>
      <c r="AW393" s="16" t="s">
        <v>39</v>
      </c>
      <c r="AX393" s="16" t="s">
        <v>86</v>
      </c>
      <c r="AY393" s="269" t="s">
        <v>141</v>
      </c>
    </row>
    <row r="394" s="2" customFormat="1" ht="24.15" customHeight="1">
      <c r="A394" s="42"/>
      <c r="B394" s="43"/>
      <c r="C394" s="208" t="s">
        <v>436</v>
      </c>
      <c r="D394" s="208" t="s">
        <v>143</v>
      </c>
      <c r="E394" s="209" t="s">
        <v>437</v>
      </c>
      <c r="F394" s="210" t="s">
        <v>438</v>
      </c>
      <c r="G394" s="211" t="s">
        <v>230</v>
      </c>
      <c r="H394" s="212">
        <v>291.10899999999998</v>
      </c>
      <c r="I394" s="213"/>
      <c r="J394" s="214">
        <f>ROUND(I394*H394,2)</f>
        <v>0</v>
      </c>
      <c r="K394" s="210" t="s">
        <v>147</v>
      </c>
      <c r="L394" s="48"/>
      <c r="M394" s="215" t="s">
        <v>32</v>
      </c>
      <c r="N394" s="216" t="s">
        <v>49</v>
      </c>
      <c r="O394" s="88"/>
      <c r="P394" s="217">
        <f>O394*H394</f>
        <v>0</v>
      </c>
      <c r="Q394" s="217">
        <v>0.012959999999999999</v>
      </c>
      <c r="R394" s="217">
        <f>Q394*H394</f>
        <v>3.7727726399999995</v>
      </c>
      <c r="S394" s="217">
        <v>0</v>
      </c>
      <c r="T394" s="218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19" t="s">
        <v>148</v>
      </c>
      <c r="AT394" s="219" t="s">
        <v>143</v>
      </c>
      <c r="AU394" s="219" t="s">
        <v>88</v>
      </c>
      <c r="AY394" s="20" t="s">
        <v>141</v>
      </c>
      <c r="BE394" s="220">
        <f>IF(N394="základní",J394,0)</f>
        <v>0</v>
      </c>
      <c r="BF394" s="220">
        <f>IF(N394="snížená",J394,0)</f>
        <v>0</v>
      </c>
      <c r="BG394" s="220">
        <f>IF(N394="zákl. přenesená",J394,0)</f>
        <v>0</v>
      </c>
      <c r="BH394" s="220">
        <f>IF(N394="sníž. přenesená",J394,0)</f>
        <v>0</v>
      </c>
      <c r="BI394" s="220">
        <f>IF(N394="nulová",J394,0)</f>
        <v>0</v>
      </c>
      <c r="BJ394" s="20" t="s">
        <v>86</v>
      </c>
      <c r="BK394" s="220">
        <f>ROUND(I394*H394,2)</f>
        <v>0</v>
      </c>
      <c r="BL394" s="20" t="s">
        <v>148</v>
      </c>
      <c r="BM394" s="219" t="s">
        <v>439</v>
      </c>
    </row>
    <row r="395" s="2" customFormat="1">
      <c r="A395" s="42"/>
      <c r="B395" s="43"/>
      <c r="C395" s="44"/>
      <c r="D395" s="221" t="s">
        <v>150</v>
      </c>
      <c r="E395" s="44"/>
      <c r="F395" s="222" t="s">
        <v>440</v>
      </c>
      <c r="G395" s="44"/>
      <c r="H395" s="44"/>
      <c r="I395" s="223"/>
      <c r="J395" s="44"/>
      <c r="K395" s="44"/>
      <c r="L395" s="48"/>
      <c r="M395" s="224"/>
      <c r="N395" s="225"/>
      <c r="O395" s="88"/>
      <c r="P395" s="88"/>
      <c r="Q395" s="88"/>
      <c r="R395" s="88"/>
      <c r="S395" s="88"/>
      <c r="T395" s="89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T395" s="20" t="s">
        <v>150</v>
      </c>
      <c r="AU395" s="20" t="s">
        <v>88</v>
      </c>
    </row>
    <row r="396" s="13" customFormat="1">
      <c r="A396" s="13"/>
      <c r="B396" s="226"/>
      <c r="C396" s="227"/>
      <c r="D396" s="228" t="s">
        <v>152</v>
      </c>
      <c r="E396" s="229" t="s">
        <v>32</v>
      </c>
      <c r="F396" s="230" t="s">
        <v>153</v>
      </c>
      <c r="G396" s="227"/>
      <c r="H396" s="229" t="s">
        <v>32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152</v>
      </c>
      <c r="AU396" s="236" t="s">
        <v>88</v>
      </c>
      <c r="AV396" s="13" t="s">
        <v>86</v>
      </c>
      <c r="AW396" s="13" t="s">
        <v>39</v>
      </c>
      <c r="AX396" s="13" t="s">
        <v>78</v>
      </c>
      <c r="AY396" s="236" t="s">
        <v>141</v>
      </c>
    </row>
    <row r="397" s="13" customFormat="1">
      <c r="A397" s="13"/>
      <c r="B397" s="226"/>
      <c r="C397" s="227"/>
      <c r="D397" s="228" t="s">
        <v>152</v>
      </c>
      <c r="E397" s="229" t="s">
        <v>32</v>
      </c>
      <c r="F397" s="230" t="s">
        <v>185</v>
      </c>
      <c r="G397" s="227"/>
      <c r="H397" s="229" t="s">
        <v>32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152</v>
      </c>
      <c r="AU397" s="236" t="s">
        <v>88</v>
      </c>
      <c r="AV397" s="13" t="s">
        <v>86</v>
      </c>
      <c r="AW397" s="13" t="s">
        <v>39</v>
      </c>
      <c r="AX397" s="13" t="s">
        <v>78</v>
      </c>
      <c r="AY397" s="236" t="s">
        <v>141</v>
      </c>
    </row>
    <row r="398" s="14" customFormat="1">
      <c r="A398" s="14"/>
      <c r="B398" s="237"/>
      <c r="C398" s="238"/>
      <c r="D398" s="228" t="s">
        <v>152</v>
      </c>
      <c r="E398" s="239" t="s">
        <v>32</v>
      </c>
      <c r="F398" s="240" t="s">
        <v>441</v>
      </c>
      <c r="G398" s="238"/>
      <c r="H398" s="241">
        <v>40.558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7" t="s">
        <v>152</v>
      </c>
      <c r="AU398" s="247" t="s">
        <v>88</v>
      </c>
      <c r="AV398" s="14" t="s">
        <v>88</v>
      </c>
      <c r="AW398" s="14" t="s">
        <v>39</v>
      </c>
      <c r="AX398" s="14" t="s">
        <v>78</v>
      </c>
      <c r="AY398" s="247" t="s">
        <v>141</v>
      </c>
    </row>
    <row r="399" s="13" customFormat="1">
      <c r="A399" s="13"/>
      <c r="B399" s="226"/>
      <c r="C399" s="227"/>
      <c r="D399" s="228" t="s">
        <v>152</v>
      </c>
      <c r="E399" s="229" t="s">
        <v>32</v>
      </c>
      <c r="F399" s="230" t="s">
        <v>158</v>
      </c>
      <c r="G399" s="227"/>
      <c r="H399" s="229" t="s">
        <v>32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152</v>
      </c>
      <c r="AU399" s="236" t="s">
        <v>88</v>
      </c>
      <c r="AV399" s="13" t="s">
        <v>86</v>
      </c>
      <c r="AW399" s="13" t="s">
        <v>39</v>
      </c>
      <c r="AX399" s="13" t="s">
        <v>78</v>
      </c>
      <c r="AY399" s="236" t="s">
        <v>141</v>
      </c>
    </row>
    <row r="400" s="14" customFormat="1">
      <c r="A400" s="14"/>
      <c r="B400" s="237"/>
      <c r="C400" s="238"/>
      <c r="D400" s="228" t="s">
        <v>152</v>
      </c>
      <c r="E400" s="239" t="s">
        <v>32</v>
      </c>
      <c r="F400" s="240" t="s">
        <v>442</v>
      </c>
      <c r="G400" s="238"/>
      <c r="H400" s="241">
        <v>15.888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152</v>
      </c>
      <c r="AU400" s="247" t="s">
        <v>88</v>
      </c>
      <c r="AV400" s="14" t="s">
        <v>88</v>
      </c>
      <c r="AW400" s="14" t="s">
        <v>39</v>
      </c>
      <c r="AX400" s="14" t="s">
        <v>78</v>
      </c>
      <c r="AY400" s="247" t="s">
        <v>141</v>
      </c>
    </row>
    <row r="401" s="13" customFormat="1">
      <c r="A401" s="13"/>
      <c r="B401" s="226"/>
      <c r="C401" s="227"/>
      <c r="D401" s="228" t="s">
        <v>152</v>
      </c>
      <c r="E401" s="229" t="s">
        <v>32</v>
      </c>
      <c r="F401" s="230" t="s">
        <v>443</v>
      </c>
      <c r="G401" s="227"/>
      <c r="H401" s="229" t="s">
        <v>32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152</v>
      </c>
      <c r="AU401" s="236" t="s">
        <v>88</v>
      </c>
      <c r="AV401" s="13" t="s">
        <v>86</v>
      </c>
      <c r="AW401" s="13" t="s">
        <v>39</v>
      </c>
      <c r="AX401" s="13" t="s">
        <v>78</v>
      </c>
      <c r="AY401" s="236" t="s">
        <v>141</v>
      </c>
    </row>
    <row r="402" s="14" customFormat="1">
      <c r="A402" s="14"/>
      <c r="B402" s="237"/>
      <c r="C402" s="238"/>
      <c r="D402" s="228" t="s">
        <v>152</v>
      </c>
      <c r="E402" s="239" t="s">
        <v>32</v>
      </c>
      <c r="F402" s="240" t="s">
        <v>444</v>
      </c>
      <c r="G402" s="238"/>
      <c r="H402" s="241">
        <v>10.989000000000001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152</v>
      </c>
      <c r="AU402" s="247" t="s">
        <v>88</v>
      </c>
      <c r="AV402" s="14" t="s">
        <v>88</v>
      </c>
      <c r="AW402" s="14" t="s">
        <v>39</v>
      </c>
      <c r="AX402" s="14" t="s">
        <v>78</v>
      </c>
      <c r="AY402" s="247" t="s">
        <v>141</v>
      </c>
    </row>
    <row r="403" s="13" customFormat="1">
      <c r="A403" s="13"/>
      <c r="B403" s="226"/>
      <c r="C403" s="227"/>
      <c r="D403" s="228" t="s">
        <v>152</v>
      </c>
      <c r="E403" s="229" t="s">
        <v>32</v>
      </c>
      <c r="F403" s="230" t="s">
        <v>188</v>
      </c>
      <c r="G403" s="227"/>
      <c r="H403" s="229" t="s">
        <v>32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152</v>
      </c>
      <c r="AU403" s="236" t="s">
        <v>88</v>
      </c>
      <c r="AV403" s="13" t="s">
        <v>86</v>
      </c>
      <c r="AW403" s="13" t="s">
        <v>39</v>
      </c>
      <c r="AX403" s="13" t="s">
        <v>78</v>
      </c>
      <c r="AY403" s="236" t="s">
        <v>141</v>
      </c>
    </row>
    <row r="404" s="14" customFormat="1">
      <c r="A404" s="14"/>
      <c r="B404" s="237"/>
      <c r="C404" s="238"/>
      <c r="D404" s="228" t="s">
        <v>152</v>
      </c>
      <c r="E404" s="239" t="s">
        <v>32</v>
      </c>
      <c r="F404" s="240" t="s">
        <v>445</v>
      </c>
      <c r="G404" s="238"/>
      <c r="H404" s="241">
        <v>13.394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152</v>
      </c>
      <c r="AU404" s="247" t="s">
        <v>88</v>
      </c>
      <c r="AV404" s="14" t="s">
        <v>88</v>
      </c>
      <c r="AW404" s="14" t="s">
        <v>39</v>
      </c>
      <c r="AX404" s="14" t="s">
        <v>78</v>
      </c>
      <c r="AY404" s="247" t="s">
        <v>141</v>
      </c>
    </row>
    <row r="405" s="13" customFormat="1">
      <c r="A405" s="13"/>
      <c r="B405" s="226"/>
      <c r="C405" s="227"/>
      <c r="D405" s="228" t="s">
        <v>152</v>
      </c>
      <c r="E405" s="229" t="s">
        <v>32</v>
      </c>
      <c r="F405" s="230" t="s">
        <v>443</v>
      </c>
      <c r="G405" s="227"/>
      <c r="H405" s="229" t="s">
        <v>32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152</v>
      </c>
      <c r="AU405" s="236" t="s">
        <v>88</v>
      </c>
      <c r="AV405" s="13" t="s">
        <v>86</v>
      </c>
      <c r="AW405" s="13" t="s">
        <v>39</v>
      </c>
      <c r="AX405" s="13" t="s">
        <v>78</v>
      </c>
      <c r="AY405" s="236" t="s">
        <v>141</v>
      </c>
    </row>
    <row r="406" s="14" customFormat="1">
      <c r="A406" s="14"/>
      <c r="B406" s="237"/>
      <c r="C406" s="238"/>
      <c r="D406" s="228" t="s">
        <v>152</v>
      </c>
      <c r="E406" s="239" t="s">
        <v>32</v>
      </c>
      <c r="F406" s="240" t="s">
        <v>446</v>
      </c>
      <c r="G406" s="238"/>
      <c r="H406" s="241">
        <v>13.489000000000001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152</v>
      </c>
      <c r="AU406" s="247" t="s">
        <v>88</v>
      </c>
      <c r="AV406" s="14" t="s">
        <v>88</v>
      </c>
      <c r="AW406" s="14" t="s">
        <v>39</v>
      </c>
      <c r="AX406" s="14" t="s">
        <v>78</v>
      </c>
      <c r="AY406" s="247" t="s">
        <v>141</v>
      </c>
    </row>
    <row r="407" s="13" customFormat="1">
      <c r="A407" s="13"/>
      <c r="B407" s="226"/>
      <c r="C407" s="227"/>
      <c r="D407" s="228" t="s">
        <v>152</v>
      </c>
      <c r="E407" s="229" t="s">
        <v>32</v>
      </c>
      <c r="F407" s="230" t="s">
        <v>190</v>
      </c>
      <c r="G407" s="227"/>
      <c r="H407" s="229" t="s">
        <v>32</v>
      </c>
      <c r="I407" s="231"/>
      <c r="J407" s="227"/>
      <c r="K407" s="227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152</v>
      </c>
      <c r="AU407" s="236" t="s">
        <v>88</v>
      </c>
      <c r="AV407" s="13" t="s">
        <v>86</v>
      </c>
      <c r="AW407" s="13" t="s">
        <v>39</v>
      </c>
      <c r="AX407" s="13" t="s">
        <v>78</v>
      </c>
      <c r="AY407" s="236" t="s">
        <v>141</v>
      </c>
    </row>
    <row r="408" s="14" customFormat="1">
      <c r="A408" s="14"/>
      <c r="B408" s="237"/>
      <c r="C408" s="238"/>
      <c r="D408" s="228" t="s">
        <v>152</v>
      </c>
      <c r="E408" s="239" t="s">
        <v>32</v>
      </c>
      <c r="F408" s="240" t="s">
        <v>447</v>
      </c>
      <c r="G408" s="238"/>
      <c r="H408" s="241">
        <v>2.1000000000000001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152</v>
      </c>
      <c r="AU408" s="247" t="s">
        <v>88</v>
      </c>
      <c r="AV408" s="14" t="s">
        <v>88</v>
      </c>
      <c r="AW408" s="14" t="s">
        <v>39</v>
      </c>
      <c r="AX408" s="14" t="s">
        <v>78</v>
      </c>
      <c r="AY408" s="247" t="s">
        <v>141</v>
      </c>
    </row>
    <row r="409" s="13" customFormat="1">
      <c r="A409" s="13"/>
      <c r="B409" s="226"/>
      <c r="C409" s="227"/>
      <c r="D409" s="228" t="s">
        <v>152</v>
      </c>
      <c r="E409" s="229" t="s">
        <v>32</v>
      </c>
      <c r="F409" s="230" t="s">
        <v>192</v>
      </c>
      <c r="G409" s="227"/>
      <c r="H409" s="229" t="s">
        <v>32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152</v>
      </c>
      <c r="AU409" s="236" t="s">
        <v>88</v>
      </c>
      <c r="AV409" s="13" t="s">
        <v>86</v>
      </c>
      <c r="AW409" s="13" t="s">
        <v>39</v>
      </c>
      <c r="AX409" s="13" t="s">
        <v>78</v>
      </c>
      <c r="AY409" s="236" t="s">
        <v>141</v>
      </c>
    </row>
    <row r="410" s="14" customFormat="1">
      <c r="A410" s="14"/>
      <c r="B410" s="237"/>
      <c r="C410" s="238"/>
      <c r="D410" s="228" t="s">
        <v>152</v>
      </c>
      <c r="E410" s="239" t="s">
        <v>32</v>
      </c>
      <c r="F410" s="240" t="s">
        <v>447</v>
      </c>
      <c r="G410" s="238"/>
      <c r="H410" s="241">
        <v>2.1000000000000001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152</v>
      </c>
      <c r="AU410" s="247" t="s">
        <v>88</v>
      </c>
      <c r="AV410" s="14" t="s">
        <v>88</v>
      </c>
      <c r="AW410" s="14" t="s">
        <v>39</v>
      </c>
      <c r="AX410" s="14" t="s">
        <v>78</v>
      </c>
      <c r="AY410" s="247" t="s">
        <v>141</v>
      </c>
    </row>
    <row r="411" s="13" customFormat="1">
      <c r="A411" s="13"/>
      <c r="B411" s="226"/>
      <c r="C411" s="227"/>
      <c r="D411" s="228" t="s">
        <v>152</v>
      </c>
      <c r="E411" s="229" t="s">
        <v>32</v>
      </c>
      <c r="F411" s="230" t="s">
        <v>194</v>
      </c>
      <c r="G411" s="227"/>
      <c r="H411" s="229" t="s">
        <v>32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152</v>
      </c>
      <c r="AU411" s="236" t="s">
        <v>88</v>
      </c>
      <c r="AV411" s="13" t="s">
        <v>86</v>
      </c>
      <c r="AW411" s="13" t="s">
        <v>39</v>
      </c>
      <c r="AX411" s="13" t="s">
        <v>78</v>
      </c>
      <c r="AY411" s="236" t="s">
        <v>141</v>
      </c>
    </row>
    <row r="412" s="14" customFormat="1">
      <c r="A412" s="14"/>
      <c r="B412" s="237"/>
      <c r="C412" s="238"/>
      <c r="D412" s="228" t="s">
        <v>152</v>
      </c>
      <c r="E412" s="239" t="s">
        <v>32</v>
      </c>
      <c r="F412" s="240" t="s">
        <v>448</v>
      </c>
      <c r="G412" s="238"/>
      <c r="H412" s="241">
        <v>6.1420000000000003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152</v>
      </c>
      <c r="AU412" s="247" t="s">
        <v>88</v>
      </c>
      <c r="AV412" s="14" t="s">
        <v>88</v>
      </c>
      <c r="AW412" s="14" t="s">
        <v>39</v>
      </c>
      <c r="AX412" s="14" t="s">
        <v>78</v>
      </c>
      <c r="AY412" s="247" t="s">
        <v>141</v>
      </c>
    </row>
    <row r="413" s="14" customFormat="1">
      <c r="A413" s="14"/>
      <c r="B413" s="237"/>
      <c r="C413" s="238"/>
      <c r="D413" s="228" t="s">
        <v>152</v>
      </c>
      <c r="E413" s="239" t="s">
        <v>32</v>
      </c>
      <c r="F413" s="240" t="s">
        <v>449</v>
      </c>
      <c r="G413" s="238"/>
      <c r="H413" s="241">
        <v>5.0919999999999996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152</v>
      </c>
      <c r="AU413" s="247" t="s">
        <v>88</v>
      </c>
      <c r="AV413" s="14" t="s">
        <v>88</v>
      </c>
      <c r="AW413" s="14" t="s">
        <v>39</v>
      </c>
      <c r="AX413" s="14" t="s">
        <v>78</v>
      </c>
      <c r="AY413" s="247" t="s">
        <v>141</v>
      </c>
    </row>
    <row r="414" s="14" customFormat="1">
      <c r="A414" s="14"/>
      <c r="B414" s="237"/>
      <c r="C414" s="238"/>
      <c r="D414" s="228" t="s">
        <v>152</v>
      </c>
      <c r="E414" s="239" t="s">
        <v>32</v>
      </c>
      <c r="F414" s="240" t="s">
        <v>450</v>
      </c>
      <c r="G414" s="238"/>
      <c r="H414" s="241">
        <v>9.5199999999999996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152</v>
      </c>
      <c r="AU414" s="247" t="s">
        <v>88</v>
      </c>
      <c r="AV414" s="14" t="s">
        <v>88</v>
      </c>
      <c r="AW414" s="14" t="s">
        <v>39</v>
      </c>
      <c r="AX414" s="14" t="s">
        <v>78</v>
      </c>
      <c r="AY414" s="247" t="s">
        <v>141</v>
      </c>
    </row>
    <row r="415" s="13" customFormat="1">
      <c r="A415" s="13"/>
      <c r="B415" s="226"/>
      <c r="C415" s="227"/>
      <c r="D415" s="228" t="s">
        <v>152</v>
      </c>
      <c r="E415" s="229" t="s">
        <v>32</v>
      </c>
      <c r="F415" s="230" t="s">
        <v>451</v>
      </c>
      <c r="G415" s="227"/>
      <c r="H415" s="229" t="s">
        <v>32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152</v>
      </c>
      <c r="AU415" s="236" t="s">
        <v>88</v>
      </c>
      <c r="AV415" s="13" t="s">
        <v>86</v>
      </c>
      <c r="AW415" s="13" t="s">
        <v>39</v>
      </c>
      <c r="AX415" s="13" t="s">
        <v>78</v>
      </c>
      <c r="AY415" s="236" t="s">
        <v>141</v>
      </c>
    </row>
    <row r="416" s="14" customFormat="1">
      <c r="A416" s="14"/>
      <c r="B416" s="237"/>
      <c r="C416" s="238"/>
      <c r="D416" s="228" t="s">
        <v>152</v>
      </c>
      <c r="E416" s="239" t="s">
        <v>32</v>
      </c>
      <c r="F416" s="240" t="s">
        <v>452</v>
      </c>
      <c r="G416" s="238"/>
      <c r="H416" s="241">
        <v>16.779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152</v>
      </c>
      <c r="AU416" s="247" t="s">
        <v>88</v>
      </c>
      <c r="AV416" s="14" t="s">
        <v>88</v>
      </c>
      <c r="AW416" s="14" t="s">
        <v>39</v>
      </c>
      <c r="AX416" s="14" t="s">
        <v>78</v>
      </c>
      <c r="AY416" s="247" t="s">
        <v>141</v>
      </c>
    </row>
    <row r="417" s="13" customFormat="1">
      <c r="A417" s="13"/>
      <c r="B417" s="226"/>
      <c r="C417" s="227"/>
      <c r="D417" s="228" t="s">
        <v>152</v>
      </c>
      <c r="E417" s="229" t="s">
        <v>32</v>
      </c>
      <c r="F417" s="230" t="s">
        <v>172</v>
      </c>
      <c r="G417" s="227"/>
      <c r="H417" s="229" t="s">
        <v>32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152</v>
      </c>
      <c r="AU417" s="236" t="s">
        <v>88</v>
      </c>
      <c r="AV417" s="13" t="s">
        <v>86</v>
      </c>
      <c r="AW417" s="13" t="s">
        <v>39</v>
      </c>
      <c r="AX417" s="13" t="s">
        <v>78</v>
      </c>
      <c r="AY417" s="236" t="s">
        <v>141</v>
      </c>
    </row>
    <row r="418" s="14" customFormat="1">
      <c r="A418" s="14"/>
      <c r="B418" s="237"/>
      <c r="C418" s="238"/>
      <c r="D418" s="228" t="s">
        <v>152</v>
      </c>
      <c r="E418" s="239" t="s">
        <v>32</v>
      </c>
      <c r="F418" s="240" t="s">
        <v>453</v>
      </c>
      <c r="G418" s="238"/>
      <c r="H418" s="241">
        <v>15.077999999999999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152</v>
      </c>
      <c r="AU418" s="247" t="s">
        <v>88</v>
      </c>
      <c r="AV418" s="14" t="s">
        <v>88</v>
      </c>
      <c r="AW418" s="14" t="s">
        <v>39</v>
      </c>
      <c r="AX418" s="14" t="s">
        <v>78</v>
      </c>
      <c r="AY418" s="247" t="s">
        <v>141</v>
      </c>
    </row>
    <row r="419" s="13" customFormat="1">
      <c r="A419" s="13"/>
      <c r="B419" s="226"/>
      <c r="C419" s="227"/>
      <c r="D419" s="228" t="s">
        <v>152</v>
      </c>
      <c r="E419" s="229" t="s">
        <v>32</v>
      </c>
      <c r="F419" s="230" t="s">
        <v>443</v>
      </c>
      <c r="G419" s="227"/>
      <c r="H419" s="229" t="s">
        <v>32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152</v>
      </c>
      <c r="AU419" s="236" t="s">
        <v>88</v>
      </c>
      <c r="AV419" s="13" t="s">
        <v>86</v>
      </c>
      <c r="AW419" s="13" t="s">
        <v>39</v>
      </c>
      <c r="AX419" s="13" t="s">
        <v>78</v>
      </c>
      <c r="AY419" s="236" t="s">
        <v>141</v>
      </c>
    </row>
    <row r="420" s="14" customFormat="1">
      <c r="A420" s="14"/>
      <c r="B420" s="237"/>
      <c r="C420" s="238"/>
      <c r="D420" s="228" t="s">
        <v>152</v>
      </c>
      <c r="E420" s="239" t="s">
        <v>32</v>
      </c>
      <c r="F420" s="240" t="s">
        <v>454</v>
      </c>
      <c r="G420" s="238"/>
      <c r="H420" s="241">
        <v>139.97999999999999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152</v>
      </c>
      <c r="AU420" s="247" t="s">
        <v>88</v>
      </c>
      <c r="AV420" s="14" t="s">
        <v>88</v>
      </c>
      <c r="AW420" s="14" t="s">
        <v>39</v>
      </c>
      <c r="AX420" s="14" t="s">
        <v>78</v>
      </c>
      <c r="AY420" s="247" t="s">
        <v>141</v>
      </c>
    </row>
    <row r="421" s="16" customFormat="1">
      <c r="A421" s="16"/>
      <c r="B421" s="259"/>
      <c r="C421" s="260"/>
      <c r="D421" s="228" t="s">
        <v>152</v>
      </c>
      <c r="E421" s="261" t="s">
        <v>32</v>
      </c>
      <c r="F421" s="262" t="s">
        <v>178</v>
      </c>
      <c r="G421" s="260"/>
      <c r="H421" s="263">
        <v>291.10899999999998</v>
      </c>
      <c r="I421" s="264"/>
      <c r="J421" s="260"/>
      <c r="K421" s="260"/>
      <c r="L421" s="265"/>
      <c r="M421" s="266"/>
      <c r="N421" s="267"/>
      <c r="O421" s="267"/>
      <c r="P421" s="267"/>
      <c r="Q421" s="267"/>
      <c r="R421" s="267"/>
      <c r="S421" s="267"/>
      <c r="T421" s="268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69" t="s">
        <v>152</v>
      </c>
      <c r="AU421" s="269" t="s">
        <v>88</v>
      </c>
      <c r="AV421" s="16" t="s">
        <v>148</v>
      </c>
      <c r="AW421" s="16" t="s">
        <v>39</v>
      </c>
      <c r="AX421" s="16" t="s">
        <v>86</v>
      </c>
      <c r="AY421" s="269" t="s">
        <v>141</v>
      </c>
    </row>
    <row r="422" s="2" customFormat="1" ht="24.15" customHeight="1">
      <c r="A422" s="42"/>
      <c r="B422" s="43"/>
      <c r="C422" s="208" t="s">
        <v>455</v>
      </c>
      <c r="D422" s="208" t="s">
        <v>143</v>
      </c>
      <c r="E422" s="209" t="s">
        <v>456</v>
      </c>
      <c r="F422" s="210" t="s">
        <v>457</v>
      </c>
      <c r="G422" s="211" t="s">
        <v>230</v>
      </c>
      <c r="H422" s="212">
        <v>291.10899999999998</v>
      </c>
      <c r="I422" s="213"/>
      <c r="J422" s="214">
        <f>ROUND(I422*H422,2)</f>
        <v>0</v>
      </c>
      <c r="K422" s="210" t="s">
        <v>147</v>
      </c>
      <c r="L422" s="48"/>
      <c r="M422" s="215" t="s">
        <v>32</v>
      </c>
      <c r="N422" s="216" t="s">
        <v>49</v>
      </c>
      <c r="O422" s="88"/>
      <c r="P422" s="217">
        <f>O422*H422</f>
        <v>0</v>
      </c>
      <c r="Q422" s="217">
        <v>0</v>
      </c>
      <c r="R422" s="217">
        <f>Q422*H422</f>
        <v>0</v>
      </c>
      <c r="S422" s="217">
        <v>0</v>
      </c>
      <c r="T422" s="218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19" t="s">
        <v>148</v>
      </c>
      <c r="AT422" s="219" t="s">
        <v>143</v>
      </c>
      <c r="AU422" s="219" t="s">
        <v>88</v>
      </c>
      <c r="AY422" s="20" t="s">
        <v>141</v>
      </c>
      <c r="BE422" s="220">
        <f>IF(N422="základní",J422,0)</f>
        <v>0</v>
      </c>
      <c r="BF422" s="220">
        <f>IF(N422="snížená",J422,0)</f>
        <v>0</v>
      </c>
      <c r="BG422" s="220">
        <f>IF(N422="zákl. přenesená",J422,0)</f>
        <v>0</v>
      </c>
      <c r="BH422" s="220">
        <f>IF(N422="sníž. přenesená",J422,0)</f>
        <v>0</v>
      </c>
      <c r="BI422" s="220">
        <f>IF(N422="nulová",J422,0)</f>
        <v>0</v>
      </c>
      <c r="BJ422" s="20" t="s">
        <v>86</v>
      </c>
      <c r="BK422" s="220">
        <f>ROUND(I422*H422,2)</f>
        <v>0</v>
      </c>
      <c r="BL422" s="20" t="s">
        <v>148</v>
      </c>
      <c r="BM422" s="219" t="s">
        <v>458</v>
      </c>
    </row>
    <row r="423" s="2" customFormat="1">
      <c r="A423" s="42"/>
      <c r="B423" s="43"/>
      <c r="C423" s="44"/>
      <c r="D423" s="221" t="s">
        <v>150</v>
      </c>
      <c r="E423" s="44"/>
      <c r="F423" s="222" t="s">
        <v>459</v>
      </c>
      <c r="G423" s="44"/>
      <c r="H423" s="44"/>
      <c r="I423" s="223"/>
      <c r="J423" s="44"/>
      <c r="K423" s="44"/>
      <c r="L423" s="48"/>
      <c r="M423" s="224"/>
      <c r="N423" s="225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150</v>
      </c>
      <c r="AU423" s="20" t="s">
        <v>88</v>
      </c>
    </row>
    <row r="424" s="13" customFormat="1">
      <c r="A424" s="13"/>
      <c r="B424" s="226"/>
      <c r="C424" s="227"/>
      <c r="D424" s="228" t="s">
        <v>152</v>
      </c>
      <c r="E424" s="229" t="s">
        <v>32</v>
      </c>
      <c r="F424" s="230" t="s">
        <v>460</v>
      </c>
      <c r="G424" s="227"/>
      <c r="H424" s="229" t="s">
        <v>32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152</v>
      </c>
      <c r="AU424" s="236" t="s">
        <v>88</v>
      </c>
      <c r="AV424" s="13" t="s">
        <v>86</v>
      </c>
      <c r="AW424" s="13" t="s">
        <v>39</v>
      </c>
      <c r="AX424" s="13" t="s">
        <v>78</v>
      </c>
      <c r="AY424" s="236" t="s">
        <v>141</v>
      </c>
    </row>
    <row r="425" s="14" customFormat="1">
      <c r="A425" s="14"/>
      <c r="B425" s="237"/>
      <c r="C425" s="238"/>
      <c r="D425" s="228" t="s">
        <v>152</v>
      </c>
      <c r="E425" s="239" t="s">
        <v>32</v>
      </c>
      <c r="F425" s="240" t="s">
        <v>461</v>
      </c>
      <c r="G425" s="238"/>
      <c r="H425" s="241">
        <v>291.10899999999998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152</v>
      </c>
      <c r="AU425" s="247" t="s">
        <v>88</v>
      </c>
      <c r="AV425" s="14" t="s">
        <v>88</v>
      </c>
      <c r="AW425" s="14" t="s">
        <v>39</v>
      </c>
      <c r="AX425" s="14" t="s">
        <v>86</v>
      </c>
      <c r="AY425" s="247" t="s">
        <v>141</v>
      </c>
    </row>
    <row r="426" s="12" customFormat="1" ht="22.8" customHeight="1">
      <c r="A426" s="12"/>
      <c r="B426" s="192"/>
      <c r="C426" s="193"/>
      <c r="D426" s="194" t="s">
        <v>77</v>
      </c>
      <c r="E426" s="206" t="s">
        <v>212</v>
      </c>
      <c r="F426" s="206" t="s">
        <v>462</v>
      </c>
      <c r="G426" s="193"/>
      <c r="H426" s="193"/>
      <c r="I426" s="196"/>
      <c r="J426" s="207">
        <f>BK426</f>
        <v>0</v>
      </c>
      <c r="K426" s="193"/>
      <c r="L426" s="198"/>
      <c r="M426" s="199"/>
      <c r="N426" s="200"/>
      <c r="O426" s="200"/>
      <c r="P426" s="201">
        <f>SUM(P427:P453)</f>
        <v>0</v>
      </c>
      <c r="Q426" s="200"/>
      <c r="R426" s="201">
        <f>SUM(R427:R453)</f>
        <v>50.704189999999997</v>
      </c>
      <c r="S426" s="200"/>
      <c r="T426" s="202">
        <f>SUM(T427:T453)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03" t="s">
        <v>86</v>
      </c>
      <c r="AT426" s="204" t="s">
        <v>77</v>
      </c>
      <c r="AU426" s="204" t="s">
        <v>86</v>
      </c>
      <c r="AY426" s="203" t="s">
        <v>141</v>
      </c>
      <c r="BK426" s="205">
        <f>SUM(BK427:BK453)</f>
        <v>0</v>
      </c>
    </row>
    <row r="427" s="2" customFormat="1" ht="21.75" customHeight="1">
      <c r="A427" s="42"/>
      <c r="B427" s="43"/>
      <c r="C427" s="208" t="s">
        <v>463</v>
      </c>
      <c r="D427" s="208" t="s">
        <v>143</v>
      </c>
      <c r="E427" s="209" t="s">
        <v>464</v>
      </c>
      <c r="F427" s="210" t="s">
        <v>465</v>
      </c>
      <c r="G427" s="211" t="s">
        <v>230</v>
      </c>
      <c r="H427" s="212">
        <v>229.30000000000001</v>
      </c>
      <c r="I427" s="213"/>
      <c r="J427" s="214">
        <f>ROUND(I427*H427,2)</f>
        <v>0</v>
      </c>
      <c r="K427" s="210" t="s">
        <v>147</v>
      </c>
      <c r="L427" s="48"/>
      <c r="M427" s="215" t="s">
        <v>32</v>
      </c>
      <c r="N427" s="216" t="s">
        <v>49</v>
      </c>
      <c r="O427" s="88"/>
      <c r="P427" s="217">
        <f>O427*H427</f>
        <v>0</v>
      </c>
      <c r="Q427" s="217">
        <v>0</v>
      </c>
      <c r="R427" s="217">
        <f>Q427*H427</f>
        <v>0</v>
      </c>
      <c r="S427" s="217">
        <v>0</v>
      </c>
      <c r="T427" s="218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19" t="s">
        <v>148</v>
      </c>
      <c r="AT427" s="219" t="s">
        <v>143</v>
      </c>
      <c r="AU427" s="219" t="s">
        <v>88</v>
      </c>
      <c r="AY427" s="20" t="s">
        <v>141</v>
      </c>
      <c r="BE427" s="220">
        <f>IF(N427="základní",J427,0)</f>
        <v>0</v>
      </c>
      <c r="BF427" s="220">
        <f>IF(N427="snížená",J427,0)</f>
        <v>0</v>
      </c>
      <c r="BG427" s="220">
        <f>IF(N427="zákl. přenesená",J427,0)</f>
        <v>0</v>
      </c>
      <c r="BH427" s="220">
        <f>IF(N427="sníž. přenesená",J427,0)</f>
        <v>0</v>
      </c>
      <c r="BI427" s="220">
        <f>IF(N427="nulová",J427,0)</f>
        <v>0</v>
      </c>
      <c r="BJ427" s="20" t="s">
        <v>86</v>
      </c>
      <c r="BK427" s="220">
        <f>ROUND(I427*H427,2)</f>
        <v>0</v>
      </c>
      <c r="BL427" s="20" t="s">
        <v>148</v>
      </c>
      <c r="BM427" s="219" t="s">
        <v>466</v>
      </c>
    </row>
    <row r="428" s="2" customFormat="1">
      <c r="A428" s="42"/>
      <c r="B428" s="43"/>
      <c r="C428" s="44"/>
      <c r="D428" s="221" t="s">
        <v>150</v>
      </c>
      <c r="E428" s="44"/>
      <c r="F428" s="222" t="s">
        <v>467</v>
      </c>
      <c r="G428" s="44"/>
      <c r="H428" s="44"/>
      <c r="I428" s="223"/>
      <c r="J428" s="44"/>
      <c r="K428" s="44"/>
      <c r="L428" s="48"/>
      <c r="M428" s="224"/>
      <c r="N428" s="225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150</v>
      </c>
      <c r="AU428" s="20" t="s">
        <v>88</v>
      </c>
    </row>
    <row r="429" s="13" customFormat="1">
      <c r="A429" s="13"/>
      <c r="B429" s="226"/>
      <c r="C429" s="227"/>
      <c r="D429" s="228" t="s">
        <v>152</v>
      </c>
      <c r="E429" s="229" t="s">
        <v>32</v>
      </c>
      <c r="F429" s="230" t="s">
        <v>176</v>
      </c>
      <c r="G429" s="227"/>
      <c r="H429" s="229" t="s">
        <v>32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152</v>
      </c>
      <c r="AU429" s="236" t="s">
        <v>88</v>
      </c>
      <c r="AV429" s="13" t="s">
        <v>86</v>
      </c>
      <c r="AW429" s="13" t="s">
        <v>39</v>
      </c>
      <c r="AX429" s="13" t="s">
        <v>78</v>
      </c>
      <c r="AY429" s="236" t="s">
        <v>141</v>
      </c>
    </row>
    <row r="430" s="14" customFormat="1">
      <c r="A430" s="14"/>
      <c r="B430" s="237"/>
      <c r="C430" s="238"/>
      <c r="D430" s="228" t="s">
        <v>152</v>
      </c>
      <c r="E430" s="239" t="s">
        <v>32</v>
      </c>
      <c r="F430" s="240" t="s">
        <v>254</v>
      </c>
      <c r="G430" s="238"/>
      <c r="H430" s="241">
        <v>229.30000000000001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152</v>
      </c>
      <c r="AU430" s="247" t="s">
        <v>88</v>
      </c>
      <c r="AV430" s="14" t="s">
        <v>88</v>
      </c>
      <c r="AW430" s="14" t="s">
        <v>39</v>
      </c>
      <c r="AX430" s="14" t="s">
        <v>78</v>
      </c>
      <c r="AY430" s="247" t="s">
        <v>141</v>
      </c>
    </row>
    <row r="431" s="16" customFormat="1">
      <c r="A431" s="16"/>
      <c r="B431" s="259"/>
      <c r="C431" s="260"/>
      <c r="D431" s="228" t="s">
        <v>152</v>
      </c>
      <c r="E431" s="261" t="s">
        <v>32</v>
      </c>
      <c r="F431" s="262" t="s">
        <v>178</v>
      </c>
      <c r="G431" s="260"/>
      <c r="H431" s="263">
        <v>229.30000000000001</v>
      </c>
      <c r="I431" s="264"/>
      <c r="J431" s="260"/>
      <c r="K431" s="260"/>
      <c r="L431" s="265"/>
      <c r="M431" s="266"/>
      <c r="N431" s="267"/>
      <c r="O431" s="267"/>
      <c r="P431" s="267"/>
      <c r="Q431" s="267"/>
      <c r="R431" s="267"/>
      <c r="S431" s="267"/>
      <c r="T431" s="268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69" t="s">
        <v>152</v>
      </c>
      <c r="AU431" s="269" t="s">
        <v>88</v>
      </c>
      <c r="AV431" s="16" t="s">
        <v>148</v>
      </c>
      <c r="AW431" s="16" t="s">
        <v>39</v>
      </c>
      <c r="AX431" s="16" t="s">
        <v>86</v>
      </c>
      <c r="AY431" s="269" t="s">
        <v>141</v>
      </c>
    </row>
    <row r="432" s="2" customFormat="1" ht="21.75" customHeight="1">
      <c r="A432" s="42"/>
      <c r="B432" s="43"/>
      <c r="C432" s="208" t="s">
        <v>468</v>
      </c>
      <c r="D432" s="208" t="s">
        <v>143</v>
      </c>
      <c r="E432" s="209" t="s">
        <v>469</v>
      </c>
      <c r="F432" s="210" t="s">
        <v>470</v>
      </c>
      <c r="G432" s="211" t="s">
        <v>230</v>
      </c>
      <c r="H432" s="212">
        <v>116</v>
      </c>
      <c r="I432" s="213"/>
      <c r="J432" s="214">
        <f>ROUND(I432*H432,2)</f>
        <v>0</v>
      </c>
      <c r="K432" s="210" t="s">
        <v>147</v>
      </c>
      <c r="L432" s="48"/>
      <c r="M432" s="215" t="s">
        <v>32</v>
      </c>
      <c r="N432" s="216" t="s">
        <v>49</v>
      </c>
      <c r="O432" s="88"/>
      <c r="P432" s="217">
        <f>O432*H432</f>
        <v>0</v>
      </c>
      <c r="Q432" s="217">
        <v>0</v>
      </c>
      <c r="R432" s="217">
        <f>Q432*H432</f>
        <v>0</v>
      </c>
      <c r="S432" s="217">
        <v>0</v>
      </c>
      <c r="T432" s="218">
        <f>S432*H432</f>
        <v>0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19" t="s">
        <v>148</v>
      </c>
      <c r="AT432" s="219" t="s">
        <v>143</v>
      </c>
      <c r="AU432" s="219" t="s">
        <v>88</v>
      </c>
      <c r="AY432" s="20" t="s">
        <v>141</v>
      </c>
      <c r="BE432" s="220">
        <f>IF(N432="základní",J432,0)</f>
        <v>0</v>
      </c>
      <c r="BF432" s="220">
        <f>IF(N432="snížená",J432,0)</f>
        <v>0</v>
      </c>
      <c r="BG432" s="220">
        <f>IF(N432="zákl. přenesená",J432,0)</f>
        <v>0</v>
      </c>
      <c r="BH432" s="220">
        <f>IF(N432="sníž. přenesená",J432,0)</f>
        <v>0</v>
      </c>
      <c r="BI432" s="220">
        <f>IF(N432="nulová",J432,0)</f>
        <v>0</v>
      </c>
      <c r="BJ432" s="20" t="s">
        <v>86</v>
      </c>
      <c r="BK432" s="220">
        <f>ROUND(I432*H432,2)</f>
        <v>0</v>
      </c>
      <c r="BL432" s="20" t="s">
        <v>148</v>
      </c>
      <c r="BM432" s="219" t="s">
        <v>471</v>
      </c>
    </row>
    <row r="433" s="2" customFormat="1">
      <c r="A433" s="42"/>
      <c r="B433" s="43"/>
      <c r="C433" s="44"/>
      <c r="D433" s="221" t="s">
        <v>150</v>
      </c>
      <c r="E433" s="44"/>
      <c r="F433" s="222" t="s">
        <v>472</v>
      </c>
      <c r="G433" s="44"/>
      <c r="H433" s="44"/>
      <c r="I433" s="223"/>
      <c r="J433" s="44"/>
      <c r="K433" s="44"/>
      <c r="L433" s="48"/>
      <c r="M433" s="224"/>
      <c r="N433" s="225"/>
      <c r="O433" s="88"/>
      <c r="P433" s="88"/>
      <c r="Q433" s="88"/>
      <c r="R433" s="88"/>
      <c r="S433" s="88"/>
      <c r="T433" s="89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T433" s="20" t="s">
        <v>150</v>
      </c>
      <c r="AU433" s="20" t="s">
        <v>88</v>
      </c>
    </row>
    <row r="434" s="13" customFormat="1">
      <c r="A434" s="13"/>
      <c r="B434" s="226"/>
      <c r="C434" s="227"/>
      <c r="D434" s="228" t="s">
        <v>152</v>
      </c>
      <c r="E434" s="229" t="s">
        <v>32</v>
      </c>
      <c r="F434" s="230" t="s">
        <v>345</v>
      </c>
      <c r="G434" s="227"/>
      <c r="H434" s="229" t="s">
        <v>32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152</v>
      </c>
      <c r="AU434" s="236" t="s">
        <v>88</v>
      </c>
      <c r="AV434" s="13" t="s">
        <v>86</v>
      </c>
      <c r="AW434" s="13" t="s">
        <v>39</v>
      </c>
      <c r="AX434" s="13" t="s">
        <v>78</v>
      </c>
      <c r="AY434" s="236" t="s">
        <v>141</v>
      </c>
    </row>
    <row r="435" s="14" customFormat="1">
      <c r="A435" s="14"/>
      <c r="B435" s="237"/>
      <c r="C435" s="238"/>
      <c r="D435" s="228" t="s">
        <v>152</v>
      </c>
      <c r="E435" s="239" t="s">
        <v>32</v>
      </c>
      <c r="F435" s="240" t="s">
        <v>346</v>
      </c>
      <c r="G435" s="238"/>
      <c r="H435" s="241">
        <v>116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152</v>
      </c>
      <c r="AU435" s="247" t="s">
        <v>88</v>
      </c>
      <c r="AV435" s="14" t="s">
        <v>88</v>
      </c>
      <c r="AW435" s="14" t="s">
        <v>39</v>
      </c>
      <c r="AX435" s="14" t="s">
        <v>78</v>
      </c>
      <c r="AY435" s="247" t="s">
        <v>141</v>
      </c>
    </row>
    <row r="436" s="16" customFormat="1">
      <c r="A436" s="16"/>
      <c r="B436" s="259"/>
      <c r="C436" s="260"/>
      <c r="D436" s="228" t="s">
        <v>152</v>
      </c>
      <c r="E436" s="261" t="s">
        <v>32</v>
      </c>
      <c r="F436" s="262" t="s">
        <v>178</v>
      </c>
      <c r="G436" s="260"/>
      <c r="H436" s="263">
        <v>116</v>
      </c>
      <c r="I436" s="264"/>
      <c r="J436" s="260"/>
      <c r="K436" s="260"/>
      <c r="L436" s="265"/>
      <c r="M436" s="266"/>
      <c r="N436" s="267"/>
      <c r="O436" s="267"/>
      <c r="P436" s="267"/>
      <c r="Q436" s="267"/>
      <c r="R436" s="267"/>
      <c r="S436" s="267"/>
      <c r="T436" s="268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T436" s="269" t="s">
        <v>152</v>
      </c>
      <c r="AU436" s="269" t="s">
        <v>88</v>
      </c>
      <c r="AV436" s="16" t="s">
        <v>148</v>
      </c>
      <c r="AW436" s="16" t="s">
        <v>39</v>
      </c>
      <c r="AX436" s="16" t="s">
        <v>86</v>
      </c>
      <c r="AY436" s="269" t="s">
        <v>141</v>
      </c>
    </row>
    <row r="437" s="2" customFormat="1" ht="33" customHeight="1">
      <c r="A437" s="42"/>
      <c r="B437" s="43"/>
      <c r="C437" s="208" t="s">
        <v>473</v>
      </c>
      <c r="D437" s="208" t="s">
        <v>143</v>
      </c>
      <c r="E437" s="209" t="s">
        <v>474</v>
      </c>
      <c r="F437" s="210" t="s">
        <v>475</v>
      </c>
      <c r="G437" s="211" t="s">
        <v>230</v>
      </c>
      <c r="H437" s="212">
        <v>13</v>
      </c>
      <c r="I437" s="213"/>
      <c r="J437" s="214">
        <f>ROUND(I437*H437,2)</f>
        <v>0</v>
      </c>
      <c r="K437" s="210" t="s">
        <v>147</v>
      </c>
      <c r="L437" s="48"/>
      <c r="M437" s="215" t="s">
        <v>32</v>
      </c>
      <c r="N437" s="216" t="s">
        <v>49</v>
      </c>
      <c r="O437" s="88"/>
      <c r="P437" s="217">
        <f>O437*H437</f>
        <v>0</v>
      </c>
      <c r="Q437" s="217">
        <v>0.1837</v>
      </c>
      <c r="R437" s="217">
        <f>Q437*H437</f>
        <v>2.3881000000000001</v>
      </c>
      <c r="S437" s="217">
        <v>0</v>
      </c>
      <c r="T437" s="218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19" t="s">
        <v>148</v>
      </c>
      <c r="AT437" s="219" t="s">
        <v>143</v>
      </c>
      <c r="AU437" s="219" t="s">
        <v>88</v>
      </c>
      <c r="AY437" s="20" t="s">
        <v>141</v>
      </c>
      <c r="BE437" s="220">
        <f>IF(N437="základní",J437,0)</f>
        <v>0</v>
      </c>
      <c r="BF437" s="220">
        <f>IF(N437="snížená",J437,0)</f>
        <v>0</v>
      </c>
      <c r="BG437" s="220">
        <f>IF(N437="zákl. přenesená",J437,0)</f>
        <v>0</v>
      </c>
      <c r="BH437" s="220">
        <f>IF(N437="sníž. přenesená",J437,0)</f>
        <v>0</v>
      </c>
      <c r="BI437" s="220">
        <f>IF(N437="nulová",J437,0)</f>
        <v>0</v>
      </c>
      <c r="BJ437" s="20" t="s">
        <v>86</v>
      </c>
      <c r="BK437" s="220">
        <f>ROUND(I437*H437,2)</f>
        <v>0</v>
      </c>
      <c r="BL437" s="20" t="s">
        <v>148</v>
      </c>
      <c r="BM437" s="219" t="s">
        <v>476</v>
      </c>
    </row>
    <row r="438" s="2" customFormat="1">
      <c r="A438" s="42"/>
      <c r="B438" s="43"/>
      <c r="C438" s="44"/>
      <c r="D438" s="221" t="s">
        <v>150</v>
      </c>
      <c r="E438" s="44"/>
      <c r="F438" s="222" t="s">
        <v>477</v>
      </c>
      <c r="G438" s="44"/>
      <c r="H438" s="44"/>
      <c r="I438" s="223"/>
      <c r="J438" s="44"/>
      <c r="K438" s="44"/>
      <c r="L438" s="48"/>
      <c r="M438" s="224"/>
      <c r="N438" s="225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150</v>
      </c>
      <c r="AU438" s="20" t="s">
        <v>88</v>
      </c>
    </row>
    <row r="439" s="13" customFormat="1">
      <c r="A439" s="13"/>
      <c r="B439" s="226"/>
      <c r="C439" s="227"/>
      <c r="D439" s="228" t="s">
        <v>152</v>
      </c>
      <c r="E439" s="229" t="s">
        <v>32</v>
      </c>
      <c r="F439" s="230" t="s">
        <v>478</v>
      </c>
      <c r="G439" s="227"/>
      <c r="H439" s="229" t="s">
        <v>32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152</v>
      </c>
      <c r="AU439" s="236" t="s">
        <v>88</v>
      </c>
      <c r="AV439" s="13" t="s">
        <v>86</v>
      </c>
      <c r="AW439" s="13" t="s">
        <v>39</v>
      </c>
      <c r="AX439" s="13" t="s">
        <v>78</v>
      </c>
      <c r="AY439" s="236" t="s">
        <v>141</v>
      </c>
    </row>
    <row r="440" s="14" customFormat="1">
      <c r="A440" s="14"/>
      <c r="B440" s="237"/>
      <c r="C440" s="238"/>
      <c r="D440" s="228" t="s">
        <v>152</v>
      </c>
      <c r="E440" s="239" t="s">
        <v>32</v>
      </c>
      <c r="F440" s="240" t="s">
        <v>332</v>
      </c>
      <c r="G440" s="238"/>
      <c r="H440" s="241">
        <v>13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152</v>
      </c>
      <c r="AU440" s="247" t="s">
        <v>88</v>
      </c>
      <c r="AV440" s="14" t="s">
        <v>88</v>
      </c>
      <c r="AW440" s="14" t="s">
        <v>39</v>
      </c>
      <c r="AX440" s="14" t="s">
        <v>78</v>
      </c>
      <c r="AY440" s="247" t="s">
        <v>141</v>
      </c>
    </row>
    <row r="441" s="16" customFormat="1">
      <c r="A441" s="16"/>
      <c r="B441" s="259"/>
      <c r="C441" s="260"/>
      <c r="D441" s="228" t="s">
        <v>152</v>
      </c>
      <c r="E441" s="261" t="s">
        <v>32</v>
      </c>
      <c r="F441" s="262" t="s">
        <v>178</v>
      </c>
      <c r="G441" s="260"/>
      <c r="H441" s="263">
        <v>13</v>
      </c>
      <c r="I441" s="264"/>
      <c r="J441" s="260"/>
      <c r="K441" s="260"/>
      <c r="L441" s="265"/>
      <c r="M441" s="266"/>
      <c r="N441" s="267"/>
      <c r="O441" s="267"/>
      <c r="P441" s="267"/>
      <c r="Q441" s="267"/>
      <c r="R441" s="267"/>
      <c r="S441" s="267"/>
      <c r="T441" s="268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T441" s="269" t="s">
        <v>152</v>
      </c>
      <c r="AU441" s="269" t="s">
        <v>88</v>
      </c>
      <c r="AV441" s="16" t="s">
        <v>148</v>
      </c>
      <c r="AW441" s="16" t="s">
        <v>39</v>
      </c>
      <c r="AX441" s="16" t="s">
        <v>86</v>
      </c>
      <c r="AY441" s="269" t="s">
        <v>141</v>
      </c>
    </row>
    <row r="442" s="2" customFormat="1" ht="37.8" customHeight="1">
      <c r="A442" s="42"/>
      <c r="B442" s="43"/>
      <c r="C442" s="208" t="s">
        <v>479</v>
      </c>
      <c r="D442" s="208" t="s">
        <v>143</v>
      </c>
      <c r="E442" s="209" t="s">
        <v>480</v>
      </c>
      <c r="F442" s="210" t="s">
        <v>481</v>
      </c>
      <c r="G442" s="211" t="s">
        <v>230</v>
      </c>
      <c r="H442" s="212">
        <v>229.30000000000001</v>
      </c>
      <c r="I442" s="213"/>
      <c r="J442" s="214">
        <f>ROUND(I442*H442,2)</f>
        <v>0</v>
      </c>
      <c r="K442" s="210" t="s">
        <v>32</v>
      </c>
      <c r="L442" s="48"/>
      <c r="M442" s="215" t="s">
        <v>32</v>
      </c>
      <c r="N442" s="216" t="s">
        <v>49</v>
      </c>
      <c r="O442" s="88"/>
      <c r="P442" s="217">
        <f>O442*H442</f>
        <v>0</v>
      </c>
      <c r="Q442" s="217">
        <v>0.1837</v>
      </c>
      <c r="R442" s="217">
        <f>Q442*H442</f>
        <v>42.122410000000002</v>
      </c>
      <c r="S442" s="217">
        <v>0</v>
      </c>
      <c r="T442" s="218">
        <f>S442*H442</f>
        <v>0</v>
      </c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R442" s="219" t="s">
        <v>148</v>
      </c>
      <c r="AT442" s="219" t="s">
        <v>143</v>
      </c>
      <c r="AU442" s="219" t="s">
        <v>88</v>
      </c>
      <c r="AY442" s="20" t="s">
        <v>141</v>
      </c>
      <c r="BE442" s="220">
        <f>IF(N442="základní",J442,0)</f>
        <v>0</v>
      </c>
      <c r="BF442" s="220">
        <f>IF(N442="snížená",J442,0)</f>
        <v>0</v>
      </c>
      <c r="BG442" s="220">
        <f>IF(N442="zákl. přenesená",J442,0)</f>
        <v>0</v>
      </c>
      <c r="BH442" s="220">
        <f>IF(N442="sníž. přenesená",J442,0)</f>
        <v>0</v>
      </c>
      <c r="BI442" s="220">
        <f>IF(N442="nulová",J442,0)</f>
        <v>0</v>
      </c>
      <c r="BJ442" s="20" t="s">
        <v>86</v>
      </c>
      <c r="BK442" s="220">
        <f>ROUND(I442*H442,2)</f>
        <v>0</v>
      </c>
      <c r="BL442" s="20" t="s">
        <v>148</v>
      </c>
      <c r="BM442" s="219" t="s">
        <v>482</v>
      </c>
    </row>
    <row r="443" s="13" customFormat="1">
      <c r="A443" s="13"/>
      <c r="B443" s="226"/>
      <c r="C443" s="227"/>
      <c r="D443" s="228" t="s">
        <v>152</v>
      </c>
      <c r="E443" s="229" t="s">
        <v>32</v>
      </c>
      <c r="F443" s="230" t="s">
        <v>176</v>
      </c>
      <c r="G443" s="227"/>
      <c r="H443" s="229" t="s">
        <v>32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152</v>
      </c>
      <c r="AU443" s="236" t="s">
        <v>88</v>
      </c>
      <c r="AV443" s="13" t="s">
        <v>86</v>
      </c>
      <c r="AW443" s="13" t="s">
        <v>39</v>
      </c>
      <c r="AX443" s="13" t="s">
        <v>78</v>
      </c>
      <c r="AY443" s="236" t="s">
        <v>141</v>
      </c>
    </row>
    <row r="444" s="14" customFormat="1">
      <c r="A444" s="14"/>
      <c r="B444" s="237"/>
      <c r="C444" s="238"/>
      <c r="D444" s="228" t="s">
        <v>152</v>
      </c>
      <c r="E444" s="239" t="s">
        <v>32</v>
      </c>
      <c r="F444" s="240" t="s">
        <v>254</v>
      </c>
      <c r="G444" s="238"/>
      <c r="H444" s="241">
        <v>229.30000000000001</v>
      </c>
      <c r="I444" s="242"/>
      <c r="J444" s="238"/>
      <c r="K444" s="238"/>
      <c r="L444" s="243"/>
      <c r="M444" s="244"/>
      <c r="N444" s="245"/>
      <c r="O444" s="245"/>
      <c r="P444" s="245"/>
      <c r="Q444" s="245"/>
      <c r="R444" s="245"/>
      <c r="S444" s="245"/>
      <c r="T444" s="24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7" t="s">
        <v>152</v>
      </c>
      <c r="AU444" s="247" t="s">
        <v>88</v>
      </c>
      <c r="AV444" s="14" t="s">
        <v>88</v>
      </c>
      <c r="AW444" s="14" t="s">
        <v>39</v>
      </c>
      <c r="AX444" s="14" t="s">
        <v>78</v>
      </c>
      <c r="AY444" s="247" t="s">
        <v>141</v>
      </c>
    </row>
    <row r="445" s="16" customFormat="1">
      <c r="A445" s="16"/>
      <c r="B445" s="259"/>
      <c r="C445" s="260"/>
      <c r="D445" s="228" t="s">
        <v>152</v>
      </c>
      <c r="E445" s="261" t="s">
        <v>32</v>
      </c>
      <c r="F445" s="262" t="s">
        <v>178</v>
      </c>
      <c r="G445" s="260"/>
      <c r="H445" s="263">
        <v>229.30000000000001</v>
      </c>
      <c r="I445" s="264"/>
      <c r="J445" s="260"/>
      <c r="K445" s="260"/>
      <c r="L445" s="265"/>
      <c r="M445" s="266"/>
      <c r="N445" s="267"/>
      <c r="O445" s="267"/>
      <c r="P445" s="267"/>
      <c r="Q445" s="267"/>
      <c r="R445" s="267"/>
      <c r="S445" s="267"/>
      <c r="T445" s="268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69" t="s">
        <v>152</v>
      </c>
      <c r="AU445" s="269" t="s">
        <v>88</v>
      </c>
      <c r="AV445" s="16" t="s">
        <v>148</v>
      </c>
      <c r="AW445" s="16" t="s">
        <v>39</v>
      </c>
      <c r="AX445" s="16" t="s">
        <v>86</v>
      </c>
      <c r="AY445" s="269" t="s">
        <v>141</v>
      </c>
    </row>
    <row r="446" s="2" customFormat="1" ht="16.5" customHeight="1">
      <c r="A446" s="42"/>
      <c r="B446" s="43"/>
      <c r="C446" s="270" t="s">
        <v>483</v>
      </c>
      <c r="D446" s="270" t="s">
        <v>280</v>
      </c>
      <c r="E446" s="271" t="s">
        <v>484</v>
      </c>
      <c r="F446" s="272" t="s">
        <v>485</v>
      </c>
      <c r="G446" s="273" t="s">
        <v>230</v>
      </c>
      <c r="H446" s="274">
        <v>22</v>
      </c>
      <c r="I446" s="275"/>
      <c r="J446" s="276">
        <f>ROUND(I446*H446,2)</f>
        <v>0</v>
      </c>
      <c r="K446" s="272" t="s">
        <v>32</v>
      </c>
      <c r="L446" s="277"/>
      <c r="M446" s="278" t="s">
        <v>32</v>
      </c>
      <c r="N446" s="279" t="s">
        <v>49</v>
      </c>
      <c r="O446" s="88"/>
      <c r="P446" s="217">
        <f>O446*H446</f>
        <v>0</v>
      </c>
      <c r="Q446" s="217">
        <v>0.16644000000000001</v>
      </c>
      <c r="R446" s="217">
        <f>Q446*H446</f>
        <v>3.66168</v>
      </c>
      <c r="S446" s="217">
        <v>0</v>
      </c>
      <c r="T446" s="218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19" t="s">
        <v>257</v>
      </c>
      <c r="AT446" s="219" t="s">
        <v>280</v>
      </c>
      <c r="AU446" s="219" t="s">
        <v>88</v>
      </c>
      <c r="AY446" s="20" t="s">
        <v>141</v>
      </c>
      <c r="BE446" s="220">
        <f>IF(N446="základní",J446,0)</f>
        <v>0</v>
      </c>
      <c r="BF446" s="220">
        <f>IF(N446="snížená",J446,0)</f>
        <v>0</v>
      </c>
      <c r="BG446" s="220">
        <f>IF(N446="zákl. přenesená",J446,0)</f>
        <v>0</v>
      </c>
      <c r="BH446" s="220">
        <f>IF(N446="sníž. přenesená",J446,0)</f>
        <v>0</v>
      </c>
      <c r="BI446" s="220">
        <f>IF(N446="nulová",J446,0)</f>
        <v>0</v>
      </c>
      <c r="BJ446" s="20" t="s">
        <v>86</v>
      </c>
      <c r="BK446" s="220">
        <f>ROUND(I446*H446,2)</f>
        <v>0</v>
      </c>
      <c r="BL446" s="20" t="s">
        <v>148</v>
      </c>
      <c r="BM446" s="219" t="s">
        <v>486</v>
      </c>
    </row>
    <row r="447" s="13" customFormat="1">
      <c r="A447" s="13"/>
      <c r="B447" s="226"/>
      <c r="C447" s="227"/>
      <c r="D447" s="228" t="s">
        <v>152</v>
      </c>
      <c r="E447" s="229" t="s">
        <v>32</v>
      </c>
      <c r="F447" s="230" t="s">
        <v>487</v>
      </c>
      <c r="G447" s="227"/>
      <c r="H447" s="229" t="s">
        <v>32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152</v>
      </c>
      <c r="AU447" s="236" t="s">
        <v>88</v>
      </c>
      <c r="AV447" s="13" t="s">
        <v>86</v>
      </c>
      <c r="AW447" s="13" t="s">
        <v>39</v>
      </c>
      <c r="AX447" s="13" t="s">
        <v>78</v>
      </c>
      <c r="AY447" s="236" t="s">
        <v>141</v>
      </c>
    </row>
    <row r="448" s="14" customFormat="1">
      <c r="A448" s="14"/>
      <c r="B448" s="237"/>
      <c r="C448" s="238"/>
      <c r="D448" s="228" t="s">
        <v>152</v>
      </c>
      <c r="E448" s="239" t="s">
        <v>32</v>
      </c>
      <c r="F448" s="240" t="s">
        <v>488</v>
      </c>
      <c r="G448" s="238"/>
      <c r="H448" s="241">
        <v>22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152</v>
      </c>
      <c r="AU448" s="247" t="s">
        <v>88</v>
      </c>
      <c r="AV448" s="14" t="s">
        <v>88</v>
      </c>
      <c r="AW448" s="14" t="s">
        <v>39</v>
      </c>
      <c r="AX448" s="14" t="s">
        <v>78</v>
      </c>
      <c r="AY448" s="247" t="s">
        <v>141</v>
      </c>
    </row>
    <row r="449" s="16" customFormat="1">
      <c r="A449" s="16"/>
      <c r="B449" s="259"/>
      <c r="C449" s="260"/>
      <c r="D449" s="228" t="s">
        <v>152</v>
      </c>
      <c r="E449" s="261" t="s">
        <v>32</v>
      </c>
      <c r="F449" s="262" t="s">
        <v>178</v>
      </c>
      <c r="G449" s="260"/>
      <c r="H449" s="263">
        <v>22</v>
      </c>
      <c r="I449" s="264"/>
      <c r="J449" s="260"/>
      <c r="K449" s="260"/>
      <c r="L449" s="265"/>
      <c r="M449" s="266"/>
      <c r="N449" s="267"/>
      <c r="O449" s="267"/>
      <c r="P449" s="267"/>
      <c r="Q449" s="267"/>
      <c r="R449" s="267"/>
      <c r="S449" s="267"/>
      <c r="T449" s="268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69" t="s">
        <v>152</v>
      </c>
      <c r="AU449" s="269" t="s">
        <v>88</v>
      </c>
      <c r="AV449" s="16" t="s">
        <v>148</v>
      </c>
      <c r="AW449" s="16" t="s">
        <v>39</v>
      </c>
      <c r="AX449" s="16" t="s">
        <v>86</v>
      </c>
      <c r="AY449" s="269" t="s">
        <v>141</v>
      </c>
    </row>
    <row r="450" s="2" customFormat="1" ht="16.5" customHeight="1">
      <c r="A450" s="42"/>
      <c r="B450" s="43"/>
      <c r="C450" s="270" t="s">
        <v>489</v>
      </c>
      <c r="D450" s="270" t="s">
        <v>280</v>
      </c>
      <c r="E450" s="271" t="s">
        <v>490</v>
      </c>
      <c r="F450" s="272" t="s">
        <v>491</v>
      </c>
      <c r="G450" s="273" t="s">
        <v>230</v>
      </c>
      <c r="H450" s="274">
        <v>12</v>
      </c>
      <c r="I450" s="275"/>
      <c r="J450" s="276">
        <f>ROUND(I450*H450,2)</f>
        <v>0</v>
      </c>
      <c r="K450" s="272" t="s">
        <v>32</v>
      </c>
      <c r="L450" s="277"/>
      <c r="M450" s="278" t="s">
        <v>32</v>
      </c>
      <c r="N450" s="279" t="s">
        <v>49</v>
      </c>
      <c r="O450" s="88"/>
      <c r="P450" s="217">
        <f>O450*H450</f>
        <v>0</v>
      </c>
      <c r="Q450" s="217">
        <v>0.21099999999999999</v>
      </c>
      <c r="R450" s="217">
        <f>Q450*H450</f>
        <v>2.532</v>
      </c>
      <c r="S450" s="217">
        <v>0</v>
      </c>
      <c r="T450" s="218">
        <f>S450*H450</f>
        <v>0</v>
      </c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R450" s="219" t="s">
        <v>257</v>
      </c>
      <c r="AT450" s="219" t="s">
        <v>280</v>
      </c>
      <c r="AU450" s="219" t="s">
        <v>88</v>
      </c>
      <c r="AY450" s="20" t="s">
        <v>141</v>
      </c>
      <c r="BE450" s="220">
        <f>IF(N450="základní",J450,0)</f>
        <v>0</v>
      </c>
      <c r="BF450" s="220">
        <f>IF(N450="snížená",J450,0)</f>
        <v>0</v>
      </c>
      <c r="BG450" s="220">
        <f>IF(N450="zákl. přenesená",J450,0)</f>
        <v>0</v>
      </c>
      <c r="BH450" s="220">
        <f>IF(N450="sníž. přenesená",J450,0)</f>
        <v>0</v>
      </c>
      <c r="BI450" s="220">
        <f>IF(N450="nulová",J450,0)</f>
        <v>0</v>
      </c>
      <c r="BJ450" s="20" t="s">
        <v>86</v>
      </c>
      <c r="BK450" s="220">
        <f>ROUND(I450*H450,2)</f>
        <v>0</v>
      </c>
      <c r="BL450" s="20" t="s">
        <v>148</v>
      </c>
      <c r="BM450" s="219" t="s">
        <v>492</v>
      </c>
    </row>
    <row r="451" s="13" customFormat="1">
      <c r="A451" s="13"/>
      <c r="B451" s="226"/>
      <c r="C451" s="227"/>
      <c r="D451" s="228" t="s">
        <v>152</v>
      </c>
      <c r="E451" s="229" t="s">
        <v>32</v>
      </c>
      <c r="F451" s="230" t="s">
        <v>493</v>
      </c>
      <c r="G451" s="227"/>
      <c r="H451" s="229" t="s">
        <v>32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152</v>
      </c>
      <c r="AU451" s="236" t="s">
        <v>88</v>
      </c>
      <c r="AV451" s="13" t="s">
        <v>86</v>
      </c>
      <c r="AW451" s="13" t="s">
        <v>39</v>
      </c>
      <c r="AX451" s="13" t="s">
        <v>78</v>
      </c>
      <c r="AY451" s="236" t="s">
        <v>141</v>
      </c>
    </row>
    <row r="452" s="14" customFormat="1">
      <c r="A452" s="14"/>
      <c r="B452" s="237"/>
      <c r="C452" s="238"/>
      <c r="D452" s="228" t="s">
        <v>152</v>
      </c>
      <c r="E452" s="239" t="s">
        <v>32</v>
      </c>
      <c r="F452" s="240" t="s">
        <v>494</v>
      </c>
      <c r="G452" s="238"/>
      <c r="H452" s="241">
        <v>12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152</v>
      </c>
      <c r="AU452" s="247" t="s">
        <v>88</v>
      </c>
      <c r="AV452" s="14" t="s">
        <v>88</v>
      </c>
      <c r="AW452" s="14" t="s">
        <v>39</v>
      </c>
      <c r="AX452" s="14" t="s">
        <v>78</v>
      </c>
      <c r="AY452" s="247" t="s">
        <v>141</v>
      </c>
    </row>
    <row r="453" s="16" customFormat="1">
      <c r="A453" s="16"/>
      <c r="B453" s="259"/>
      <c r="C453" s="260"/>
      <c r="D453" s="228" t="s">
        <v>152</v>
      </c>
      <c r="E453" s="261" t="s">
        <v>32</v>
      </c>
      <c r="F453" s="262" t="s">
        <v>178</v>
      </c>
      <c r="G453" s="260"/>
      <c r="H453" s="263">
        <v>12</v>
      </c>
      <c r="I453" s="264"/>
      <c r="J453" s="260"/>
      <c r="K453" s="260"/>
      <c r="L453" s="265"/>
      <c r="M453" s="266"/>
      <c r="N453" s="267"/>
      <c r="O453" s="267"/>
      <c r="P453" s="267"/>
      <c r="Q453" s="267"/>
      <c r="R453" s="267"/>
      <c r="S453" s="267"/>
      <c r="T453" s="268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69" t="s">
        <v>152</v>
      </c>
      <c r="AU453" s="269" t="s">
        <v>88</v>
      </c>
      <c r="AV453" s="16" t="s">
        <v>148</v>
      </c>
      <c r="AW453" s="16" t="s">
        <v>39</v>
      </c>
      <c r="AX453" s="16" t="s">
        <v>86</v>
      </c>
      <c r="AY453" s="269" t="s">
        <v>141</v>
      </c>
    </row>
    <row r="454" s="12" customFormat="1" ht="22.8" customHeight="1">
      <c r="A454" s="12"/>
      <c r="B454" s="192"/>
      <c r="C454" s="193"/>
      <c r="D454" s="194" t="s">
        <v>77</v>
      </c>
      <c r="E454" s="206" t="s">
        <v>495</v>
      </c>
      <c r="F454" s="206" t="s">
        <v>496</v>
      </c>
      <c r="G454" s="193"/>
      <c r="H454" s="193"/>
      <c r="I454" s="196"/>
      <c r="J454" s="207">
        <f>BK454</f>
        <v>0</v>
      </c>
      <c r="K454" s="193"/>
      <c r="L454" s="198"/>
      <c r="M454" s="199"/>
      <c r="N454" s="200"/>
      <c r="O454" s="200"/>
      <c r="P454" s="201">
        <f>SUM(P455:P492)</f>
        <v>0</v>
      </c>
      <c r="Q454" s="200"/>
      <c r="R454" s="201">
        <f>SUM(R455:R492)</f>
        <v>9.5379641599999996</v>
      </c>
      <c r="S454" s="200"/>
      <c r="T454" s="202">
        <f>SUM(T455:T492)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03" t="s">
        <v>86</v>
      </c>
      <c r="AT454" s="204" t="s">
        <v>77</v>
      </c>
      <c r="AU454" s="204" t="s">
        <v>86</v>
      </c>
      <c r="AY454" s="203" t="s">
        <v>141</v>
      </c>
      <c r="BK454" s="205">
        <f>SUM(BK455:BK492)</f>
        <v>0</v>
      </c>
    </row>
    <row r="455" s="2" customFormat="1" ht="21.75" customHeight="1">
      <c r="A455" s="42"/>
      <c r="B455" s="43"/>
      <c r="C455" s="208" t="s">
        <v>497</v>
      </c>
      <c r="D455" s="208" t="s">
        <v>143</v>
      </c>
      <c r="E455" s="209" t="s">
        <v>498</v>
      </c>
      <c r="F455" s="210" t="s">
        <v>499</v>
      </c>
      <c r="G455" s="211" t="s">
        <v>230</v>
      </c>
      <c r="H455" s="212">
        <v>65.049999999999997</v>
      </c>
      <c r="I455" s="213"/>
      <c r="J455" s="214">
        <f>ROUND(I455*H455,2)</f>
        <v>0</v>
      </c>
      <c r="K455" s="210" t="s">
        <v>147</v>
      </c>
      <c r="L455" s="48"/>
      <c r="M455" s="215" t="s">
        <v>32</v>
      </c>
      <c r="N455" s="216" t="s">
        <v>49</v>
      </c>
      <c r="O455" s="88"/>
      <c r="P455" s="217">
        <f>O455*H455</f>
        <v>0</v>
      </c>
      <c r="Q455" s="217">
        <v>0.0073499999999999998</v>
      </c>
      <c r="R455" s="217">
        <f>Q455*H455</f>
        <v>0.47811749999999997</v>
      </c>
      <c r="S455" s="217">
        <v>0</v>
      </c>
      <c r="T455" s="218">
        <f>S455*H455</f>
        <v>0</v>
      </c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R455" s="219" t="s">
        <v>148</v>
      </c>
      <c r="AT455" s="219" t="s">
        <v>143</v>
      </c>
      <c r="AU455" s="219" t="s">
        <v>88</v>
      </c>
      <c r="AY455" s="20" t="s">
        <v>141</v>
      </c>
      <c r="BE455" s="220">
        <f>IF(N455="základní",J455,0)</f>
        <v>0</v>
      </c>
      <c r="BF455" s="220">
        <f>IF(N455="snížená",J455,0)</f>
        <v>0</v>
      </c>
      <c r="BG455" s="220">
        <f>IF(N455="zákl. přenesená",J455,0)</f>
        <v>0</v>
      </c>
      <c r="BH455" s="220">
        <f>IF(N455="sníž. přenesená",J455,0)</f>
        <v>0</v>
      </c>
      <c r="BI455" s="220">
        <f>IF(N455="nulová",J455,0)</f>
        <v>0</v>
      </c>
      <c r="BJ455" s="20" t="s">
        <v>86</v>
      </c>
      <c r="BK455" s="220">
        <f>ROUND(I455*H455,2)</f>
        <v>0</v>
      </c>
      <c r="BL455" s="20" t="s">
        <v>148</v>
      </c>
      <c r="BM455" s="219" t="s">
        <v>500</v>
      </c>
    </row>
    <row r="456" s="2" customFormat="1">
      <c r="A456" s="42"/>
      <c r="B456" s="43"/>
      <c r="C456" s="44"/>
      <c r="D456" s="221" t="s">
        <v>150</v>
      </c>
      <c r="E456" s="44"/>
      <c r="F456" s="222" t="s">
        <v>501</v>
      </c>
      <c r="G456" s="44"/>
      <c r="H456" s="44"/>
      <c r="I456" s="223"/>
      <c r="J456" s="44"/>
      <c r="K456" s="44"/>
      <c r="L456" s="48"/>
      <c r="M456" s="224"/>
      <c r="N456" s="225"/>
      <c r="O456" s="88"/>
      <c r="P456" s="88"/>
      <c r="Q456" s="88"/>
      <c r="R456" s="88"/>
      <c r="S456" s="88"/>
      <c r="T456" s="89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T456" s="20" t="s">
        <v>150</v>
      </c>
      <c r="AU456" s="20" t="s">
        <v>88</v>
      </c>
    </row>
    <row r="457" s="13" customFormat="1">
      <c r="A457" s="13"/>
      <c r="B457" s="226"/>
      <c r="C457" s="227"/>
      <c r="D457" s="228" t="s">
        <v>152</v>
      </c>
      <c r="E457" s="229" t="s">
        <v>32</v>
      </c>
      <c r="F457" s="230" t="s">
        <v>502</v>
      </c>
      <c r="G457" s="227"/>
      <c r="H457" s="229" t="s">
        <v>32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152</v>
      </c>
      <c r="AU457" s="236" t="s">
        <v>88</v>
      </c>
      <c r="AV457" s="13" t="s">
        <v>86</v>
      </c>
      <c r="AW457" s="13" t="s">
        <v>39</v>
      </c>
      <c r="AX457" s="13" t="s">
        <v>78</v>
      </c>
      <c r="AY457" s="236" t="s">
        <v>141</v>
      </c>
    </row>
    <row r="458" s="14" customFormat="1">
      <c r="A458" s="14"/>
      <c r="B458" s="237"/>
      <c r="C458" s="238"/>
      <c r="D458" s="228" t="s">
        <v>152</v>
      </c>
      <c r="E458" s="239" t="s">
        <v>32</v>
      </c>
      <c r="F458" s="240" t="s">
        <v>503</v>
      </c>
      <c r="G458" s="238"/>
      <c r="H458" s="241">
        <v>8.6099999999999994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152</v>
      </c>
      <c r="AU458" s="247" t="s">
        <v>88</v>
      </c>
      <c r="AV458" s="14" t="s">
        <v>88</v>
      </c>
      <c r="AW458" s="14" t="s">
        <v>39</v>
      </c>
      <c r="AX458" s="14" t="s">
        <v>78</v>
      </c>
      <c r="AY458" s="247" t="s">
        <v>141</v>
      </c>
    </row>
    <row r="459" s="14" customFormat="1">
      <c r="A459" s="14"/>
      <c r="B459" s="237"/>
      <c r="C459" s="238"/>
      <c r="D459" s="228" t="s">
        <v>152</v>
      </c>
      <c r="E459" s="239" t="s">
        <v>32</v>
      </c>
      <c r="F459" s="240" t="s">
        <v>504</v>
      </c>
      <c r="G459" s="238"/>
      <c r="H459" s="241">
        <v>30.109999999999999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7" t="s">
        <v>152</v>
      </c>
      <c r="AU459" s="247" t="s">
        <v>88</v>
      </c>
      <c r="AV459" s="14" t="s">
        <v>88</v>
      </c>
      <c r="AW459" s="14" t="s">
        <v>39</v>
      </c>
      <c r="AX459" s="14" t="s">
        <v>78</v>
      </c>
      <c r="AY459" s="247" t="s">
        <v>141</v>
      </c>
    </row>
    <row r="460" s="14" customFormat="1">
      <c r="A460" s="14"/>
      <c r="B460" s="237"/>
      <c r="C460" s="238"/>
      <c r="D460" s="228" t="s">
        <v>152</v>
      </c>
      <c r="E460" s="239" t="s">
        <v>32</v>
      </c>
      <c r="F460" s="240" t="s">
        <v>505</v>
      </c>
      <c r="G460" s="238"/>
      <c r="H460" s="241">
        <v>1.575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7" t="s">
        <v>152</v>
      </c>
      <c r="AU460" s="247" t="s">
        <v>88</v>
      </c>
      <c r="AV460" s="14" t="s">
        <v>88</v>
      </c>
      <c r="AW460" s="14" t="s">
        <v>39</v>
      </c>
      <c r="AX460" s="14" t="s">
        <v>78</v>
      </c>
      <c r="AY460" s="247" t="s">
        <v>141</v>
      </c>
    </row>
    <row r="461" s="13" customFormat="1">
      <c r="A461" s="13"/>
      <c r="B461" s="226"/>
      <c r="C461" s="227"/>
      <c r="D461" s="228" t="s">
        <v>152</v>
      </c>
      <c r="E461" s="229" t="s">
        <v>32</v>
      </c>
      <c r="F461" s="230" t="s">
        <v>506</v>
      </c>
      <c r="G461" s="227"/>
      <c r="H461" s="229" t="s">
        <v>32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152</v>
      </c>
      <c r="AU461" s="236" t="s">
        <v>88</v>
      </c>
      <c r="AV461" s="13" t="s">
        <v>86</v>
      </c>
      <c r="AW461" s="13" t="s">
        <v>39</v>
      </c>
      <c r="AX461" s="13" t="s">
        <v>78</v>
      </c>
      <c r="AY461" s="236" t="s">
        <v>141</v>
      </c>
    </row>
    <row r="462" s="14" customFormat="1">
      <c r="A462" s="14"/>
      <c r="B462" s="237"/>
      <c r="C462" s="238"/>
      <c r="D462" s="228" t="s">
        <v>152</v>
      </c>
      <c r="E462" s="239" t="s">
        <v>32</v>
      </c>
      <c r="F462" s="240" t="s">
        <v>507</v>
      </c>
      <c r="G462" s="238"/>
      <c r="H462" s="241">
        <v>24.754999999999999</v>
      </c>
      <c r="I462" s="242"/>
      <c r="J462" s="238"/>
      <c r="K462" s="238"/>
      <c r="L462" s="243"/>
      <c r="M462" s="244"/>
      <c r="N462" s="245"/>
      <c r="O462" s="245"/>
      <c r="P462" s="245"/>
      <c r="Q462" s="245"/>
      <c r="R462" s="245"/>
      <c r="S462" s="245"/>
      <c r="T462" s="24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7" t="s">
        <v>152</v>
      </c>
      <c r="AU462" s="247" t="s">
        <v>88</v>
      </c>
      <c r="AV462" s="14" t="s">
        <v>88</v>
      </c>
      <c r="AW462" s="14" t="s">
        <v>39</v>
      </c>
      <c r="AX462" s="14" t="s">
        <v>78</v>
      </c>
      <c r="AY462" s="247" t="s">
        <v>141</v>
      </c>
    </row>
    <row r="463" s="16" customFormat="1">
      <c r="A463" s="16"/>
      <c r="B463" s="259"/>
      <c r="C463" s="260"/>
      <c r="D463" s="228" t="s">
        <v>152</v>
      </c>
      <c r="E463" s="261" t="s">
        <v>32</v>
      </c>
      <c r="F463" s="262" t="s">
        <v>178</v>
      </c>
      <c r="G463" s="260"/>
      <c r="H463" s="263">
        <v>65.049999999999997</v>
      </c>
      <c r="I463" s="264"/>
      <c r="J463" s="260"/>
      <c r="K463" s="260"/>
      <c r="L463" s="265"/>
      <c r="M463" s="266"/>
      <c r="N463" s="267"/>
      <c r="O463" s="267"/>
      <c r="P463" s="267"/>
      <c r="Q463" s="267"/>
      <c r="R463" s="267"/>
      <c r="S463" s="267"/>
      <c r="T463" s="268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T463" s="269" t="s">
        <v>152</v>
      </c>
      <c r="AU463" s="269" t="s">
        <v>88</v>
      </c>
      <c r="AV463" s="16" t="s">
        <v>148</v>
      </c>
      <c r="AW463" s="16" t="s">
        <v>39</v>
      </c>
      <c r="AX463" s="16" t="s">
        <v>86</v>
      </c>
      <c r="AY463" s="269" t="s">
        <v>141</v>
      </c>
    </row>
    <row r="464" s="2" customFormat="1" ht="24.15" customHeight="1">
      <c r="A464" s="42"/>
      <c r="B464" s="43"/>
      <c r="C464" s="208" t="s">
        <v>508</v>
      </c>
      <c r="D464" s="208" t="s">
        <v>143</v>
      </c>
      <c r="E464" s="209" t="s">
        <v>509</v>
      </c>
      <c r="F464" s="210" t="s">
        <v>510</v>
      </c>
      <c r="G464" s="211" t="s">
        <v>230</v>
      </c>
      <c r="H464" s="212">
        <v>65.049999999999997</v>
      </c>
      <c r="I464" s="213"/>
      <c r="J464" s="214">
        <f>ROUND(I464*H464,2)</f>
        <v>0</v>
      </c>
      <c r="K464" s="210" t="s">
        <v>147</v>
      </c>
      <c r="L464" s="48"/>
      <c r="M464" s="215" t="s">
        <v>32</v>
      </c>
      <c r="N464" s="216" t="s">
        <v>49</v>
      </c>
      <c r="O464" s="88"/>
      <c r="P464" s="217">
        <f>O464*H464</f>
        <v>0</v>
      </c>
      <c r="Q464" s="217">
        <v>0.026360000000000001</v>
      </c>
      <c r="R464" s="217">
        <f>Q464*H464</f>
        <v>1.714718</v>
      </c>
      <c r="S464" s="217">
        <v>0</v>
      </c>
      <c r="T464" s="218">
        <f>S464*H464</f>
        <v>0</v>
      </c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R464" s="219" t="s">
        <v>148</v>
      </c>
      <c r="AT464" s="219" t="s">
        <v>143</v>
      </c>
      <c r="AU464" s="219" t="s">
        <v>88</v>
      </c>
      <c r="AY464" s="20" t="s">
        <v>141</v>
      </c>
      <c r="BE464" s="220">
        <f>IF(N464="základní",J464,0)</f>
        <v>0</v>
      </c>
      <c r="BF464" s="220">
        <f>IF(N464="snížená",J464,0)</f>
        <v>0</v>
      </c>
      <c r="BG464" s="220">
        <f>IF(N464="zákl. přenesená",J464,0)</f>
        <v>0</v>
      </c>
      <c r="BH464" s="220">
        <f>IF(N464="sníž. přenesená",J464,0)</f>
        <v>0</v>
      </c>
      <c r="BI464" s="220">
        <f>IF(N464="nulová",J464,0)</f>
        <v>0</v>
      </c>
      <c r="BJ464" s="20" t="s">
        <v>86</v>
      </c>
      <c r="BK464" s="220">
        <f>ROUND(I464*H464,2)</f>
        <v>0</v>
      </c>
      <c r="BL464" s="20" t="s">
        <v>148</v>
      </c>
      <c r="BM464" s="219" t="s">
        <v>511</v>
      </c>
    </row>
    <row r="465" s="2" customFormat="1">
      <c r="A465" s="42"/>
      <c r="B465" s="43"/>
      <c r="C465" s="44"/>
      <c r="D465" s="221" t="s">
        <v>150</v>
      </c>
      <c r="E465" s="44"/>
      <c r="F465" s="222" t="s">
        <v>512</v>
      </c>
      <c r="G465" s="44"/>
      <c r="H465" s="44"/>
      <c r="I465" s="223"/>
      <c r="J465" s="44"/>
      <c r="K465" s="44"/>
      <c r="L465" s="48"/>
      <c r="M465" s="224"/>
      <c r="N465" s="225"/>
      <c r="O465" s="88"/>
      <c r="P465" s="88"/>
      <c r="Q465" s="88"/>
      <c r="R465" s="88"/>
      <c r="S465" s="88"/>
      <c r="T465" s="89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T465" s="20" t="s">
        <v>150</v>
      </c>
      <c r="AU465" s="20" t="s">
        <v>88</v>
      </c>
    </row>
    <row r="466" s="13" customFormat="1">
      <c r="A466" s="13"/>
      <c r="B466" s="226"/>
      <c r="C466" s="227"/>
      <c r="D466" s="228" t="s">
        <v>152</v>
      </c>
      <c r="E466" s="229" t="s">
        <v>32</v>
      </c>
      <c r="F466" s="230" t="s">
        <v>513</v>
      </c>
      <c r="G466" s="227"/>
      <c r="H466" s="229" t="s">
        <v>32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152</v>
      </c>
      <c r="AU466" s="236" t="s">
        <v>88</v>
      </c>
      <c r="AV466" s="13" t="s">
        <v>86</v>
      </c>
      <c r="AW466" s="13" t="s">
        <v>39</v>
      </c>
      <c r="AX466" s="13" t="s">
        <v>78</v>
      </c>
      <c r="AY466" s="236" t="s">
        <v>141</v>
      </c>
    </row>
    <row r="467" s="14" customFormat="1">
      <c r="A467" s="14"/>
      <c r="B467" s="237"/>
      <c r="C467" s="238"/>
      <c r="D467" s="228" t="s">
        <v>152</v>
      </c>
      <c r="E467" s="239" t="s">
        <v>32</v>
      </c>
      <c r="F467" s="240" t="s">
        <v>514</v>
      </c>
      <c r="G467" s="238"/>
      <c r="H467" s="241">
        <v>65.049999999999997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152</v>
      </c>
      <c r="AU467" s="247" t="s">
        <v>88</v>
      </c>
      <c r="AV467" s="14" t="s">
        <v>88</v>
      </c>
      <c r="AW467" s="14" t="s">
        <v>39</v>
      </c>
      <c r="AX467" s="14" t="s">
        <v>86</v>
      </c>
      <c r="AY467" s="247" t="s">
        <v>141</v>
      </c>
    </row>
    <row r="468" s="2" customFormat="1" ht="24.15" customHeight="1">
      <c r="A468" s="42"/>
      <c r="B468" s="43"/>
      <c r="C468" s="208" t="s">
        <v>515</v>
      </c>
      <c r="D468" s="208" t="s">
        <v>143</v>
      </c>
      <c r="E468" s="209" t="s">
        <v>516</v>
      </c>
      <c r="F468" s="210" t="s">
        <v>517</v>
      </c>
      <c r="G468" s="211" t="s">
        <v>230</v>
      </c>
      <c r="H468" s="212">
        <v>195.15000000000001</v>
      </c>
      <c r="I468" s="213"/>
      <c r="J468" s="214">
        <f>ROUND(I468*H468,2)</f>
        <v>0</v>
      </c>
      <c r="K468" s="210" t="s">
        <v>147</v>
      </c>
      <c r="L468" s="48"/>
      <c r="M468" s="215" t="s">
        <v>32</v>
      </c>
      <c r="N468" s="216" t="s">
        <v>49</v>
      </c>
      <c r="O468" s="88"/>
      <c r="P468" s="217">
        <f>O468*H468</f>
        <v>0</v>
      </c>
      <c r="Q468" s="217">
        <v>0.0079000000000000008</v>
      </c>
      <c r="R468" s="217">
        <f>Q468*H468</f>
        <v>1.5416850000000002</v>
      </c>
      <c r="S468" s="217">
        <v>0</v>
      </c>
      <c r="T468" s="218">
        <f>S468*H468</f>
        <v>0</v>
      </c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R468" s="219" t="s">
        <v>148</v>
      </c>
      <c r="AT468" s="219" t="s">
        <v>143</v>
      </c>
      <c r="AU468" s="219" t="s">
        <v>88</v>
      </c>
      <c r="AY468" s="20" t="s">
        <v>141</v>
      </c>
      <c r="BE468" s="220">
        <f>IF(N468="základní",J468,0)</f>
        <v>0</v>
      </c>
      <c r="BF468" s="220">
        <f>IF(N468="snížená",J468,0)</f>
        <v>0</v>
      </c>
      <c r="BG468" s="220">
        <f>IF(N468="zákl. přenesená",J468,0)</f>
        <v>0</v>
      </c>
      <c r="BH468" s="220">
        <f>IF(N468="sníž. přenesená",J468,0)</f>
        <v>0</v>
      </c>
      <c r="BI468" s="220">
        <f>IF(N468="nulová",J468,0)</f>
        <v>0</v>
      </c>
      <c r="BJ468" s="20" t="s">
        <v>86</v>
      </c>
      <c r="BK468" s="220">
        <f>ROUND(I468*H468,2)</f>
        <v>0</v>
      </c>
      <c r="BL468" s="20" t="s">
        <v>148</v>
      </c>
      <c r="BM468" s="219" t="s">
        <v>518</v>
      </c>
    </row>
    <row r="469" s="2" customFormat="1">
      <c r="A469" s="42"/>
      <c r="B469" s="43"/>
      <c r="C469" s="44"/>
      <c r="D469" s="221" t="s">
        <v>150</v>
      </c>
      <c r="E469" s="44"/>
      <c r="F469" s="222" t="s">
        <v>519</v>
      </c>
      <c r="G469" s="44"/>
      <c r="H469" s="44"/>
      <c r="I469" s="223"/>
      <c r="J469" s="44"/>
      <c r="K469" s="44"/>
      <c r="L469" s="48"/>
      <c r="M469" s="224"/>
      <c r="N469" s="225"/>
      <c r="O469" s="88"/>
      <c r="P469" s="88"/>
      <c r="Q469" s="88"/>
      <c r="R469" s="88"/>
      <c r="S469" s="88"/>
      <c r="T469" s="89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T469" s="20" t="s">
        <v>150</v>
      </c>
      <c r="AU469" s="20" t="s">
        <v>88</v>
      </c>
    </row>
    <row r="470" s="13" customFormat="1">
      <c r="A470" s="13"/>
      <c r="B470" s="226"/>
      <c r="C470" s="227"/>
      <c r="D470" s="228" t="s">
        <v>152</v>
      </c>
      <c r="E470" s="229" t="s">
        <v>32</v>
      </c>
      <c r="F470" s="230" t="s">
        <v>513</v>
      </c>
      <c r="G470" s="227"/>
      <c r="H470" s="229" t="s">
        <v>32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152</v>
      </c>
      <c r="AU470" s="236" t="s">
        <v>88</v>
      </c>
      <c r="AV470" s="13" t="s">
        <v>86</v>
      </c>
      <c r="AW470" s="13" t="s">
        <v>39</v>
      </c>
      <c r="AX470" s="13" t="s">
        <v>78</v>
      </c>
      <c r="AY470" s="236" t="s">
        <v>141</v>
      </c>
    </row>
    <row r="471" s="14" customFormat="1">
      <c r="A471" s="14"/>
      <c r="B471" s="237"/>
      <c r="C471" s="238"/>
      <c r="D471" s="228" t="s">
        <v>152</v>
      </c>
      <c r="E471" s="239" t="s">
        <v>32</v>
      </c>
      <c r="F471" s="240" t="s">
        <v>520</v>
      </c>
      <c r="G471" s="238"/>
      <c r="H471" s="241">
        <v>195.15000000000001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152</v>
      </c>
      <c r="AU471" s="247" t="s">
        <v>88</v>
      </c>
      <c r="AV471" s="14" t="s">
        <v>88</v>
      </c>
      <c r="AW471" s="14" t="s">
        <v>39</v>
      </c>
      <c r="AX471" s="14" t="s">
        <v>86</v>
      </c>
      <c r="AY471" s="247" t="s">
        <v>141</v>
      </c>
    </row>
    <row r="472" s="2" customFormat="1" ht="16.5" customHeight="1">
      <c r="A472" s="42"/>
      <c r="B472" s="43"/>
      <c r="C472" s="208" t="s">
        <v>521</v>
      </c>
      <c r="D472" s="208" t="s">
        <v>143</v>
      </c>
      <c r="E472" s="209" t="s">
        <v>522</v>
      </c>
      <c r="F472" s="210" t="s">
        <v>523</v>
      </c>
      <c r="G472" s="211" t="s">
        <v>230</v>
      </c>
      <c r="H472" s="212">
        <v>51.366999999999997</v>
      </c>
      <c r="I472" s="213"/>
      <c r="J472" s="214">
        <f>ROUND(I472*H472,2)</f>
        <v>0</v>
      </c>
      <c r="K472" s="210" t="s">
        <v>32</v>
      </c>
      <c r="L472" s="48"/>
      <c r="M472" s="215" t="s">
        <v>32</v>
      </c>
      <c r="N472" s="216" t="s">
        <v>49</v>
      </c>
      <c r="O472" s="88"/>
      <c r="P472" s="217">
        <f>O472*H472</f>
        <v>0</v>
      </c>
      <c r="Q472" s="217">
        <v>0.0074999999999999997</v>
      </c>
      <c r="R472" s="217">
        <f>Q472*H472</f>
        <v>0.38525249999999994</v>
      </c>
      <c r="S472" s="217">
        <v>0</v>
      </c>
      <c r="T472" s="218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19" t="s">
        <v>148</v>
      </c>
      <c r="AT472" s="219" t="s">
        <v>143</v>
      </c>
      <c r="AU472" s="219" t="s">
        <v>88</v>
      </c>
      <c r="AY472" s="20" t="s">
        <v>141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20" t="s">
        <v>86</v>
      </c>
      <c r="BK472" s="220">
        <f>ROUND(I472*H472,2)</f>
        <v>0</v>
      </c>
      <c r="BL472" s="20" t="s">
        <v>148</v>
      </c>
      <c r="BM472" s="219" t="s">
        <v>524</v>
      </c>
    </row>
    <row r="473" s="13" customFormat="1">
      <c r="A473" s="13"/>
      <c r="B473" s="226"/>
      <c r="C473" s="227"/>
      <c r="D473" s="228" t="s">
        <v>152</v>
      </c>
      <c r="E473" s="229" t="s">
        <v>32</v>
      </c>
      <c r="F473" s="230" t="s">
        <v>525</v>
      </c>
      <c r="G473" s="227"/>
      <c r="H473" s="229" t="s">
        <v>32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152</v>
      </c>
      <c r="AU473" s="236" t="s">
        <v>88</v>
      </c>
      <c r="AV473" s="13" t="s">
        <v>86</v>
      </c>
      <c r="AW473" s="13" t="s">
        <v>39</v>
      </c>
      <c r="AX473" s="13" t="s">
        <v>78</v>
      </c>
      <c r="AY473" s="236" t="s">
        <v>141</v>
      </c>
    </row>
    <row r="474" s="14" customFormat="1">
      <c r="A474" s="14"/>
      <c r="B474" s="237"/>
      <c r="C474" s="238"/>
      <c r="D474" s="228" t="s">
        <v>152</v>
      </c>
      <c r="E474" s="239" t="s">
        <v>32</v>
      </c>
      <c r="F474" s="240" t="s">
        <v>526</v>
      </c>
      <c r="G474" s="238"/>
      <c r="H474" s="241">
        <v>23.045000000000002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152</v>
      </c>
      <c r="AU474" s="247" t="s">
        <v>88</v>
      </c>
      <c r="AV474" s="14" t="s">
        <v>88</v>
      </c>
      <c r="AW474" s="14" t="s">
        <v>39</v>
      </c>
      <c r="AX474" s="14" t="s">
        <v>78</v>
      </c>
      <c r="AY474" s="247" t="s">
        <v>141</v>
      </c>
    </row>
    <row r="475" s="14" customFormat="1">
      <c r="A475" s="14"/>
      <c r="B475" s="237"/>
      <c r="C475" s="238"/>
      <c r="D475" s="228" t="s">
        <v>152</v>
      </c>
      <c r="E475" s="239" t="s">
        <v>32</v>
      </c>
      <c r="F475" s="240" t="s">
        <v>527</v>
      </c>
      <c r="G475" s="238"/>
      <c r="H475" s="241">
        <v>4.6680000000000001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152</v>
      </c>
      <c r="AU475" s="247" t="s">
        <v>88</v>
      </c>
      <c r="AV475" s="14" t="s">
        <v>88</v>
      </c>
      <c r="AW475" s="14" t="s">
        <v>39</v>
      </c>
      <c r="AX475" s="14" t="s">
        <v>78</v>
      </c>
      <c r="AY475" s="247" t="s">
        <v>141</v>
      </c>
    </row>
    <row r="476" s="13" customFormat="1">
      <c r="A476" s="13"/>
      <c r="B476" s="226"/>
      <c r="C476" s="227"/>
      <c r="D476" s="228" t="s">
        <v>152</v>
      </c>
      <c r="E476" s="229" t="s">
        <v>32</v>
      </c>
      <c r="F476" s="230" t="s">
        <v>528</v>
      </c>
      <c r="G476" s="227"/>
      <c r="H476" s="229" t="s">
        <v>32</v>
      </c>
      <c r="I476" s="231"/>
      <c r="J476" s="227"/>
      <c r="K476" s="227"/>
      <c r="L476" s="232"/>
      <c r="M476" s="233"/>
      <c r="N476" s="234"/>
      <c r="O476" s="234"/>
      <c r="P476" s="234"/>
      <c r="Q476" s="234"/>
      <c r="R476" s="234"/>
      <c r="S476" s="234"/>
      <c r="T476" s="23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6" t="s">
        <v>152</v>
      </c>
      <c r="AU476" s="236" t="s">
        <v>88</v>
      </c>
      <c r="AV476" s="13" t="s">
        <v>86</v>
      </c>
      <c r="AW476" s="13" t="s">
        <v>39</v>
      </c>
      <c r="AX476" s="13" t="s">
        <v>78</v>
      </c>
      <c r="AY476" s="236" t="s">
        <v>141</v>
      </c>
    </row>
    <row r="477" s="14" customFormat="1">
      <c r="A477" s="14"/>
      <c r="B477" s="237"/>
      <c r="C477" s="238"/>
      <c r="D477" s="228" t="s">
        <v>152</v>
      </c>
      <c r="E477" s="239" t="s">
        <v>32</v>
      </c>
      <c r="F477" s="240" t="s">
        <v>529</v>
      </c>
      <c r="G477" s="238"/>
      <c r="H477" s="241">
        <v>23.654</v>
      </c>
      <c r="I477" s="242"/>
      <c r="J477" s="238"/>
      <c r="K477" s="238"/>
      <c r="L477" s="243"/>
      <c r="M477" s="244"/>
      <c r="N477" s="245"/>
      <c r="O477" s="245"/>
      <c r="P477" s="245"/>
      <c r="Q477" s="245"/>
      <c r="R477" s="245"/>
      <c r="S477" s="245"/>
      <c r="T477" s="24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7" t="s">
        <v>152</v>
      </c>
      <c r="AU477" s="247" t="s">
        <v>88</v>
      </c>
      <c r="AV477" s="14" t="s">
        <v>88</v>
      </c>
      <c r="AW477" s="14" t="s">
        <v>39</v>
      </c>
      <c r="AX477" s="14" t="s">
        <v>78</v>
      </c>
      <c r="AY477" s="247" t="s">
        <v>141</v>
      </c>
    </row>
    <row r="478" s="16" customFormat="1">
      <c r="A478" s="16"/>
      <c r="B478" s="259"/>
      <c r="C478" s="260"/>
      <c r="D478" s="228" t="s">
        <v>152</v>
      </c>
      <c r="E478" s="261" t="s">
        <v>32</v>
      </c>
      <c r="F478" s="262" t="s">
        <v>178</v>
      </c>
      <c r="G478" s="260"/>
      <c r="H478" s="263">
        <v>51.366999999999997</v>
      </c>
      <c r="I478" s="264"/>
      <c r="J478" s="260"/>
      <c r="K478" s="260"/>
      <c r="L478" s="265"/>
      <c r="M478" s="266"/>
      <c r="N478" s="267"/>
      <c r="O478" s="267"/>
      <c r="P478" s="267"/>
      <c r="Q478" s="267"/>
      <c r="R478" s="267"/>
      <c r="S478" s="267"/>
      <c r="T478" s="268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T478" s="269" t="s">
        <v>152</v>
      </c>
      <c r="AU478" s="269" t="s">
        <v>88</v>
      </c>
      <c r="AV478" s="16" t="s">
        <v>148</v>
      </c>
      <c r="AW478" s="16" t="s">
        <v>39</v>
      </c>
      <c r="AX478" s="16" t="s">
        <v>86</v>
      </c>
      <c r="AY478" s="269" t="s">
        <v>141</v>
      </c>
    </row>
    <row r="479" s="2" customFormat="1" ht="16.5" customHeight="1">
      <c r="A479" s="42"/>
      <c r="B479" s="43"/>
      <c r="C479" s="208" t="s">
        <v>530</v>
      </c>
      <c r="D479" s="208" t="s">
        <v>143</v>
      </c>
      <c r="E479" s="209" t="s">
        <v>531</v>
      </c>
      <c r="F479" s="210" t="s">
        <v>532</v>
      </c>
      <c r="G479" s="211" t="s">
        <v>230</v>
      </c>
      <c r="H479" s="212">
        <v>51.366999999999997</v>
      </c>
      <c r="I479" s="213"/>
      <c r="J479" s="214">
        <f>ROUND(I479*H479,2)</f>
        <v>0</v>
      </c>
      <c r="K479" s="210" t="s">
        <v>32</v>
      </c>
      <c r="L479" s="48"/>
      <c r="M479" s="215" t="s">
        <v>32</v>
      </c>
      <c r="N479" s="216" t="s">
        <v>49</v>
      </c>
      <c r="O479" s="88"/>
      <c r="P479" s="217">
        <f>O479*H479</f>
        <v>0</v>
      </c>
      <c r="Q479" s="217">
        <v>0.042500000000000003</v>
      </c>
      <c r="R479" s="217">
        <f>Q479*H479</f>
        <v>2.1830975000000001</v>
      </c>
      <c r="S479" s="217">
        <v>0</v>
      </c>
      <c r="T479" s="218">
        <f>S479*H479</f>
        <v>0</v>
      </c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R479" s="219" t="s">
        <v>148</v>
      </c>
      <c r="AT479" s="219" t="s">
        <v>143</v>
      </c>
      <c r="AU479" s="219" t="s">
        <v>88</v>
      </c>
      <c r="AY479" s="20" t="s">
        <v>141</v>
      </c>
      <c r="BE479" s="220">
        <f>IF(N479="základní",J479,0)</f>
        <v>0</v>
      </c>
      <c r="BF479" s="220">
        <f>IF(N479="snížená",J479,0)</f>
        <v>0</v>
      </c>
      <c r="BG479" s="220">
        <f>IF(N479="zákl. přenesená",J479,0)</f>
        <v>0</v>
      </c>
      <c r="BH479" s="220">
        <f>IF(N479="sníž. přenesená",J479,0)</f>
        <v>0</v>
      </c>
      <c r="BI479" s="220">
        <f>IF(N479="nulová",J479,0)</f>
        <v>0</v>
      </c>
      <c r="BJ479" s="20" t="s">
        <v>86</v>
      </c>
      <c r="BK479" s="220">
        <f>ROUND(I479*H479,2)</f>
        <v>0</v>
      </c>
      <c r="BL479" s="20" t="s">
        <v>148</v>
      </c>
      <c r="BM479" s="219" t="s">
        <v>533</v>
      </c>
    </row>
    <row r="480" s="13" customFormat="1">
      <c r="A480" s="13"/>
      <c r="B480" s="226"/>
      <c r="C480" s="227"/>
      <c r="D480" s="228" t="s">
        <v>152</v>
      </c>
      <c r="E480" s="229" t="s">
        <v>32</v>
      </c>
      <c r="F480" s="230" t="s">
        <v>525</v>
      </c>
      <c r="G480" s="227"/>
      <c r="H480" s="229" t="s">
        <v>32</v>
      </c>
      <c r="I480" s="231"/>
      <c r="J480" s="227"/>
      <c r="K480" s="227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152</v>
      </c>
      <c r="AU480" s="236" t="s">
        <v>88</v>
      </c>
      <c r="AV480" s="13" t="s">
        <v>86</v>
      </c>
      <c r="AW480" s="13" t="s">
        <v>39</v>
      </c>
      <c r="AX480" s="13" t="s">
        <v>78</v>
      </c>
      <c r="AY480" s="236" t="s">
        <v>141</v>
      </c>
    </row>
    <row r="481" s="14" customFormat="1">
      <c r="A481" s="14"/>
      <c r="B481" s="237"/>
      <c r="C481" s="238"/>
      <c r="D481" s="228" t="s">
        <v>152</v>
      </c>
      <c r="E481" s="239" t="s">
        <v>32</v>
      </c>
      <c r="F481" s="240" t="s">
        <v>526</v>
      </c>
      <c r="G481" s="238"/>
      <c r="H481" s="241">
        <v>23.045000000000002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7" t="s">
        <v>152</v>
      </c>
      <c r="AU481" s="247" t="s">
        <v>88</v>
      </c>
      <c r="AV481" s="14" t="s">
        <v>88</v>
      </c>
      <c r="AW481" s="14" t="s">
        <v>39</v>
      </c>
      <c r="AX481" s="14" t="s">
        <v>78</v>
      </c>
      <c r="AY481" s="247" t="s">
        <v>141</v>
      </c>
    </row>
    <row r="482" s="14" customFormat="1">
      <c r="A482" s="14"/>
      <c r="B482" s="237"/>
      <c r="C482" s="238"/>
      <c r="D482" s="228" t="s">
        <v>152</v>
      </c>
      <c r="E482" s="239" t="s">
        <v>32</v>
      </c>
      <c r="F482" s="240" t="s">
        <v>527</v>
      </c>
      <c r="G482" s="238"/>
      <c r="H482" s="241">
        <v>4.6680000000000001</v>
      </c>
      <c r="I482" s="242"/>
      <c r="J482" s="238"/>
      <c r="K482" s="238"/>
      <c r="L482" s="243"/>
      <c r="M482" s="244"/>
      <c r="N482" s="245"/>
      <c r="O482" s="245"/>
      <c r="P482" s="245"/>
      <c r="Q482" s="245"/>
      <c r="R482" s="245"/>
      <c r="S482" s="245"/>
      <c r="T482" s="24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7" t="s">
        <v>152</v>
      </c>
      <c r="AU482" s="247" t="s">
        <v>88</v>
      </c>
      <c r="AV482" s="14" t="s">
        <v>88</v>
      </c>
      <c r="AW482" s="14" t="s">
        <v>39</v>
      </c>
      <c r="AX482" s="14" t="s">
        <v>78</v>
      </c>
      <c r="AY482" s="247" t="s">
        <v>141</v>
      </c>
    </row>
    <row r="483" s="13" customFormat="1">
      <c r="A483" s="13"/>
      <c r="B483" s="226"/>
      <c r="C483" s="227"/>
      <c r="D483" s="228" t="s">
        <v>152</v>
      </c>
      <c r="E483" s="229" t="s">
        <v>32</v>
      </c>
      <c r="F483" s="230" t="s">
        <v>528</v>
      </c>
      <c r="G483" s="227"/>
      <c r="H483" s="229" t="s">
        <v>32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152</v>
      </c>
      <c r="AU483" s="236" t="s">
        <v>88</v>
      </c>
      <c r="AV483" s="13" t="s">
        <v>86</v>
      </c>
      <c r="AW483" s="13" t="s">
        <v>39</v>
      </c>
      <c r="AX483" s="13" t="s">
        <v>78</v>
      </c>
      <c r="AY483" s="236" t="s">
        <v>141</v>
      </c>
    </row>
    <row r="484" s="14" customFormat="1">
      <c r="A484" s="14"/>
      <c r="B484" s="237"/>
      <c r="C484" s="238"/>
      <c r="D484" s="228" t="s">
        <v>152</v>
      </c>
      <c r="E484" s="239" t="s">
        <v>32</v>
      </c>
      <c r="F484" s="240" t="s">
        <v>529</v>
      </c>
      <c r="G484" s="238"/>
      <c r="H484" s="241">
        <v>23.654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152</v>
      </c>
      <c r="AU484" s="247" t="s">
        <v>88</v>
      </c>
      <c r="AV484" s="14" t="s">
        <v>88</v>
      </c>
      <c r="AW484" s="14" t="s">
        <v>39</v>
      </c>
      <c r="AX484" s="14" t="s">
        <v>78</v>
      </c>
      <c r="AY484" s="247" t="s">
        <v>141</v>
      </c>
    </row>
    <row r="485" s="16" customFormat="1">
      <c r="A485" s="16"/>
      <c r="B485" s="259"/>
      <c r="C485" s="260"/>
      <c r="D485" s="228" t="s">
        <v>152</v>
      </c>
      <c r="E485" s="261" t="s">
        <v>32</v>
      </c>
      <c r="F485" s="262" t="s">
        <v>178</v>
      </c>
      <c r="G485" s="260"/>
      <c r="H485" s="263">
        <v>51.366999999999997</v>
      </c>
      <c r="I485" s="264"/>
      <c r="J485" s="260"/>
      <c r="K485" s="260"/>
      <c r="L485" s="265"/>
      <c r="M485" s="266"/>
      <c r="N485" s="267"/>
      <c r="O485" s="267"/>
      <c r="P485" s="267"/>
      <c r="Q485" s="267"/>
      <c r="R485" s="267"/>
      <c r="S485" s="267"/>
      <c r="T485" s="268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269" t="s">
        <v>152</v>
      </c>
      <c r="AU485" s="269" t="s">
        <v>88</v>
      </c>
      <c r="AV485" s="16" t="s">
        <v>148</v>
      </c>
      <c r="AW485" s="16" t="s">
        <v>39</v>
      </c>
      <c r="AX485" s="16" t="s">
        <v>86</v>
      </c>
      <c r="AY485" s="269" t="s">
        <v>141</v>
      </c>
    </row>
    <row r="486" s="2" customFormat="1" ht="16.5" customHeight="1">
      <c r="A486" s="42"/>
      <c r="B486" s="43"/>
      <c r="C486" s="208" t="s">
        <v>534</v>
      </c>
      <c r="D486" s="208" t="s">
        <v>143</v>
      </c>
      <c r="E486" s="209" t="s">
        <v>535</v>
      </c>
      <c r="F486" s="210" t="s">
        <v>536</v>
      </c>
      <c r="G486" s="211" t="s">
        <v>230</v>
      </c>
      <c r="H486" s="212">
        <v>51.366999999999997</v>
      </c>
      <c r="I486" s="213"/>
      <c r="J486" s="214">
        <f>ROUND(I486*H486,2)</f>
        <v>0</v>
      </c>
      <c r="K486" s="210" t="s">
        <v>32</v>
      </c>
      <c r="L486" s="48"/>
      <c r="M486" s="215" t="s">
        <v>32</v>
      </c>
      <c r="N486" s="216" t="s">
        <v>49</v>
      </c>
      <c r="O486" s="88"/>
      <c r="P486" s="217">
        <f>O486*H486</f>
        <v>0</v>
      </c>
      <c r="Q486" s="217">
        <v>0.042500000000000003</v>
      </c>
      <c r="R486" s="217">
        <f>Q486*H486</f>
        <v>2.1830975000000001</v>
      </c>
      <c r="S486" s="217">
        <v>0</v>
      </c>
      <c r="T486" s="218">
        <f>S486*H486</f>
        <v>0</v>
      </c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R486" s="219" t="s">
        <v>148</v>
      </c>
      <c r="AT486" s="219" t="s">
        <v>143</v>
      </c>
      <c r="AU486" s="219" t="s">
        <v>88</v>
      </c>
      <c r="AY486" s="20" t="s">
        <v>141</v>
      </c>
      <c r="BE486" s="220">
        <f>IF(N486="základní",J486,0)</f>
        <v>0</v>
      </c>
      <c r="BF486" s="220">
        <f>IF(N486="snížená",J486,0)</f>
        <v>0</v>
      </c>
      <c r="BG486" s="220">
        <f>IF(N486="zákl. přenesená",J486,0)</f>
        <v>0</v>
      </c>
      <c r="BH486" s="220">
        <f>IF(N486="sníž. přenesená",J486,0)</f>
        <v>0</v>
      </c>
      <c r="BI486" s="220">
        <f>IF(N486="nulová",J486,0)</f>
        <v>0</v>
      </c>
      <c r="BJ486" s="20" t="s">
        <v>86</v>
      </c>
      <c r="BK486" s="220">
        <f>ROUND(I486*H486,2)</f>
        <v>0</v>
      </c>
      <c r="BL486" s="20" t="s">
        <v>148</v>
      </c>
      <c r="BM486" s="219" t="s">
        <v>537</v>
      </c>
    </row>
    <row r="487" s="13" customFormat="1">
      <c r="A487" s="13"/>
      <c r="B487" s="226"/>
      <c r="C487" s="227"/>
      <c r="D487" s="228" t="s">
        <v>152</v>
      </c>
      <c r="E487" s="229" t="s">
        <v>32</v>
      </c>
      <c r="F487" s="230" t="s">
        <v>538</v>
      </c>
      <c r="G487" s="227"/>
      <c r="H487" s="229" t="s">
        <v>32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152</v>
      </c>
      <c r="AU487" s="236" t="s">
        <v>88</v>
      </c>
      <c r="AV487" s="13" t="s">
        <v>86</v>
      </c>
      <c r="AW487" s="13" t="s">
        <v>39</v>
      </c>
      <c r="AX487" s="13" t="s">
        <v>78</v>
      </c>
      <c r="AY487" s="236" t="s">
        <v>141</v>
      </c>
    </row>
    <row r="488" s="14" customFormat="1">
      <c r="A488" s="14"/>
      <c r="B488" s="237"/>
      <c r="C488" s="238"/>
      <c r="D488" s="228" t="s">
        <v>152</v>
      </c>
      <c r="E488" s="239" t="s">
        <v>32</v>
      </c>
      <c r="F488" s="240" t="s">
        <v>539</v>
      </c>
      <c r="G488" s="238"/>
      <c r="H488" s="241">
        <v>51.366999999999997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152</v>
      </c>
      <c r="AU488" s="247" t="s">
        <v>88</v>
      </c>
      <c r="AV488" s="14" t="s">
        <v>88</v>
      </c>
      <c r="AW488" s="14" t="s">
        <v>39</v>
      </c>
      <c r="AX488" s="14" t="s">
        <v>86</v>
      </c>
      <c r="AY488" s="247" t="s">
        <v>141</v>
      </c>
    </row>
    <row r="489" s="2" customFormat="1" ht="16.5" customHeight="1">
      <c r="A489" s="42"/>
      <c r="B489" s="43"/>
      <c r="C489" s="208" t="s">
        <v>540</v>
      </c>
      <c r="D489" s="208" t="s">
        <v>143</v>
      </c>
      <c r="E489" s="209" t="s">
        <v>541</v>
      </c>
      <c r="F489" s="210" t="s">
        <v>542</v>
      </c>
      <c r="G489" s="211" t="s">
        <v>230</v>
      </c>
      <c r="H489" s="212">
        <v>51.366999999999997</v>
      </c>
      <c r="I489" s="213"/>
      <c r="J489" s="214">
        <f>ROUND(I489*H489,2)</f>
        <v>0</v>
      </c>
      <c r="K489" s="210" t="s">
        <v>32</v>
      </c>
      <c r="L489" s="48"/>
      <c r="M489" s="215" t="s">
        <v>32</v>
      </c>
      <c r="N489" s="216" t="s">
        <v>49</v>
      </c>
      <c r="O489" s="88"/>
      <c r="P489" s="217">
        <f>O489*H489</f>
        <v>0</v>
      </c>
      <c r="Q489" s="217">
        <v>0.020480000000000002</v>
      </c>
      <c r="R489" s="217">
        <f>Q489*H489</f>
        <v>1.0519961600000001</v>
      </c>
      <c r="S489" s="217">
        <v>0</v>
      </c>
      <c r="T489" s="218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19" t="s">
        <v>148</v>
      </c>
      <c r="AT489" s="219" t="s">
        <v>143</v>
      </c>
      <c r="AU489" s="219" t="s">
        <v>88</v>
      </c>
      <c r="AY489" s="20" t="s">
        <v>141</v>
      </c>
      <c r="BE489" s="220">
        <f>IF(N489="základní",J489,0)</f>
        <v>0</v>
      </c>
      <c r="BF489" s="220">
        <f>IF(N489="snížená",J489,0)</f>
        <v>0</v>
      </c>
      <c r="BG489" s="220">
        <f>IF(N489="zákl. přenesená",J489,0)</f>
        <v>0</v>
      </c>
      <c r="BH489" s="220">
        <f>IF(N489="sníž. přenesená",J489,0)</f>
        <v>0</v>
      </c>
      <c r="BI489" s="220">
        <f>IF(N489="nulová",J489,0)</f>
        <v>0</v>
      </c>
      <c r="BJ489" s="20" t="s">
        <v>86</v>
      </c>
      <c r="BK489" s="220">
        <f>ROUND(I489*H489,2)</f>
        <v>0</v>
      </c>
      <c r="BL489" s="20" t="s">
        <v>148</v>
      </c>
      <c r="BM489" s="219" t="s">
        <v>543</v>
      </c>
    </row>
    <row r="490" s="13" customFormat="1">
      <c r="A490" s="13"/>
      <c r="B490" s="226"/>
      <c r="C490" s="227"/>
      <c r="D490" s="228" t="s">
        <v>152</v>
      </c>
      <c r="E490" s="229" t="s">
        <v>32</v>
      </c>
      <c r="F490" s="230" t="s">
        <v>538</v>
      </c>
      <c r="G490" s="227"/>
      <c r="H490" s="229" t="s">
        <v>32</v>
      </c>
      <c r="I490" s="231"/>
      <c r="J490" s="227"/>
      <c r="K490" s="227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152</v>
      </c>
      <c r="AU490" s="236" t="s">
        <v>88</v>
      </c>
      <c r="AV490" s="13" t="s">
        <v>86</v>
      </c>
      <c r="AW490" s="13" t="s">
        <v>39</v>
      </c>
      <c r="AX490" s="13" t="s">
        <v>78</v>
      </c>
      <c r="AY490" s="236" t="s">
        <v>141</v>
      </c>
    </row>
    <row r="491" s="14" customFormat="1">
      <c r="A491" s="14"/>
      <c r="B491" s="237"/>
      <c r="C491" s="238"/>
      <c r="D491" s="228" t="s">
        <v>152</v>
      </c>
      <c r="E491" s="239" t="s">
        <v>32</v>
      </c>
      <c r="F491" s="240" t="s">
        <v>539</v>
      </c>
      <c r="G491" s="238"/>
      <c r="H491" s="241">
        <v>51.366999999999997</v>
      </c>
      <c r="I491" s="242"/>
      <c r="J491" s="238"/>
      <c r="K491" s="238"/>
      <c r="L491" s="243"/>
      <c r="M491" s="244"/>
      <c r="N491" s="245"/>
      <c r="O491" s="245"/>
      <c r="P491" s="245"/>
      <c r="Q491" s="245"/>
      <c r="R491" s="245"/>
      <c r="S491" s="245"/>
      <c r="T491" s="24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7" t="s">
        <v>152</v>
      </c>
      <c r="AU491" s="247" t="s">
        <v>88</v>
      </c>
      <c r="AV491" s="14" t="s">
        <v>88</v>
      </c>
      <c r="AW491" s="14" t="s">
        <v>39</v>
      </c>
      <c r="AX491" s="14" t="s">
        <v>78</v>
      </c>
      <c r="AY491" s="247" t="s">
        <v>141</v>
      </c>
    </row>
    <row r="492" s="16" customFormat="1">
      <c r="A492" s="16"/>
      <c r="B492" s="259"/>
      <c r="C492" s="260"/>
      <c r="D492" s="228" t="s">
        <v>152</v>
      </c>
      <c r="E492" s="261" t="s">
        <v>32</v>
      </c>
      <c r="F492" s="262" t="s">
        <v>178</v>
      </c>
      <c r="G492" s="260"/>
      <c r="H492" s="263">
        <v>51.366999999999997</v>
      </c>
      <c r="I492" s="264"/>
      <c r="J492" s="260"/>
      <c r="K492" s="260"/>
      <c r="L492" s="265"/>
      <c r="M492" s="266"/>
      <c r="N492" s="267"/>
      <c r="O492" s="267"/>
      <c r="P492" s="267"/>
      <c r="Q492" s="267"/>
      <c r="R492" s="267"/>
      <c r="S492" s="267"/>
      <c r="T492" s="268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69" t="s">
        <v>152</v>
      </c>
      <c r="AU492" s="269" t="s">
        <v>88</v>
      </c>
      <c r="AV492" s="16" t="s">
        <v>148</v>
      </c>
      <c r="AW492" s="16" t="s">
        <v>39</v>
      </c>
      <c r="AX492" s="16" t="s">
        <v>86</v>
      </c>
      <c r="AY492" s="269" t="s">
        <v>141</v>
      </c>
    </row>
    <row r="493" s="12" customFormat="1" ht="22.8" customHeight="1">
      <c r="A493" s="12"/>
      <c r="B493" s="192"/>
      <c r="C493" s="193"/>
      <c r="D493" s="194" t="s">
        <v>77</v>
      </c>
      <c r="E493" s="206" t="s">
        <v>263</v>
      </c>
      <c r="F493" s="206" t="s">
        <v>544</v>
      </c>
      <c r="G493" s="193"/>
      <c r="H493" s="193"/>
      <c r="I493" s="196"/>
      <c r="J493" s="207">
        <f>BK493</f>
        <v>0</v>
      </c>
      <c r="K493" s="193"/>
      <c r="L493" s="198"/>
      <c r="M493" s="199"/>
      <c r="N493" s="200"/>
      <c r="O493" s="200"/>
      <c r="P493" s="201">
        <f>SUM(P494:P504)</f>
        <v>0</v>
      </c>
      <c r="Q493" s="200"/>
      <c r="R493" s="201">
        <f>SUM(R494:R504)</f>
        <v>0.27821699999999999</v>
      </c>
      <c r="S493" s="200"/>
      <c r="T493" s="202">
        <f>SUM(T494:T504)</f>
        <v>0.014999999999999999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3" t="s">
        <v>86</v>
      </c>
      <c r="AT493" s="204" t="s">
        <v>77</v>
      </c>
      <c r="AU493" s="204" t="s">
        <v>86</v>
      </c>
      <c r="AY493" s="203" t="s">
        <v>141</v>
      </c>
      <c r="BK493" s="205">
        <f>SUM(BK494:BK504)</f>
        <v>0</v>
      </c>
    </row>
    <row r="494" s="2" customFormat="1" ht="16.5" customHeight="1">
      <c r="A494" s="42"/>
      <c r="B494" s="43"/>
      <c r="C494" s="208" t="s">
        <v>545</v>
      </c>
      <c r="D494" s="208" t="s">
        <v>143</v>
      </c>
      <c r="E494" s="209" t="s">
        <v>546</v>
      </c>
      <c r="F494" s="210" t="s">
        <v>547</v>
      </c>
      <c r="G494" s="211" t="s">
        <v>230</v>
      </c>
      <c r="H494" s="212">
        <v>229.30000000000001</v>
      </c>
      <c r="I494" s="213"/>
      <c r="J494" s="214">
        <f>ROUND(I494*H494,2)</f>
        <v>0</v>
      </c>
      <c r="K494" s="210" t="s">
        <v>147</v>
      </c>
      <c r="L494" s="48"/>
      <c r="M494" s="215" t="s">
        <v>32</v>
      </c>
      <c r="N494" s="216" t="s">
        <v>49</v>
      </c>
      <c r="O494" s="88"/>
      <c r="P494" s="217">
        <f>O494*H494</f>
        <v>0</v>
      </c>
      <c r="Q494" s="217">
        <v>0.00068999999999999997</v>
      </c>
      <c r="R494" s="217">
        <f>Q494*H494</f>
        <v>0.158217</v>
      </c>
      <c r="S494" s="217">
        <v>0</v>
      </c>
      <c r="T494" s="218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19" t="s">
        <v>148</v>
      </c>
      <c r="AT494" s="219" t="s">
        <v>143</v>
      </c>
      <c r="AU494" s="219" t="s">
        <v>88</v>
      </c>
      <c r="AY494" s="20" t="s">
        <v>141</v>
      </c>
      <c r="BE494" s="220">
        <f>IF(N494="základní",J494,0)</f>
        <v>0</v>
      </c>
      <c r="BF494" s="220">
        <f>IF(N494="snížená",J494,0)</f>
        <v>0</v>
      </c>
      <c r="BG494" s="220">
        <f>IF(N494="zákl. přenesená",J494,0)</f>
        <v>0</v>
      </c>
      <c r="BH494" s="220">
        <f>IF(N494="sníž. přenesená",J494,0)</f>
        <v>0</v>
      </c>
      <c r="BI494" s="220">
        <f>IF(N494="nulová",J494,0)</f>
        <v>0</v>
      </c>
      <c r="BJ494" s="20" t="s">
        <v>86</v>
      </c>
      <c r="BK494" s="220">
        <f>ROUND(I494*H494,2)</f>
        <v>0</v>
      </c>
      <c r="BL494" s="20" t="s">
        <v>148</v>
      </c>
      <c r="BM494" s="219" t="s">
        <v>548</v>
      </c>
    </row>
    <row r="495" s="2" customFormat="1">
      <c r="A495" s="42"/>
      <c r="B495" s="43"/>
      <c r="C495" s="44"/>
      <c r="D495" s="221" t="s">
        <v>150</v>
      </c>
      <c r="E495" s="44"/>
      <c r="F495" s="222" t="s">
        <v>549</v>
      </c>
      <c r="G495" s="44"/>
      <c r="H495" s="44"/>
      <c r="I495" s="223"/>
      <c r="J495" s="44"/>
      <c r="K495" s="44"/>
      <c r="L495" s="48"/>
      <c r="M495" s="224"/>
      <c r="N495" s="225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T495" s="20" t="s">
        <v>150</v>
      </c>
      <c r="AU495" s="20" t="s">
        <v>88</v>
      </c>
    </row>
    <row r="496" s="13" customFormat="1">
      <c r="A496" s="13"/>
      <c r="B496" s="226"/>
      <c r="C496" s="227"/>
      <c r="D496" s="228" t="s">
        <v>152</v>
      </c>
      <c r="E496" s="229" t="s">
        <v>32</v>
      </c>
      <c r="F496" s="230" t="s">
        <v>176</v>
      </c>
      <c r="G496" s="227"/>
      <c r="H496" s="229" t="s">
        <v>32</v>
      </c>
      <c r="I496" s="231"/>
      <c r="J496" s="227"/>
      <c r="K496" s="227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152</v>
      </c>
      <c r="AU496" s="236" t="s">
        <v>88</v>
      </c>
      <c r="AV496" s="13" t="s">
        <v>86</v>
      </c>
      <c r="AW496" s="13" t="s">
        <v>39</v>
      </c>
      <c r="AX496" s="13" t="s">
        <v>78</v>
      </c>
      <c r="AY496" s="236" t="s">
        <v>141</v>
      </c>
    </row>
    <row r="497" s="14" customFormat="1">
      <c r="A497" s="14"/>
      <c r="B497" s="237"/>
      <c r="C497" s="238"/>
      <c r="D497" s="228" t="s">
        <v>152</v>
      </c>
      <c r="E497" s="239" t="s">
        <v>32</v>
      </c>
      <c r="F497" s="240" t="s">
        <v>254</v>
      </c>
      <c r="G497" s="238"/>
      <c r="H497" s="241">
        <v>229.30000000000001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152</v>
      </c>
      <c r="AU497" s="247" t="s">
        <v>88</v>
      </c>
      <c r="AV497" s="14" t="s">
        <v>88</v>
      </c>
      <c r="AW497" s="14" t="s">
        <v>39</v>
      </c>
      <c r="AX497" s="14" t="s">
        <v>78</v>
      </c>
      <c r="AY497" s="247" t="s">
        <v>141</v>
      </c>
    </row>
    <row r="498" s="16" customFormat="1">
      <c r="A498" s="16"/>
      <c r="B498" s="259"/>
      <c r="C498" s="260"/>
      <c r="D498" s="228" t="s">
        <v>152</v>
      </c>
      <c r="E498" s="261" t="s">
        <v>32</v>
      </c>
      <c r="F498" s="262" t="s">
        <v>178</v>
      </c>
      <c r="G498" s="260"/>
      <c r="H498" s="263">
        <v>229.30000000000001</v>
      </c>
      <c r="I498" s="264"/>
      <c r="J498" s="260"/>
      <c r="K498" s="260"/>
      <c r="L498" s="265"/>
      <c r="M498" s="266"/>
      <c r="N498" s="267"/>
      <c r="O498" s="267"/>
      <c r="P498" s="267"/>
      <c r="Q498" s="267"/>
      <c r="R498" s="267"/>
      <c r="S498" s="267"/>
      <c r="T498" s="268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T498" s="269" t="s">
        <v>152</v>
      </c>
      <c r="AU498" s="269" t="s">
        <v>88</v>
      </c>
      <c r="AV498" s="16" t="s">
        <v>148</v>
      </c>
      <c r="AW498" s="16" t="s">
        <v>39</v>
      </c>
      <c r="AX498" s="16" t="s">
        <v>86</v>
      </c>
      <c r="AY498" s="269" t="s">
        <v>141</v>
      </c>
    </row>
    <row r="499" s="2" customFormat="1" ht="24.15" customHeight="1">
      <c r="A499" s="42"/>
      <c r="B499" s="43"/>
      <c r="C499" s="208" t="s">
        <v>550</v>
      </c>
      <c r="D499" s="208" t="s">
        <v>143</v>
      </c>
      <c r="E499" s="209" t="s">
        <v>551</v>
      </c>
      <c r="F499" s="210" t="s">
        <v>552</v>
      </c>
      <c r="G499" s="211" t="s">
        <v>351</v>
      </c>
      <c r="H499" s="212">
        <v>1</v>
      </c>
      <c r="I499" s="213"/>
      <c r="J499" s="214">
        <f>ROUND(I499*H499,2)</f>
        <v>0</v>
      </c>
      <c r="K499" s="210" t="s">
        <v>32</v>
      </c>
      <c r="L499" s="48"/>
      <c r="M499" s="215" t="s">
        <v>32</v>
      </c>
      <c r="N499" s="216" t="s">
        <v>49</v>
      </c>
      <c r="O499" s="88"/>
      <c r="P499" s="217">
        <f>O499*H499</f>
        <v>0</v>
      </c>
      <c r="Q499" s="217">
        <v>0.12</v>
      </c>
      <c r="R499" s="217">
        <f>Q499*H499</f>
        <v>0.12</v>
      </c>
      <c r="S499" s="217">
        <v>0</v>
      </c>
      <c r="T499" s="218">
        <f>S499*H499</f>
        <v>0</v>
      </c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R499" s="219" t="s">
        <v>148</v>
      </c>
      <c r="AT499" s="219" t="s">
        <v>143</v>
      </c>
      <c r="AU499" s="219" t="s">
        <v>88</v>
      </c>
      <c r="AY499" s="20" t="s">
        <v>141</v>
      </c>
      <c r="BE499" s="220">
        <f>IF(N499="základní",J499,0)</f>
        <v>0</v>
      </c>
      <c r="BF499" s="220">
        <f>IF(N499="snížená",J499,0)</f>
        <v>0</v>
      </c>
      <c r="BG499" s="220">
        <f>IF(N499="zákl. přenesená",J499,0)</f>
        <v>0</v>
      </c>
      <c r="BH499" s="220">
        <f>IF(N499="sníž. přenesená",J499,0)</f>
        <v>0</v>
      </c>
      <c r="BI499" s="220">
        <f>IF(N499="nulová",J499,0)</f>
        <v>0</v>
      </c>
      <c r="BJ499" s="20" t="s">
        <v>86</v>
      </c>
      <c r="BK499" s="220">
        <f>ROUND(I499*H499,2)</f>
        <v>0</v>
      </c>
      <c r="BL499" s="20" t="s">
        <v>148</v>
      </c>
      <c r="BM499" s="219" t="s">
        <v>553</v>
      </c>
    </row>
    <row r="500" s="13" customFormat="1">
      <c r="A500" s="13"/>
      <c r="B500" s="226"/>
      <c r="C500" s="227"/>
      <c r="D500" s="228" t="s">
        <v>152</v>
      </c>
      <c r="E500" s="229" t="s">
        <v>32</v>
      </c>
      <c r="F500" s="230" t="s">
        <v>554</v>
      </c>
      <c r="G500" s="227"/>
      <c r="H500" s="229" t="s">
        <v>32</v>
      </c>
      <c r="I500" s="231"/>
      <c r="J500" s="227"/>
      <c r="K500" s="227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152</v>
      </c>
      <c r="AU500" s="236" t="s">
        <v>88</v>
      </c>
      <c r="AV500" s="13" t="s">
        <v>86</v>
      </c>
      <c r="AW500" s="13" t="s">
        <v>39</v>
      </c>
      <c r="AX500" s="13" t="s">
        <v>78</v>
      </c>
      <c r="AY500" s="236" t="s">
        <v>141</v>
      </c>
    </row>
    <row r="501" s="14" customFormat="1">
      <c r="A501" s="14"/>
      <c r="B501" s="237"/>
      <c r="C501" s="238"/>
      <c r="D501" s="228" t="s">
        <v>152</v>
      </c>
      <c r="E501" s="239" t="s">
        <v>32</v>
      </c>
      <c r="F501" s="240" t="s">
        <v>86</v>
      </c>
      <c r="G501" s="238"/>
      <c r="H501" s="241">
        <v>1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7" t="s">
        <v>152</v>
      </c>
      <c r="AU501" s="247" t="s">
        <v>88</v>
      </c>
      <c r="AV501" s="14" t="s">
        <v>88</v>
      </c>
      <c r="AW501" s="14" t="s">
        <v>39</v>
      </c>
      <c r="AX501" s="14" t="s">
        <v>86</v>
      </c>
      <c r="AY501" s="247" t="s">
        <v>141</v>
      </c>
    </row>
    <row r="502" s="2" customFormat="1" ht="16.5" customHeight="1">
      <c r="A502" s="42"/>
      <c r="B502" s="43"/>
      <c r="C502" s="208" t="s">
        <v>555</v>
      </c>
      <c r="D502" s="208" t="s">
        <v>143</v>
      </c>
      <c r="E502" s="209" t="s">
        <v>556</v>
      </c>
      <c r="F502" s="210" t="s">
        <v>557</v>
      </c>
      <c r="G502" s="211" t="s">
        <v>358</v>
      </c>
      <c r="H502" s="212">
        <v>30</v>
      </c>
      <c r="I502" s="213"/>
      <c r="J502" s="214">
        <f>ROUND(I502*H502,2)</f>
        <v>0</v>
      </c>
      <c r="K502" s="210" t="s">
        <v>32</v>
      </c>
      <c r="L502" s="48"/>
      <c r="M502" s="215" t="s">
        <v>32</v>
      </c>
      <c r="N502" s="216" t="s">
        <v>49</v>
      </c>
      <c r="O502" s="88"/>
      <c r="P502" s="217">
        <f>O502*H502</f>
        <v>0</v>
      </c>
      <c r="Q502" s="217">
        <v>0</v>
      </c>
      <c r="R502" s="217">
        <f>Q502*H502</f>
        <v>0</v>
      </c>
      <c r="S502" s="217">
        <v>0.00050000000000000001</v>
      </c>
      <c r="T502" s="218">
        <f>S502*H502</f>
        <v>0.014999999999999999</v>
      </c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R502" s="219" t="s">
        <v>148</v>
      </c>
      <c r="AT502" s="219" t="s">
        <v>143</v>
      </c>
      <c r="AU502" s="219" t="s">
        <v>88</v>
      </c>
      <c r="AY502" s="20" t="s">
        <v>141</v>
      </c>
      <c r="BE502" s="220">
        <f>IF(N502="základní",J502,0)</f>
        <v>0</v>
      </c>
      <c r="BF502" s="220">
        <f>IF(N502="snížená",J502,0)</f>
        <v>0</v>
      </c>
      <c r="BG502" s="220">
        <f>IF(N502="zákl. přenesená",J502,0)</f>
        <v>0</v>
      </c>
      <c r="BH502" s="220">
        <f>IF(N502="sníž. přenesená",J502,0)</f>
        <v>0</v>
      </c>
      <c r="BI502" s="220">
        <f>IF(N502="nulová",J502,0)</f>
        <v>0</v>
      </c>
      <c r="BJ502" s="20" t="s">
        <v>86</v>
      </c>
      <c r="BK502" s="220">
        <f>ROUND(I502*H502,2)</f>
        <v>0</v>
      </c>
      <c r="BL502" s="20" t="s">
        <v>148</v>
      </c>
      <c r="BM502" s="219" t="s">
        <v>558</v>
      </c>
    </row>
    <row r="503" s="13" customFormat="1">
      <c r="A503" s="13"/>
      <c r="B503" s="226"/>
      <c r="C503" s="227"/>
      <c r="D503" s="228" t="s">
        <v>152</v>
      </c>
      <c r="E503" s="229" t="s">
        <v>32</v>
      </c>
      <c r="F503" s="230" t="s">
        <v>559</v>
      </c>
      <c r="G503" s="227"/>
      <c r="H503" s="229" t="s">
        <v>32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152</v>
      </c>
      <c r="AU503" s="236" t="s">
        <v>88</v>
      </c>
      <c r="AV503" s="13" t="s">
        <v>86</v>
      </c>
      <c r="AW503" s="13" t="s">
        <v>39</v>
      </c>
      <c r="AX503" s="13" t="s">
        <v>78</v>
      </c>
      <c r="AY503" s="236" t="s">
        <v>141</v>
      </c>
    </row>
    <row r="504" s="14" customFormat="1">
      <c r="A504" s="14"/>
      <c r="B504" s="237"/>
      <c r="C504" s="238"/>
      <c r="D504" s="228" t="s">
        <v>152</v>
      </c>
      <c r="E504" s="239" t="s">
        <v>32</v>
      </c>
      <c r="F504" s="240" t="s">
        <v>392</v>
      </c>
      <c r="G504" s="238"/>
      <c r="H504" s="241">
        <v>30</v>
      </c>
      <c r="I504" s="242"/>
      <c r="J504" s="238"/>
      <c r="K504" s="238"/>
      <c r="L504" s="243"/>
      <c r="M504" s="244"/>
      <c r="N504" s="245"/>
      <c r="O504" s="245"/>
      <c r="P504" s="245"/>
      <c r="Q504" s="245"/>
      <c r="R504" s="245"/>
      <c r="S504" s="245"/>
      <c r="T504" s="24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152</v>
      </c>
      <c r="AU504" s="247" t="s">
        <v>88</v>
      </c>
      <c r="AV504" s="14" t="s">
        <v>88</v>
      </c>
      <c r="AW504" s="14" t="s">
        <v>39</v>
      </c>
      <c r="AX504" s="14" t="s">
        <v>86</v>
      </c>
      <c r="AY504" s="247" t="s">
        <v>141</v>
      </c>
    </row>
    <row r="505" s="12" customFormat="1" ht="22.8" customHeight="1">
      <c r="A505" s="12"/>
      <c r="B505" s="192"/>
      <c r="C505" s="193"/>
      <c r="D505" s="194" t="s">
        <v>77</v>
      </c>
      <c r="E505" s="206" t="s">
        <v>560</v>
      </c>
      <c r="F505" s="206" t="s">
        <v>561</v>
      </c>
      <c r="G505" s="193"/>
      <c r="H505" s="193"/>
      <c r="I505" s="196"/>
      <c r="J505" s="207">
        <f>BK505</f>
        <v>0</v>
      </c>
      <c r="K505" s="193"/>
      <c r="L505" s="198"/>
      <c r="M505" s="199"/>
      <c r="N505" s="200"/>
      <c r="O505" s="200"/>
      <c r="P505" s="201">
        <f>SUM(P506:P514)</f>
        <v>0</v>
      </c>
      <c r="Q505" s="200"/>
      <c r="R505" s="201">
        <f>SUM(R506:R514)</f>
        <v>0.0050400000000000002</v>
      </c>
      <c r="S505" s="200"/>
      <c r="T505" s="202">
        <f>SUM(T506:T514)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03" t="s">
        <v>86</v>
      </c>
      <c r="AT505" s="204" t="s">
        <v>77</v>
      </c>
      <c r="AU505" s="204" t="s">
        <v>86</v>
      </c>
      <c r="AY505" s="203" t="s">
        <v>141</v>
      </c>
      <c r="BK505" s="205">
        <f>SUM(BK506:BK514)</f>
        <v>0</v>
      </c>
    </row>
    <row r="506" s="2" customFormat="1" ht="16.5" customHeight="1">
      <c r="A506" s="42"/>
      <c r="B506" s="43"/>
      <c r="C506" s="208" t="s">
        <v>562</v>
      </c>
      <c r="D506" s="208" t="s">
        <v>143</v>
      </c>
      <c r="E506" s="209" t="s">
        <v>563</v>
      </c>
      <c r="F506" s="210" t="s">
        <v>564</v>
      </c>
      <c r="G506" s="211" t="s">
        <v>565</v>
      </c>
      <c r="H506" s="212">
        <v>112</v>
      </c>
      <c r="I506" s="213"/>
      <c r="J506" s="214">
        <f>ROUND(I506*H506,2)</f>
        <v>0</v>
      </c>
      <c r="K506" s="210" t="s">
        <v>32</v>
      </c>
      <c r="L506" s="48"/>
      <c r="M506" s="215" t="s">
        <v>32</v>
      </c>
      <c r="N506" s="216" t="s">
        <v>49</v>
      </c>
      <c r="O506" s="88"/>
      <c r="P506" s="217">
        <f>O506*H506</f>
        <v>0</v>
      </c>
      <c r="Q506" s="217">
        <v>0</v>
      </c>
      <c r="R506" s="217">
        <f>Q506*H506</f>
        <v>0</v>
      </c>
      <c r="S506" s="217">
        <v>0</v>
      </c>
      <c r="T506" s="218">
        <f>S506*H506</f>
        <v>0</v>
      </c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R506" s="219" t="s">
        <v>148</v>
      </c>
      <c r="AT506" s="219" t="s">
        <v>143</v>
      </c>
      <c r="AU506" s="219" t="s">
        <v>88</v>
      </c>
      <c r="AY506" s="20" t="s">
        <v>141</v>
      </c>
      <c r="BE506" s="220">
        <f>IF(N506="základní",J506,0)</f>
        <v>0</v>
      </c>
      <c r="BF506" s="220">
        <f>IF(N506="snížená",J506,0)</f>
        <v>0</v>
      </c>
      <c r="BG506" s="220">
        <f>IF(N506="zákl. přenesená",J506,0)</f>
        <v>0</v>
      </c>
      <c r="BH506" s="220">
        <f>IF(N506="sníž. přenesená",J506,0)</f>
        <v>0</v>
      </c>
      <c r="BI506" s="220">
        <f>IF(N506="nulová",J506,0)</f>
        <v>0</v>
      </c>
      <c r="BJ506" s="20" t="s">
        <v>86</v>
      </c>
      <c r="BK506" s="220">
        <f>ROUND(I506*H506,2)</f>
        <v>0</v>
      </c>
      <c r="BL506" s="20" t="s">
        <v>148</v>
      </c>
      <c r="BM506" s="219" t="s">
        <v>566</v>
      </c>
    </row>
    <row r="507" s="13" customFormat="1">
      <c r="A507" s="13"/>
      <c r="B507" s="226"/>
      <c r="C507" s="227"/>
      <c r="D507" s="228" t="s">
        <v>152</v>
      </c>
      <c r="E507" s="229" t="s">
        <v>32</v>
      </c>
      <c r="F507" s="230" t="s">
        <v>567</v>
      </c>
      <c r="G507" s="227"/>
      <c r="H507" s="229" t="s">
        <v>32</v>
      </c>
      <c r="I507" s="231"/>
      <c r="J507" s="227"/>
      <c r="K507" s="227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152</v>
      </c>
      <c r="AU507" s="236" t="s">
        <v>88</v>
      </c>
      <c r="AV507" s="13" t="s">
        <v>86</v>
      </c>
      <c r="AW507" s="13" t="s">
        <v>39</v>
      </c>
      <c r="AX507" s="13" t="s">
        <v>78</v>
      </c>
      <c r="AY507" s="236" t="s">
        <v>141</v>
      </c>
    </row>
    <row r="508" s="14" customFormat="1">
      <c r="A508" s="14"/>
      <c r="B508" s="237"/>
      <c r="C508" s="238"/>
      <c r="D508" s="228" t="s">
        <v>152</v>
      </c>
      <c r="E508" s="239" t="s">
        <v>32</v>
      </c>
      <c r="F508" s="240" t="s">
        <v>568</v>
      </c>
      <c r="G508" s="238"/>
      <c r="H508" s="241">
        <v>112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7" t="s">
        <v>152</v>
      </c>
      <c r="AU508" s="247" t="s">
        <v>88</v>
      </c>
      <c r="AV508" s="14" t="s">
        <v>88</v>
      </c>
      <c r="AW508" s="14" t="s">
        <v>39</v>
      </c>
      <c r="AX508" s="14" t="s">
        <v>78</v>
      </c>
      <c r="AY508" s="247" t="s">
        <v>141</v>
      </c>
    </row>
    <row r="509" s="16" customFormat="1">
      <c r="A509" s="16"/>
      <c r="B509" s="259"/>
      <c r="C509" s="260"/>
      <c r="D509" s="228" t="s">
        <v>152</v>
      </c>
      <c r="E509" s="261" t="s">
        <v>32</v>
      </c>
      <c r="F509" s="262" t="s">
        <v>178</v>
      </c>
      <c r="G509" s="260"/>
      <c r="H509" s="263">
        <v>112</v>
      </c>
      <c r="I509" s="264"/>
      <c r="J509" s="260"/>
      <c r="K509" s="260"/>
      <c r="L509" s="265"/>
      <c r="M509" s="266"/>
      <c r="N509" s="267"/>
      <c r="O509" s="267"/>
      <c r="P509" s="267"/>
      <c r="Q509" s="267"/>
      <c r="R509" s="267"/>
      <c r="S509" s="267"/>
      <c r="T509" s="268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69" t="s">
        <v>152</v>
      </c>
      <c r="AU509" s="269" t="s">
        <v>88</v>
      </c>
      <c r="AV509" s="16" t="s">
        <v>148</v>
      </c>
      <c r="AW509" s="16" t="s">
        <v>39</v>
      </c>
      <c r="AX509" s="16" t="s">
        <v>86</v>
      </c>
      <c r="AY509" s="269" t="s">
        <v>141</v>
      </c>
    </row>
    <row r="510" s="2" customFormat="1" ht="24.15" customHeight="1">
      <c r="A510" s="42"/>
      <c r="B510" s="43"/>
      <c r="C510" s="208" t="s">
        <v>569</v>
      </c>
      <c r="D510" s="208" t="s">
        <v>143</v>
      </c>
      <c r="E510" s="209" t="s">
        <v>570</v>
      </c>
      <c r="F510" s="210" t="s">
        <v>571</v>
      </c>
      <c r="G510" s="211" t="s">
        <v>230</v>
      </c>
      <c r="H510" s="212">
        <v>24</v>
      </c>
      <c r="I510" s="213"/>
      <c r="J510" s="214">
        <f>ROUND(I510*H510,2)</f>
        <v>0</v>
      </c>
      <c r="K510" s="210" t="s">
        <v>147</v>
      </c>
      <c r="L510" s="48"/>
      <c r="M510" s="215" t="s">
        <v>32</v>
      </c>
      <c r="N510" s="216" t="s">
        <v>49</v>
      </c>
      <c r="O510" s="88"/>
      <c r="P510" s="217">
        <f>O510*H510</f>
        <v>0</v>
      </c>
      <c r="Q510" s="217">
        <v>0.00021000000000000001</v>
      </c>
      <c r="R510" s="217">
        <f>Q510*H510</f>
        <v>0.0050400000000000002</v>
      </c>
      <c r="S510" s="217">
        <v>0</v>
      </c>
      <c r="T510" s="218">
        <f>S510*H510</f>
        <v>0</v>
      </c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R510" s="219" t="s">
        <v>148</v>
      </c>
      <c r="AT510" s="219" t="s">
        <v>143</v>
      </c>
      <c r="AU510" s="219" t="s">
        <v>88</v>
      </c>
      <c r="AY510" s="20" t="s">
        <v>141</v>
      </c>
      <c r="BE510" s="220">
        <f>IF(N510="základní",J510,0)</f>
        <v>0</v>
      </c>
      <c r="BF510" s="220">
        <f>IF(N510="snížená",J510,0)</f>
        <v>0</v>
      </c>
      <c r="BG510" s="220">
        <f>IF(N510="zákl. přenesená",J510,0)</f>
        <v>0</v>
      </c>
      <c r="BH510" s="220">
        <f>IF(N510="sníž. přenesená",J510,0)</f>
        <v>0</v>
      </c>
      <c r="BI510" s="220">
        <f>IF(N510="nulová",J510,0)</f>
        <v>0</v>
      </c>
      <c r="BJ510" s="20" t="s">
        <v>86</v>
      </c>
      <c r="BK510" s="220">
        <f>ROUND(I510*H510,2)</f>
        <v>0</v>
      </c>
      <c r="BL510" s="20" t="s">
        <v>148</v>
      </c>
      <c r="BM510" s="219" t="s">
        <v>572</v>
      </c>
    </row>
    <row r="511" s="2" customFormat="1">
      <c r="A511" s="42"/>
      <c r="B511" s="43"/>
      <c r="C511" s="44"/>
      <c r="D511" s="221" t="s">
        <v>150</v>
      </c>
      <c r="E511" s="44"/>
      <c r="F511" s="222" t="s">
        <v>573</v>
      </c>
      <c r="G511" s="44"/>
      <c r="H511" s="44"/>
      <c r="I511" s="223"/>
      <c r="J511" s="44"/>
      <c r="K511" s="44"/>
      <c r="L511" s="48"/>
      <c r="M511" s="224"/>
      <c r="N511" s="225"/>
      <c r="O511" s="88"/>
      <c r="P511" s="88"/>
      <c r="Q511" s="88"/>
      <c r="R511" s="88"/>
      <c r="S511" s="88"/>
      <c r="T511" s="89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T511" s="20" t="s">
        <v>150</v>
      </c>
      <c r="AU511" s="20" t="s">
        <v>88</v>
      </c>
    </row>
    <row r="512" s="13" customFormat="1">
      <c r="A512" s="13"/>
      <c r="B512" s="226"/>
      <c r="C512" s="227"/>
      <c r="D512" s="228" t="s">
        <v>152</v>
      </c>
      <c r="E512" s="229" t="s">
        <v>32</v>
      </c>
      <c r="F512" s="230" t="s">
        <v>574</v>
      </c>
      <c r="G512" s="227"/>
      <c r="H512" s="229" t="s">
        <v>32</v>
      </c>
      <c r="I512" s="231"/>
      <c r="J512" s="227"/>
      <c r="K512" s="227"/>
      <c r="L512" s="232"/>
      <c r="M512" s="233"/>
      <c r="N512" s="234"/>
      <c r="O512" s="234"/>
      <c r="P512" s="234"/>
      <c r="Q512" s="234"/>
      <c r="R512" s="234"/>
      <c r="S512" s="234"/>
      <c r="T512" s="23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6" t="s">
        <v>152</v>
      </c>
      <c r="AU512" s="236" t="s">
        <v>88</v>
      </c>
      <c r="AV512" s="13" t="s">
        <v>86</v>
      </c>
      <c r="AW512" s="13" t="s">
        <v>39</v>
      </c>
      <c r="AX512" s="13" t="s">
        <v>78</v>
      </c>
      <c r="AY512" s="236" t="s">
        <v>141</v>
      </c>
    </row>
    <row r="513" s="14" customFormat="1">
      <c r="A513" s="14"/>
      <c r="B513" s="237"/>
      <c r="C513" s="238"/>
      <c r="D513" s="228" t="s">
        <v>152</v>
      </c>
      <c r="E513" s="239" t="s">
        <v>32</v>
      </c>
      <c r="F513" s="240" t="s">
        <v>575</v>
      </c>
      <c r="G513" s="238"/>
      <c r="H513" s="241">
        <v>24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152</v>
      </c>
      <c r="AU513" s="247" t="s">
        <v>88</v>
      </c>
      <c r="AV513" s="14" t="s">
        <v>88</v>
      </c>
      <c r="AW513" s="14" t="s">
        <v>39</v>
      </c>
      <c r="AX513" s="14" t="s">
        <v>78</v>
      </c>
      <c r="AY513" s="247" t="s">
        <v>141</v>
      </c>
    </row>
    <row r="514" s="16" customFormat="1">
      <c r="A514" s="16"/>
      <c r="B514" s="259"/>
      <c r="C514" s="260"/>
      <c r="D514" s="228" t="s">
        <v>152</v>
      </c>
      <c r="E514" s="261" t="s">
        <v>32</v>
      </c>
      <c r="F514" s="262" t="s">
        <v>178</v>
      </c>
      <c r="G514" s="260"/>
      <c r="H514" s="263">
        <v>24</v>
      </c>
      <c r="I514" s="264"/>
      <c r="J514" s="260"/>
      <c r="K514" s="260"/>
      <c r="L514" s="265"/>
      <c r="M514" s="266"/>
      <c r="N514" s="267"/>
      <c r="O514" s="267"/>
      <c r="P514" s="267"/>
      <c r="Q514" s="267"/>
      <c r="R514" s="267"/>
      <c r="S514" s="267"/>
      <c r="T514" s="268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69" t="s">
        <v>152</v>
      </c>
      <c r="AU514" s="269" t="s">
        <v>88</v>
      </c>
      <c r="AV514" s="16" t="s">
        <v>148</v>
      </c>
      <c r="AW514" s="16" t="s">
        <v>39</v>
      </c>
      <c r="AX514" s="16" t="s">
        <v>86</v>
      </c>
      <c r="AY514" s="269" t="s">
        <v>141</v>
      </c>
    </row>
    <row r="515" s="12" customFormat="1" ht="22.8" customHeight="1">
      <c r="A515" s="12"/>
      <c r="B515" s="192"/>
      <c r="C515" s="193"/>
      <c r="D515" s="194" t="s">
        <v>77</v>
      </c>
      <c r="E515" s="206" t="s">
        <v>576</v>
      </c>
      <c r="F515" s="206" t="s">
        <v>577</v>
      </c>
      <c r="G515" s="193"/>
      <c r="H515" s="193"/>
      <c r="I515" s="196"/>
      <c r="J515" s="207">
        <f>BK515</f>
        <v>0</v>
      </c>
      <c r="K515" s="193"/>
      <c r="L515" s="198"/>
      <c r="M515" s="199"/>
      <c r="N515" s="200"/>
      <c r="O515" s="200"/>
      <c r="P515" s="201">
        <f>SUM(P516:P529)</f>
        <v>0</v>
      </c>
      <c r="Q515" s="200"/>
      <c r="R515" s="201">
        <f>SUM(R516:R529)</f>
        <v>0</v>
      </c>
      <c r="S515" s="200"/>
      <c r="T515" s="202">
        <f>SUM(T516:T529)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3" t="s">
        <v>86</v>
      </c>
      <c r="AT515" s="204" t="s">
        <v>77</v>
      </c>
      <c r="AU515" s="204" t="s">
        <v>86</v>
      </c>
      <c r="AY515" s="203" t="s">
        <v>141</v>
      </c>
      <c r="BK515" s="205">
        <f>SUM(BK516:BK529)</f>
        <v>0</v>
      </c>
    </row>
    <row r="516" s="2" customFormat="1" ht="24.15" customHeight="1">
      <c r="A516" s="42"/>
      <c r="B516" s="43"/>
      <c r="C516" s="208" t="s">
        <v>578</v>
      </c>
      <c r="D516" s="208" t="s">
        <v>143</v>
      </c>
      <c r="E516" s="209" t="s">
        <v>579</v>
      </c>
      <c r="F516" s="210" t="s">
        <v>580</v>
      </c>
      <c r="G516" s="211" t="s">
        <v>581</v>
      </c>
      <c r="H516" s="212">
        <v>5</v>
      </c>
      <c r="I516" s="213"/>
      <c r="J516" s="214">
        <f>ROUND(I516*H516,2)</f>
        <v>0</v>
      </c>
      <c r="K516" s="210" t="s">
        <v>32</v>
      </c>
      <c r="L516" s="48"/>
      <c r="M516" s="215" t="s">
        <v>32</v>
      </c>
      <c r="N516" s="216" t="s">
        <v>49</v>
      </c>
      <c r="O516" s="88"/>
      <c r="P516" s="217">
        <f>O516*H516</f>
        <v>0</v>
      </c>
      <c r="Q516" s="217">
        <v>0</v>
      </c>
      <c r="R516" s="217">
        <f>Q516*H516</f>
        <v>0</v>
      </c>
      <c r="S516" s="217">
        <v>0</v>
      </c>
      <c r="T516" s="218">
        <f>S516*H516</f>
        <v>0</v>
      </c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R516" s="219" t="s">
        <v>148</v>
      </c>
      <c r="AT516" s="219" t="s">
        <v>143</v>
      </c>
      <c r="AU516" s="219" t="s">
        <v>88</v>
      </c>
      <c r="AY516" s="20" t="s">
        <v>141</v>
      </c>
      <c r="BE516" s="220">
        <f>IF(N516="základní",J516,0)</f>
        <v>0</v>
      </c>
      <c r="BF516" s="220">
        <f>IF(N516="snížená",J516,0)</f>
        <v>0</v>
      </c>
      <c r="BG516" s="220">
        <f>IF(N516="zákl. přenesená",J516,0)</f>
        <v>0</v>
      </c>
      <c r="BH516" s="220">
        <f>IF(N516="sníž. přenesená",J516,0)</f>
        <v>0</v>
      </c>
      <c r="BI516" s="220">
        <f>IF(N516="nulová",J516,0)</f>
        <v>0</v>
      </c>
      <c r="BJ516" s="20" t="s">
        <v>86</v>
      </c>
      <c r="BK516" s="220">
        <f>ROUND(I516*H516,2)</f>
        <v>0</v>
      </c>
      <c r="BL516" s="20" t="s">
        <v>148</v>
      </c>
      <c r="BM516" s="219" t="s">
        <v>582</v>
      </c>
    </row>
    <row r="517" s="13" customFormat="1">
      <c r="A517" s="13"/>
      <c r="B517" s="226"/>
      <c r="C517" s="227"/>
      <c r="D517" s="228" t="s">
        <v>152</v>
      </c>
      <c r="E517" s="229" t="s">
        <v>32</v>
      </c>
      <c r="F517" s="230" t="s">
        <v>583</v>
      </c>
      <c r="G517" s="227"/>
      <c r="H517" s="229" t="s">
        <v>32</v>
      </c>
      <c r="I517" s="231"/>
      <c r="J517" s="227"/>
      <c r="K517" s="227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152</v>
      </c>
      <c r="AU517" s="236" t="s">
        <v>88</v>
      </c>
      <c r="AV517" s="13" t="s">
        <v>86</v>
      </c>
      <c r="AW517" s="13" t="s">
        <v>39</v>
      </c>
      <c r="AX517" s="13" t="s">
        <v>78</v>
      </c>
      <c r="AY517" s="236" t="s">
        <v>141</v>
      </c>
    </row>
    <row r="518" s="13" customFormat="1">
      <c r="A518" s="13"/>
      <c r="B518" s="226"/>
      <c r="C518" s="227"/>
      <c r="D518" s="228" t="s">
        <v>152</v>
      </c>
      <c r="E518" s="229" t="s">
        <v>32</v>
      </c>
      <c r="F518" s="230" t="s">
        <v>584</v>
      </c>
      <c r="G518" s="227"/>
      <c r="H518" s="229" t="s">
        <v>32</v>
      </c>
      <c r="I518" s="231"/>
      <c r="J518" s="227"/>
      <c r="K518" s="227"/>
      <c r="L518" s="232"/>
      <c r="M518" s="233"/>
      <c r="N518" s="234"/>
      <c r="O518" s="234"/>
      <c r="P518" s="234"/>
      <c r="Q518" s="234"/>
      <c r="R518" s="234"/>
      <c r="S518" s="234"/>
      <c r="T518" s="23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6" t="s">
        <v>152</v>
      </c>
      <c r="AU518" s="236" t="s">
        <v>88</v>
      </c>
      <c r="AV518" s="13" t="s">
        <v>86</v>
      </c>
      <c r="AW518" s="13" t="s">
        <v>39</v>
      </c>
      <c r="AX518" s="13" t="s">
        <v>78</v>
      </c>
      <c r="AY518" s="236" t="s">
        <v>141</v>
      </c>
    </row>
    <row r="519" s="13" customFormat="1">
      <c r="A519" s="13"/>
      <c r="B519" s="226"/>
      <c r="C519" s="227"/>
      <c r="D519" s="228" t="s">
        <v>152</v>
      </c>
      <c r="E519" s="229" t="s">
        <v>32</v>
      </c>
      <c r="F519" s="230" t="s">
        <v>585</v>
      </c>
      <c r="G519" s="227"/>
      <c r="H519" s="229" t="s">
        <v>32</v>
      </c>
      <c r="I519" s="231"/>
      <c r="J519" s="227"/>
      <c r="K519" s="227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152</v>
      </c>
      <c r="AU519" s="236" t="s">
        <v>88</v>
      </c>
      <c r="AV519" s="13" t="s">
        <v>86</v>
      </c>
      <c r="AW519" s="13" t="s">
        <v>39</v>
      </c>
      <c r="AX519" s="13" t="s">
        <v>78</v>
      </c>
      <c r="AY519" s="236" t="s">
        <v>141</v>
      </c>
    </row>
    <row r="520" s="14" customFormat="1">
      <c r="A520" s="14"/>
      <c r="B520" s="237"/>
      <c r="C520" s="238"/>
      <c r="D520" s="228" t="s">
        <v>152</v>
      </c>
      <c r="E520" s="239" t="s">
        <v>32</v>
      </c>
      <c r="F520" s="240" t="s">
        <v>212</v>
      </c>
      <c r="G520" s="238"/>
      <c r="H520" s="241">
        <v>5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152</v>
      </c>
      <c r="AU520" s="247" t="s">
        <v>88</v>
      </c>
      <c r="AV520" s="14" t="s">
        <v>88</v>
      </c>
      <c r="AW520" s="14" t="s">
        <v>39</v>
      </c>
      <c r="AX520" s="14" t="s">
        <v>86</v>
      </c>
      <c r="AY520" s="247" t="s">
        <v>141</v>
      </c>
    </row>
    <row r="521" s="2" customFormat="1" ht="21.75" customHeight="1">
      <c r="A521" s="42"/>
      <c r="B521" s="43"/>
      <c r="C521" s="208" t="s">
        <v>586</v>
      </c>
      <c r="D521" s="208" t="s">
        <v>143</v>
      </c>
      <c r="E521" s="209" t="s">
        <v>587</v>
      </c>
      <c r="F521" s="210" t="s">
        <v>588</v>
      </c>
      <c r="G521" s="211" t="s">
        <v>581</v>
      </c>
      <c r="H521" s="212">
        <v>4</v>
      </c>
      <c r="I521" s="213"/>
      <c r="J521" s="214">
        <f>ROUND(I521*H521,2)</f>
        <v>0</v>
      </c>
      <c r="K521" s="210" t="s">
        <v>32</v>
      </c>
      <c r="L521" s="48"/>
      <c r="M521" s="215" t="s">
        <v>32</v>
      </c>
      <c r="N521" s="216" t="s">
        <v>49</v>
      </c>
      <c r="O521" s="88"/>
      <c r="P521" s="217">
        <f>O521*H521</f>
        <v>0</v>
      </c>
      <c r="Q521" s="217">
        <v>0</v>
      </c>
      <c r="R521" s="217">
        <f>Q521*H521</f>
        <v>0</v>
      </c>
      <c r="S521" s="217">
        <v>0</v>
      </c>
      <c r="T521" s="218">
        <f>S521*H521</f>
        <v>0</v>
      </c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R521" s="219" t="s">
        <v>148</v>
      </c>
      <c r="AT521" s="219" t="s">
        <v>143</v>
      </c>
      <c r="AU521" s="219" t="s">
        <v>88</v>
      </c>
      <c r="AY521" s="20" t="s">
        <v>141</v>
      </c>
      <c r="BE521" s="220">
        <f>IF(N521="základní",J521,0)</f>
        <v>0</v>
      </c>
      <c r="BF521" s="220">
        <f>IF(N521="snížená",J521,0)</f>
        <v>0</v>
      </c>
      <c r="BG521" s="220">
        <f>IF(N521="zákl. přenesená",J521,0)</f>
        <v>0</v>
      </c>
      <c r="BH521" s="220">
        <f>IF(N521="sníž. přenesená",J521,0)</f>
        <v>0</v>
      </c>
      <c r="BI521" s="220">
        <f>IF(N521="nulová",J521,0)</f>
        <v>0</v>
      </c>
      <c r="BJ521" s="20" t="s">
        <v>86</v>
      </c>
      <c r="BK521" s="220">
        <f>ROUND(I521*H521,2)</f>
        <v>0</v>
      </c>
      <c r="BL521" s="20" t="s">
        <v>148</v>
      </c>
      <c r="BM521" s="219" t="s">
        <v>589</v>
      </c>
    </row>
    <row r="522" s="13" customFormat="1">
      <c r="A522" s="13"/>
      <c r="B522" s="226"/>
      <c r="C522" s="227"/>
      <c r="D522" s="228" t="s">
        <v>152</v>
      </c>
      <c r="E522" s="229" t="s">
        <v>32</v>
      </c>
      <c r="F522" s="230" t="s">
        <v>590</v>
      </c>
      <c r="G522" s="227"/>
      <c r="H522" s="229" t="s">
        <v>32</v>
      </c>
      <c r="I522" s="231"/>
      <c r="J522" s="227"/>
      <c r="K522" s="227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152</v>
      </c>
      <c r="AU522" s="236" t="s">
        <v>88</v>
      </c>
      <c r="AV522" s="13" t="s">
        <v>86</v>
      </c>
      <c r="AW522" s="13" t="s">
        <v>39</v>
      </c>
      <c r="AX522" s="13" t="s">
        <v>78</v>
      </c>
      <c r="AY522" s="236" t="s">
        <v>141</v>
      </c>
    </row>
    <row r="523" s="14" customFormat="1">
      <c r="A523" s="14"/>
      <c r="B523" s="237"/>
      <c r="C523" s="238"/>
      <c r="D523" s="228" t="s">
        <v>152</v>
      </c>
      <c r="E523" s="239" t="s">
        <v>32</v>
      </c>
      <c r="F523" s="240" t="s">
        <v>148</v>
      </c>
      <c r="G523" s="238"/>
      <c r="H523" s="241">
        <v>4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152</v>
      </c>
      <c r="AU523" s="247" t="s">
        <v>88</v>
      </c>
      <c r="AV523" s="14" t="s">
        <v>88</v>
      </c>
      <c r="AW523" s="14" t="s">
        <v>39</v>
      </c>
      <c r="AX523" s="14" t="s">
        <v>86</v>
      </c>
      <c r="AY523" s="247" t="s">
        <v>141</v>
      </c>
    </row>
    <row r="524" s="2" customFormat="1" ht="21.75" customHeight="1">
      <c r="A524" s="42"/>
      <c r="B524" s="43"/>
      <c r="C524" s="208" t="s">
        <v>591</v>
      </c>
      <c r="D524" s="208" t="s">
        <v>143</v>
      </c>
      <c r="E524" s="209" t="s">
        <v>592</v>
      </c>
      <c r="F524" s="210" t="s">
        <v>593</v>
      </c>
      <c r="G524" s="211" t="s">
        <v>358</v>
      </c>
      <c r="H524" s="212">
        <v>40</v>
      </c>
      <c r="I524" s="213"/>
      <c r="J524" s="214">
        <f>ROUND(I524*H524,2)</f>
        <v>0</v>
      </c>
      <c r="K524" s="210" t="s">
        <v>32</v>
      </c>
      <c r="L524" s="48"/>
      <c r="M524" s="215" t="s">
        <v>32</v>
      </c>
      <c r="N524" s="216" t="s">
        <v>49</v>
      </c>
      <c r="O524" s="88"/>
      <c r="P524" s="217">
        <f>O524*H524</f>
        <v>0</v>
      </c>
      <c r="Q524" s="217">
        <v>0</v>
      </c>
      <c r="R524" s="217">
        <f>Q524*H524</f>
        <v>0</v>
      </c>
      <c r="S524" s="217">
        <v>0</v>
      </c>
      <c r="T524" s="218">
        <f>S524*H524</f>
        <v>0</v>
      </c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R524" s="219" t="s">
        <v>148</v>
      </c>
      <c r="AT524" s="219" t="s">
        <v>143</v>
      </c>
      <c r="AU524" s="219" t="s">
        <v>88</v>
      </c>
      <c r="AY524" s="20" t="s">
        <v>141</v>
      </c>
      <c r="BE524" s="220">
        <f>IF(N524="základní",J524,0)</f>
        <v>0</v>
      </c>
      <c r="BF524" s="220">
        <f>IF(N524="snížená",J524,0)</f>
        <v>0</v>
      </c>
      <c r="BG524" s="220">
        <f>IF(N524="zákl. přenesená",J524,0)</f>
        <v>0</v>
      </c>
      <c r="BH524" s="220">
        <f>IF(N524="sníž. přenesená",J524,0)</f>
        <v>0</v>
      </c>
      <c r="BI524" s="220">
        <f>IF(N524="nulová",J524,0)</f>
        <v>0</v>
      </c>
      <c r="BJ524" s="20" t="s">
        <v>86</v>
      </c>
      <c r="BK524" s="220">
        <f>ROUND(I524*H524,2)</f>
        <v>0</v>
      </c>
      <c r="BL524" s="20" t="s">
        <v>148</v>
      </c>
      <c r="BM524" s="219" t="s">
        <v>594</v>
      </c>
    </row>
    <row r="525" s="13" customFormat="1">
      <c r="A525" s="13"/>
      <c r="B525" s="226"/>
      <c r="C525" s="227"/>
      <c r="D525" s="228" t="s">
        <v>152</v>
      </c>
      <c r="E525" s="229" t="s">
        <v>32</v>
      </c>
      <c r="F525" s="230" t="s">
        <v>595</v>
      </c>
      <c r="G525" s="227"/>
      <c r="H525" s="229" t="s">
        <v>32</v>
      </c>
      <c r="I525" s="231"/>
      <c r="J525" s="227"/>
      <c r="K525" s="227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152</v>
      </c>
      <c r="AU525" s="236" t="s">
        <v>88</v>
      </c>
      <c r="AV525" s="13" t="s">
        <v>86</v>
      </c>
      <c r="AW525" s="13" t="s">
        <v>39</v>
      </c>
      <c r="AX525" s="13" t="s">
        <v>78</v>
      </c>
      <c r="AY525" s="236" t="s">
        <v>141</v>
      </c>
    </row>
    <row r="526" s="14" customFormat="1">
      <c r="A526" s="14"/>
      <c r="B526" s="237"/>
      <c r="C526" s="238"/>
      <c r="D526" s="228" t="s">
        <v>152</v>
      </c>
      <c r="E526" s="239" t="s">
        <v>32</v>
      </c>
      <c r="F526" s="240" t="s">
        <v>483</v>
      </c>
      <c r="G526" s="238"/>
      <c r="H526" s="241">
        <v>40</v>
      </c>
      <c r="I526" s="242"/>
      <c r="J526" s="238"/>
      <c r="K526" s="238"/>
      <c r="L526" s="243"/>
      <c r="M526" s="244"/>
      <c r="N526" s="245"/>
      <c r="O526" s="245"/>
      <c r="P526" s="245"/>
      <c r="Q526" s="245"/>
      <c r="R526" s="245"/>
      <c r="S526" s="245"/>
      <c r="T526" s="24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7" t="s">
        <v>152</v>
      </c>
      <c r="AU526" s="247" t="s">
        <v>88</v>
      </c>
      <c r="AV526" s="14" t="s">
        <v>88</v>
      </c>
      <c r="AW526" s="14" t="s">
        <v>39</v>
      </c>
      <c r="AX526" s="14" t="s">
        <v>86</v>
      </c>
      <c r="AY526" s="247" t="s">
        <v>141</v>
      </c>
    </row>
    <row r="527" s="2" customFormat="1" ht="21.75" customHeight="1">
      <c r="A527" s="42"/>
      <c r="B527" s="43"/>
      <c r="C527" s="208" t="s">
        <v>596</v>
      </c>
      <c r="D527" s="208" t="s">
        <v>143</v>
      </c>
      <c r="E527" s="209" t="s">
        <v>597</v>
      </c>
      <c r="F527" s="210" t="s">
        <v>598</v>
      </c>
      <c r="G527" s="211" t="s">
        <v>358</v>
      </c>
      <c r="H527" s="212">
        <v>100</v>
      </c>
      <c r="I527" s="213"/>
      <c r="J527" s="214">
        <f>ROUND(I527*H527,2)</f>
        <v>0</v>
      </c>
      <c r="K527" s="210" t="s">
        <v>32</v>
      </c>
      <c r="L527" s="48"/>
      <c r="M527" s="215" t="s">
        <v>32</v>
      </c>
      <c r="N527" s="216" t="s">
        <v>49</v>
      </c>
      <c r="O527" s="88"/>
      <c r="P527" s="217">
        <f>O527*H527</f>
        <v>0</v>
      </c>
      <c r="Q527" s="217">
        <v>0</v>
      </c>
      <c r="R527" s="217">
        <f>Q527*H527</f>
        <v>0</v>
      </c>
      <c r="S527" s="217">
        <v>0</v>
      </c>
      <c r="T527" s="218">
        <f>S527*H527</f>
        <v>0</v>
      </c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R527" s="219" t="s">
        <v>148</v>
      </c>
      <c r="AT527" s="219" t="s">
        <v>143</v>
      </c>
      <c r="AU527" s="219" t="s">
        <v>88</v>
      </c>
      <c r="AY527" s="20" t="s">
        <v>141</v>
      </c>
      <c r="BE527" s="220">
        <f>IF(N527="základní",J527,0)</f>
        <v>0</v>
      </c>
      <c r="BF527" s="220">
        <f>IF(N527="snížená",J527,0)</f>
        <v>0</v>
      </c>
      <c r="BG527" s="220">
        <f>IF(N527="zákl. přenesená",J527,0)</f>
        <v>0</v>
      </c>
      <c r="BH527" s="220">
        <f>IF(N527="sníž. přenesená",J527,0)</f>
        <v>0</v>
      </c>
      <c r="BI527" s="220">
        <f>IF(N527="nulová",J527,0)</f>
        <v>0</v>
      </c>
      <c r="BJ527" s="20" t="s">
        <v>86</v>
      </c>
      <c r="BK527" s="220">
        <f>ROUND(I527*H527,2)</f>
        <v>0</v>
      </c>
      <c r="BL527" s="20" t="s">
        <v>148</v>
      </c>
      <c r="BM527" s="219" t="s">
        <v>599</v>
      </c>
    </row>
    <row r="528" s="13" customFormat="1">
      <c r="A528" s="13"/>
      <c r="B528" s="226"/>
      <c r="C528" s="227"/>
      <c r="D528" s="228" t="s">
        <v>152</v>
      </c>
      <c r="E528" s="229" t="s">
        <v>32</v>
      </c>
      <c r="F528" s="230" t="s">
        <v>600</v>
      </c>
      <c r="G528" s="227"/>
      <c r="H528" s="229" t="s">
        <v>32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152</v>
      </c>
      <c r="AU528" s="236" t="s">
        <v>88</v>
      </c>
      <c r="AV528" s="13" t="s">
        <v>86</v>
      </c>
      <c r="AW528" s="13" t="s">
        <v>39</v>
      </c>
      <c r="AX528" s="13" t="s">
        <v>78</v>
      </c>
      <c r="AY528" s="236" t="s">
        <v>141</v>
      </c>
    </row>
    <row r="529" s="14" customFormat="1">
      <c r="A529" s="14"/>
      <c r="B529" s="237"/>
      <c r="C529" s="238"/>
      <c r="D529" s="228" t="s">
        <v>152</v>
      </c>
      <c r="E529" s="239" t="s">
        <v>32</v>
      </c>
      <c r="F529" s="240" t="s">
        <v>601</v>
      </c>
      <c r="G529" s="238"/>
      <c r="H529" s="241">
        <v>100</v>
      </c>
      <c r="I529" s="242"/>
      <c r="J529" s="238"/>
      <c r="K529" s="238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152</v>
      </c>
      <c r="AU529" s="247" t="s">
        <v>88</v>
      </c>
      <c r="AV529" s="14" t="s">
        <v>88</v>
      </c>
      <c r="AW529" s="14" t="s">
        <v>39</v>
      </c>
      <c r="AX529" s="14" t="s">
        <v>86</v>
      </c>
      <c r="AY529" s="247" t="s">
        <v>141</v>
      </c>
    </row>
    <row r="530" s="12" customFormat="1" ht="22.8" customHeight="1">
      <c r="A530" s="12"/>
      <c r="B530" s="192"/>
      <c r="C530" s="193"/>
      <c r="D530" s="194" t="s">
        <v>77</v>
      </c>
      <c r="E530" s="206" t="s">
        <v>602</v>
      </c>
      <c r="F530" s="206" t="s">
        <v>603</v>
      </c>
      <c r="G530" s="193"/>
      <c r="H530" s="193"/>
      <c r="I530" s="196"/>
      <c r="J530" s="207">
        <f>BK530</f>
        <v>0</v>
      </c>
      <c r="K530" s="193"/>
      <c r="L530" s="198"/>
      <c r="M530" s="199"/>
      <c r="N530" s="200"/>
      <c r="O530" s="200"/>
      <c r="P530" s="201">
        <f>SUM(P531:P540)</f>
        <v>0</v>
      </c>
      <c r="Q530" s="200"/>
      <c r="R530" s="201">
        <f>SUM(R531:R540)</f>
        <v>0</v>
      </c>
      <c r="S530" s="200"/>
      <c r="T530" s="202">
        <f>SUM(T531:T540)</f>
        <v>31.942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203" t="s">
        <v>86</v>
      </c>
      <c r="AT530" s="204" t="s">
        <v>77</v>
      </c>
      <c r="AU530" s="204" t="s">
        <v>86</v>
      </c>
      <c r="AY530" s="203" t="s">
        <v>141</v>
      </c>
      <c r="BK530" s="205">
        <f>SUM(BK531:BK540)</f>
        <v>0</v>
      </c>
    </row>
    <row r="531" s="2" customFormat="1" ht="16.5" customHeight="1">
      <c r="A531" s="42"/>
      <c r="B531" s="43"/>
      <c r="C531" s="208" t="s">
        <v>604</v>
      </c>
      <c r="D531" s="208" t="s">
        <v>143</v>
      </c>
      <c r="E531" s="209" t="s">
        <v>605</v>
      </c>
      <c r="F531" s="210" t="s">
        <v>606</v>
      </c>
      <c r="G531" s="211" t="s">
        <v>146</v>
      </c>
      <c r="H531" s="212">
        <v>7.7800000000000002</v>
      </c>
      <c r="I531" s="213"/>
      <c r="J531" s="214">
        <f>ROUND(I531*H531,2)</f>
        <v>0</v>
      </c>
      <c r="K531" s="210" t="s">
        <v>147</v>
      </c>
      <c r="L531" s="48"/>
      <c r="M531" s="215" t="s">
        <v>32</v>
      </c>
      <c r="N531" s="216" t="s">
        <v>49</v>
      </c>
      <c r="O531" s="88"/>
      <c r="P531" s="217">
        <f>O531*H531</f>
        <v>0</v>
      </c>
      <c r="Q531" s="217">
        <v>0</v>
      </c>
      <c r="R531" s="217">
        <f>Q531*H531</f>
        <v>0</v>
      </c>
      <c r="S531" s="217">
        <v>2.5</v>
      </c>
      <c r="T531" s="218">
        <f>S531*H531</f>
        <v>19.449999999999999</v>
      </c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R531" s="219" t="s">
        <v>148</v>
      </c>
      <c r="AT531" s="219" t="s">
        <v>143</v>
      </c>
      <c r="AU531" s="219" t="s">
        <v>88</v>
      </c>
      <c r="AY531" s="20" t="s">
        <v>141</v>
      </c>
      <c r="BE531" s="220">
        <f>IF(N531="základní",J531,0)</f>
        <v>0</v>
      </c>
      <c r="BF531" s="220">
        <f>IF(N531="snížená",J531,0)</f>
        <v>0</v>
      </c>
      <c r="BG531" s="220">
        <f>IF(N531="zákl. přenesená",J531,0)</f>
        <v>0</v>
      </c>
      <c r="BH531" s="220">
        <f>IF(N531="sníž. přenesená",J531,0)</f>
        <v>0</v>
      </c>
      <c r="BI531" s="220">
        <f>IF(N531="nulová",J531,0)</f>
        <v>0</v>
      </c>
      <c r="BJ531" s="20" t="s">
        <v>86</v>
      </c>
      <c r="BK531" s="220">
        <f>ROUND(I531*H531,2)</f>
        <v>0</v>
      </c>
      <c r="BL531" s="20" t="s">
        <v>148</v>
      </c>
      <c r="BM531" s="219" t="s">
        <v>607</v>
      </c>
    </row>
    <row r="532" s="2" customFormat="1">
      <c r="A532" s="42"/>
      <c r="B532" s="43"/>
      <c r="C532" s="44"/>
      <c r="D532" s="221" t="s">
        <v>150</v>
      </c>
      <c r="E532" s="44"/>
      <c r="F532" s="222" t="s">
        <v>608</v>
      </c>
      <c r="G532" s="44"/>
      <c r="H532" s="44"/>
      <c r="I532" s="223"/>
      <c r="J532" s="44"/>
      <c r="K532" s="44"/>
      <c r="L532" s="48"/>
      <c r="M532" s="224"/>
      <c r="N532" s="225"/>
      <c r="O532" s="88"/>
      <c r="P532" s="88"/>
      <c r="Q532" s="88"/>
      <c r="R532" s="88"/>
      <c r="S532" s="88"/>
      <c r="T532" s="89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T532" s="20" t="s">
        <v>150</v>
      </c>
      <c r="AU532" s="20" t="s">
        <v>88</v>
      </c>
    </row>
    <row r="533" s="13" customFormat="1">
      <c r="A533" s="13"/>
      <c r="B533" s="226"/>
      <c r="C533" s="227"/>
      <c r="D533" s="228" t="s">
        <v>152</v>
      </c>
      <c r="E533" s="229" t="s">
        <v>32</v>
      </c>
      <c r="F533" s="230" t="s">
        <v>609</v>
      </c>
      <c r="G533" s="227"/>
      <c r="H533" s="229" t="s">
        <v>32</v>
      </c>
      <c r="I533" s="231"/>
      <c r="J533" s="227"/>
      <c r="K533" s="227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152</v>
      </c>
      <c r="AU533" s="236" t="s">
        <v>88</v>
      </c>
      <c r="AV533" s="13" t="s">
        <v>86</v>
      </c>
      <c r="AW533" s="13" t="s">
        <v>39</v>
      </c>
      <c r="AX533" s="13" t="s">
        <v>78</v>
      </c>
      <c r="AY533" s="236" t="s">
        <v>141</v>
      </c>
    </row>
    <row r="534" s="14" customFormat="1">
      <c r="A534" s="14"/>
      <c r="B534" s="237"/>
      <c r="C534" s="238"/>
      <c r="D534" s="228" t="s">
        <v>152</v>
      </c>
      <c r="E534" s="239" t="s">
        <v>32</v>
      </c>
      <c r="F534" s="240" t="s">
        <v>610</v>
      </c>
      <c r="G534" s="238"/>
      <c r="H534" s="241">
        <v>7.7800000000000002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152</v>
      </c>
      <c r="AU534" s="247" t="s">
        <v>88</v>
      </c>
      <c r="AV534" s="14" t="s">
        <v>88</v>
      </c>
      <c r="AW534" s="14" t="s">
        <v>39</v>
      </c>
      <c r="AX534" s="14" t="s">
        <v>78</v>
      </c>
      <c r="AY534" s="247" t="s">
        <v>141</v>
      </c>
    </row>
    <row r="535" s="16" customFormat="1">
      <c r="A535" s="16"/>
      <c r="B535" s="259"/>
      <c r="C535" s="260"/>
      <c r="D535" s="228" t="s">
        <v>152</v>
      </c>
      <c r="E535" s="261" t="s">
        <v>32</v>
      </c>
      <c r="F535" s="262" t="s">
        <v>178</v>
      </c>
      <c r="G535" s="260"/>
      <c r="H535" s="263">
        <v>7.7800000000000002</v>
      </c>
      <c r="I535" s="264"/>
      <c r="J535" s="260"/>
      <c r="K535" s="260"/>
      <c r="L535" s="265"/>
      <c r="M535" s="266"/>
      <c r="N535" s="267"/>
      <c r="O535" s="267"/>
      <c r="P535" s="267"/>
      <c r="Q535" s="267"/>
      <c r="R535" s="267"/>
      <c r="S535" s="267"/>
      <c r="T535" s="268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69" t="s">
        <v>152</v>
      </c>
      <c r="AU535" s="269" t="s">
        <v>88</v>
      </c>
      <c r="AV535" s="16" t="s">
        <v>148</v>
      </c>
      <c r="AW535" s="16" t="s">
        <v>39</v>
      </c>
      <c r="AX535" s="16" t="s">
        <v>86</v>
      </c>
      <c r="AY535" s="269" t="s">
        <v>141</v>
      </c>
    </row>
    <row r="536" s="2" customFormat="1" ht="24.15" customHeight="1">
      <c r="A536" s="42"/>
      <c r="B536" s="43"/>
      <c r="C536" s="208" t="s">
        <v>611</v>
      </c>
      <c r="D536" s="208" t="s">
        <v>143</v>
      </c>
      <c r="E536" s="209" t="s">
        <v>612</v>
      </c>
      <c r="F536" s="210" t="s">
        <v>613</v>
      </c>
      <c r="G536" s="211" t="s">
        <v>146</v>
      </c>
      <c r="H536" s="212">
        <v>6.9400000000000004</v>
      </c>
      <c r="I536" s="213"/>
      <c r="J536" s="214">
        <f>ROUND(I536*H536,2)</f>
        <v>0</v>
      </c>
      <c r="K536" s="210" t="s">
        <v>147</v>
      </c>
      <c r="L536" s="48"/>
      <c r="M536" s="215" t="s">
        <v>32</v>
      </c>
      <c r="N536" s="216" t="s">
        <v>49</v>
      </c>
      <c r="O536" s="88"/>
      <c r="P536" s="217">
        <f>O536*H536</f>
        <v>0</v>
      </c>
      <c r="Q536" s="217">
        <v>0</v>
      </c>
      <c r="R536" s="217">
        <f>Q536*H536</f>
        <v>0</v>
      </c>
      <c r="S536" s="217">
        <v>1.8</v>
      </c>
      <c r="T536" s="218">
        <f>S536*H536</f>
        <v>12.492000000000001</v>
      </c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R536" s="219" t="s">
        <v>148</v>
      </c>
      <c r="AT536" s="219" t="s">
        <v>143</v>
      </c>
      <c r="AU536" s="219" t="s">
        <v>88</v>
      </c>
      <c r="AY536" s="20" t="s">
        <v>141</v>
      </c>
      <c r="BE536" s="220">
        <f>IF(N536="základní",J536,0)</f>
        <v>0</v>
      </c>
      <c r="BF536" s="220">
        <f>IF(N536="snížená",J536,0)</f>
        <v>0</v>
      </c>
      <c r="BG536" s="220">
        <f>IF(N536="zákl. přenesená",J536,0)</f>
        <v>0</v>
      </c>
      <c r="BH536" s="220">
        <f>IF(N536="sníž. přenesená",J536,0)</f>
        <v>0</v>
      </c>
      <c r="BI536" s="220">
        <f>IF(N536="nulová",J536,0)</f>
        <v>0</v>
      </c>
      <c r="BJ536" s="20" t="s">
        <v>86</v>
      </c>
      <c r="BK536" s="220">
        <f>ROUND(I536*H536,2)</f>
        <v>0</v>
      </c>
      <c r="BL536" s="20" t="s">
        <v>148</v>
      </c>
      <c r="BM536" s="219" t="s">
        <v>614</v>
      </c>
    </row>
    <row r="537" s="2" customFormat="1">
      <c r="A537" s="42"/>
      <c r="B537" s="43"/>
      <c r="C537" s="44"/>
      <c r="D537" s="221" t="s">
        <v>150</v>
      </c>
      <c r="E537" s="44"/>
      <c r="F537" s="222" t="s">
        <v>615</v>
      </c>
      <c r="G537" s="44"/>
      <c r="H537" s="44"/>
      <c r="I537" s="223"/>
      <c r="J537" s="44"/>
      <c r="K537" s="44"/>
      <c r="L537" s="48"/>
      <c r="M537" s="224"/>
      <c r="N537" s="225"/>
      <c r="O537" s="88"/>
      <c r="P537" s="88"/>
      <c r="Q537" s="88"/>
      <c r="R537" s="88"/>
      <c r="S537" s="88"/>
      <c r="T537" s="89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T537" s="20" t="s">
        <v>150</v>
      </c>
      <c r="AU537" s="20" t="s">
        <v>88</v>
      </c>
    </row>
    <row r="538" s="13" customFormat="1">
      <c r="A538" s="13"/>
      <c r="B538" s="226"/>
      <c r="C538" s="227"/>
      <c r="D538" s="228" t="s">
        <v>152</v>
      </c>
      <c r="E538" s="229" t="s">
        <v>32</v>
      </c>
      <c r="F538" s="230" t="s">
        <v>616</v>
      </c>
      <c r="G538" s="227"/>
      <c r="H538" s="229" t="s">
        <v>32</v>
      </c>
      <c r="I538" s="231"/>
      <c r="J538" s="227"/>
      <c r="K538" s="227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152</v>
      </c>
      <c r="AU538" s="236" t="s">
        <v>88</v>
      </c>
      <c r="AV538" s="13" t="s">
        <v>86</v>
      </c>
      <c r="AW538" s="13" t="s">
        <v>39</v>
      </c>
      <c r="AX538" s="13" t="s">
        <v>78</v>
      </c>
      <c r="AY538" s="236" t="s">
        <v>141</v>
      </c>
    </row>
    <row r="539" s="14" customFormat="1">
      <c r="A539" s="14"/>
      <c r="B539" s="237"/>
      <c r="C539" s="238"/>
      <c r="D539" s="228" t="s">
        <v>152</v>
      </c>
      <c r="E539" s="239" t="s">
        <v>32</v>
      </c>
      <c r="F539" s="240" t="s">
        <v>617</v>
      </c>
      <c r="G539" s="238"/>
      <c r="H539" s="241">
        <v>6.9400000000000004</v>
      </c>
      <c r="I539" s="242"/>
      <c r="J539" s="238"/>
      <c r="K539" s="238"/>
      <c r="L539" s="243"/>
      <c r="M539" s="244"/>
      <c r="N539" s="245"/>
      <c r="O539" s="245"/>
      <c r="P539" s="245"/>
      <c r="Q539" s="245"/>
      <c r="R539" s="245"/>
      <c r="S539" s="245"/>
      <c r="T539" s="24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7" t="s">
        <v>152</v>
      </c>
      <c r="AU539" s="247" t="s">
        <v>88</v>
      </c>
      <c r="AV539" s="14" t="s">
        <v>88</v>
      </c>
      <c r="AW539" s="14" t="s">
        <v>39</v>
      </c>
      <c r="AX539" s="14" t="s">
        <v>78</v>
      </c>
      <c r="AY539" s="247" t="s">
        <v>141</v>
      </c>
    </row>
    <row r="540" s="16" customFormat="1">
      <c r="A540" s="16"/>
      <c r="B540" s="259"/>
      <c r="C540" s="260"/>
      <c r="D540" s="228" t="s">
        <v>152</v>
      </c>
      <c r="E540" s="261" t="s">
        <v>32</v>
      </c>
      <c r="F540" s="262" t="s">
        <v>178</v>
      </c>
      <c r="G540" s="260"/>
      <c r="H540" s="263">
        <v>6.9400000000000004</v>
      </c>
      <c r="I540" s="264"/>
      <c r="J540" s="260"/>
      <c r="K540" s="260"/>
      <c r="L540" s="265"/>
      <c r="M540" s="266"/>
      <c r="N540" s="267"/>
      <c r="O540" s="267"/>
      <c r="P540" s="267"/>
      <c r="Q540" s="267"/>
      <c r="R540" s="267"/>
      <c r="S540" s="267"/>
      <c r="T540" s="268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T540" s="269" t="s">
        <v>152</v>
      </c>
      <c r="AU540" s="269" t="s">
        <v>88</v>
      </c>
      <c r="AV540" s="16" t="s">
        <v>148</v>
      </c>
      <c r="AW540" s="16" t="s">
        <v>39</v>
      </c>
      <c r="AX540" s="16" t="s">
        <v>86</v>
      </c>
      <c r="AY540" s="269" t="s">
        <v>141</v>
      </c>
    </row>
    <row r="541" s="12" customFormat="1" ht="22.8" customHeight="1">
      <c r="A541" s="12"/>
      <c r="B541" s="192"/>
      <c r="C541" s="193"/>
      <c r="D541" s="194" t="s">
        <v>77</v>
      </c>
      <c r="E541" s="206" t="s">
        <v>618</v>
      </c>
      <c r="F541" s="206" t="s">
        <v>619</v>
      </c>
      <c r="G541" s="193"/>
      <c r="H541" s="193"/>
      <c r="I541" s="196"/>
      <c r="J541" s="207">
        <f>BK541</f>
        <v>0</v>
      </c>
      <c r="K541" s="193"/>
      <c r="L541" s="198"/>
      <c r="M541" s="199"/>
      <c r="N541" s="200"/>
      <c r="O541" s="200"/>
      <c r="P541" s="201">
        <f>SUM(P542:P546)</f>
        <v>0</v>
      </c>
      <c r="Q541" s="200"/>
      <c r="R541" s="201">
        <f>SUM(R542:R546)</f>
        <v>0</v>
      </c>
      <c r="S541" s="200"/>
      <c r="T541" s="202">
        <f>SUM(T542:T546)</f>
        <v>0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03" t="s">
        <v>86</v>
      </c>
      <c r="AT541" s="204" t="s">
        <v>77</v>
      </c>
      <c r="AU541" s="204" t="s">
        <v>86</v>
      </c>
      <c r="AY541" s="203" t="s">
        <v>141</v>
      </c>
      <c r="BK541" s="205">
        <f>SUM(BK542:BK546)</f>
        <v>0</v>
      </c>
    </row>
    <row r="542" s="2" customFormat="1" ht="37.8" customHeight="1">
      <c r="A542" s="42"/>
      <c r="B542" s="43"/>
      <c r="C542" s="208" t="s">
        <v>256</v>
      </c>
      <c r="D542" s="208" t="s">
        <v>143</v>
      </c>
      <c r="E542" s="209" t="s">
        <v>620</v>
      </c>
      <c r="F542" s="210" t="s">
        <v>621</v>
      </c>
      <c r="G542" s="211" t="s">
        <v>230</v>
      </c>
      <c r="H542" s="212">
        <v>229.30000000000001</v>
      </c>
      <c r="I542" s="213"/>
      <c r="J542" s="214">
        <f>ROUND(I542*H542,2)</f>
        <v>0</v>
      </c>
      <c r="K542" s="210" t="s">
        <v>147</v>
      </c>
      <c r="L542" s="48"/>
      <c r="M542" s="215" t="s">
        <v>32</v>
      </c>
      <c r="N542" s="216" t="s">
        <v>49</v>
      </c>
      <c r="O542" s="88"/>
      <c r="P542" s="217">
        <f>O542*H542</f>
        <v>0</v>
      </c>
      <c r="Q542" s="217">
        <v>0</v>
      </c>
      <c r="R542" s="217">
        <f>Q542*H542</f>
        <v>0</v>
      </c>
      <c r="S542" s="217">
        <v>0</v>
      </c>
      <c r="T542" s="218">
        <f>S542*H542</f>
        <v>0</v>
      </c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R542" s="219" t="s">
        <v>148</v>
      </c>
      <c r="AT542" s="219" t="s">
        <v>143</v>
      </c>
      <c r="AU542" s="219" t="s">
        <v>88</v>
      </c>
      <c r="AY542" s="20" t="s">
        <v>141</v>
      </c>
      <c r="BE542" s="220">
        <f>IF(N542="základní",J542,0)</f>
        <v>0</v>
      </c>
      <c r="BF542" s="220">
        <f>IF(N542="snížená",J542,0)</f>
        <v>0</v>
      </c>
      <c r="BG542" s="220">
        <f>IF(N542="zákl. přenesená",J542,0)</f>
        <v>0</v>
      </c>
      <c r="BH542" s="220">
        <f>IF(N542="sníž. přenesená",J542,0)</f>
        <v>0</v>
      </c>
      <c r="BI542" s="220">
        <f>IF(N542="nulová",J542,0)</f>
        <v>0</v>
      </c>
      <c r="BJ542" s="20" t="s">
        <v>86</v>
      </c>
      <c r="BK542" s="220">
        <f>ROUND(I542*H542,2)</f>
        <v>0</v>
      </c>
      <c r="BL542" s="20" t="s">
        <v>148</v>
      </c>
      <c r="BM542" s="219" t="s">
        <v>622</v>
      </c>
    </row>
    <row r="543" s="2" customFormat="1">
      <c r="A543" s="42"/>
      <c r="B543" s="43"/>
      <c r="C543" s="44"/>
      <c r="D543" s="221" t="s">
        <v>150</v>
      </c>
      <c r="E543" s="44"/>
      <c r="F543" s="222" t="s">
        <v>623</v>
      </c>
      <c r="G543" s="44"/>
      <c r="H543" s="44"/>
      <c r="I543" s="223"/>
      <c r="J543" s="44"/>
      <c r="K543" s="44"/>
      <c r="L543" s="48"/>
      <c r="M543" s="224"/>
      <c r="N543" s="225"/>
      <c r="O543" s="88"/>
      <c r="P543" s="88"/>
      <c r="Q543" s="88"/>
      <c r="R543" s="88"/>
      <c r="S543" s="88"/>
      <c r="T543" s="89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T543" s="20" t="s">
        <v>150</v>
      </c>
      <c r="AU543" s="20" t="s">
        <v>88</v>
      </c>
    </row>
    <row r="544" s="13" customFormat="1">
      <c r="A544" s="13"/>
      <c r="B544" s="226"/>
      <c r="C544" s="227"/>
      <c r="D544" s="228" t="s">
        <v>152</v>
      </c>
      <c r="E544" s="229" t="s">
        <v>32</v>
      </c>
      <c r="F544" s="230" t="s">
        <v>176</v>
      </c>
      <c r="G544" s="227"/>
      <c r="H544" s="229" t="s">
        <v>32</v>
      </c>
      <c r="I544" s="231"/>
      <c r="J544" s="227"/>
      <c r="K544" s="227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152</v>
      </c>
      <c r="AU544" s="236" t="s">
        <v>88</v>
      </c>
      <c r="AV544" s="13" t="s">
        <v>86</v>
      </c>
      <c r="AW544" s="13" t="s">
        <v>39</v>
      </c>
      <c r="AX544" s="13" t="s">
        <v>78</v>
      </c>
      <c r="AY544" s="236" t="s">
        <v>141</v>
      </c>
    </row>
    <row r="545" s="14" customFormat="1">
      <c r="A545" s="14"/>
      <c r="B545" s="237"/>
      <c r="C545" s="238"/>
      <c r="D545" s="228" t="s">
        <v>152</v>
      </c>
      <c r="E545" s="239" t="s">
        <v>32</v>
      </c>
      <c r="F545" s="240" t="s">
        <v>254</v>
      </c>
      <c r="G545" s="238"/>
      <c r="H545" s="241">
        <v>229.30000000000001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152</v>
      </c>
      <c r="AU545" s="247" t="s">
        <v>88</v>
      </c>
      <c r="AV545" s="14" t="s">
        <v>88</v>
      </c>
      <c r="AW545" s="14" t="s">
        <v>39</v>
      </c>
      <c r="AX545" s="14" t="s">
        <v>78</v>
      </c>
      <c r="AY545" s="247" t="s">
        <v>141</v>
      </c>
    </row>
    <row r="546" s="16" customFormat="1">
      <c r="A546" s="16"/>
      <c r="B546" s="259"/>
      <c r="C546" s="260"/>
      <c r="D546" s="228" t="s">
        <v>152</v>
      </c>
      <c r="E546" s="261" t="s">
        <v>32</v>
      </c>
      <c r="F546" s="262" t="s">
        <v>178</v>
      </c>
      <c r="G546" s="260"/>
      <c r="H546" s="263">
        <v>229.30000000000001</v>
      </c>
      <c r="I546" s="264"/>
      <c r="J546" s="260"/>
      <c r="K546" s="260"/>
      <c r="L546" s="265"/>
      <c r="M546" s="266"/>
      <c r="N546" s="267"/>
      <c r="O546" s="267"/>
      <c r="P546" s="267"/>
      <c r="Q546" s="267"/>
      <c r="R546" s="267"/>
      <c r="S546" s="267"/>
      <c r="T546" s="268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T546" s="269" t="s">
        <v>152</v>
      </c>
      <c r="AU546" s="269" t="s">
        <v>88</v>
      </c>
      <c r="AV546" s="16" t="s">
        <v>148</v>
      </c>
      <c r="AW546" s="16" t="s">
        <v>39</v>
      </c>
      <c r="AX546" s="16" t="s">
        <v>86</v>
      </c>
      <c r="AY546" s="269" t="s">
        <v>141</v>
      </c>
    </row>
    <row r="547" s="12" customFormat="1" ht="22.8" customHeight="1">
      <c r="A547" s="12"/>
      <c r="B547" s="192"/>
      <c r="C547" s="193"/>
      <c r="D547" s="194" t="s">
        <v>77</v>
      </c>
      <c r="E547" s="206" t="s">
        <v>624</v>
      </c>
      <c r="F547" s="206" t="s">
        <v>625</v>
      </c>
      <c r="G547" s="193"/>
      <c r="H547" s="193"/>
      <c r="I547" s="196"/>
      <c r="J547" s="207">
        <f>BK547</f>
        <v>0</v>
      </c>
      <c r="K547" s="193"/>
      <c r="L547" s="198"/>
      <c r="M547" s="199"/>
      <c r="N547" s="200"/>
      <c r="O547" s="200"/>
      <c r="P547" s="201">
        <f>SUM(P548:P559)</f>
        <v>0</v>
      </c>
      <c r="Q547" s="200"/>
      <c r="R547" s="201">
        <f>SUM(R548:R559)</f>
        <v>27.887632750000002</v>
      </c>
      <c r="S547" s="200"/>
      <c r="T547" s="202">
        <f>SUM(T548:T559)</f>
        <v>26.43225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03" t="s">
        <v>86</v>
      </c>
      <c r="AT547" s="204" t="s">
        <v>77</v>
      </c>
      <c r="AU547" s="204" t="s">
        <v>86</v>
      </c>
      <c r="AY547" s="203" t="s">
        <v>141</v>
      </c>
      <c r="BK547" s="205">
        <f>SUM(BK548:BK559)</f>
        <v>0</v>
      </c>
    </row>
    <row r="548" s="2" customFormat="1" ht="16.5" customHeight="1">
      <c r="A548" s="42"/>
      <c r="B548" s="43"/>
      <c r="C548" s="208" t="s">
        <v>626</v>
      </c>
      <c r="D548" s="208" t="s">
        <v>143</v>
      </c>
      <c r="E548" s="209" t="s">
        <v>627</v>
      </c>
      <c r="F548" s="210" t="s">
        <v>628</v>
      </c>
      <c r="G548" s="211" t="s">
        <v>146</v>
      </c>
      <c r="H548" s="212">
        <v>13.555</v>
      </c>
      <c r="I548" s="213"/>
      <c r="J548" s="214">
        <f>ROUND(I548*H548,2)</f>
        <v>0</v>
      </c>
      <c r="K548" s="210" t="s">
        <v>147</v>
      </c>
      <c r="L548" s="48"/>
      <c r="M548" s="215" t="s">
        <v>32</v>
      </c>
      <c r="N548" s="216" t="s">
        <v>49</v>
      </c>
      <c r="O548" s="88"/>
      <c r="P548" s="217">
        <f>O548*H548</f>
        <v>0</v>
      </c>
      <c r="Q548" s="217">
        <v>0.50375000000000003</v>
      </c>
      <c r="R548" s="217">
        <f>Q548*H548</f>
        <v>6.8283312500000006</v>
      </c>
      <c r="S548" s="217">
        <v>1.95</v>
      </c>
      <c r="T548" s="218">
        <f>S548*H548</f>
        <v>26.43225</v>
      </c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R548" s="219" t="s">
        <v>148</v>
      </c>
      <c r="AT548" s="219" t="s">
        <v>143</v>
      </c>
      <c r="AU548" s="219" t="s">
        <v>88</v>
      </c>
      <c r="AY548" s="20" t="s">
        <v>141</v>
      </c>
      <c r="BE548" s="220">
        <f>IF(N548="základní",J548,0)</f>
        <v>0</v>
      </c>
      <c r="BF548" s="220">
        <f>IF(N548="snížená",J548,0)</f>
        <v>0</v>
      </c>
      <c r="BG548" s="220">
        <f>IF(N548="zákl. přenesená",J548,0)</f>
        <v>0</v>
      </c>
      <c r="BH548" s="220">
        <f>IF(N548="sníž. přenesená",J548,0)</f>
        <v>0</v>
      </c>
      <c r="BI548" s="220">
        <f>IF(N548="nulová",J548,0)</f>
        <v>0</v>
      </c>
      <c r="BJ548" s="20" t="s">
        <v>86</v>
      </c>
      <c r="BK548" s="220">
        <f>ROUND(I548*H548,2)</f>
        <v>0</v>
      </c>
      <c r="BL548" s="20" t="s">
        <v>148</v>
      </c>
      <c r="BM548" s="219" t="s">
        <v>629</v>
      </c>
    </row>
    <row r="549" s="2" customFormat="1">
      <c r="A549" s="42"/>
      <c r="B549" s="43"/>
      <c r="C549" s="44"/>
      <c r="D549" s="221" t="s">
        <v>150</v>
      </c>
      <c r="E549" s="44"/>
      <c r="F549" s="222" t="s">
        <v>630</v>
      </c>
      <c r="G549" s="44"/>
      <c r="H549" s="44"/>
      <c r="I549" s="223"/>
      <c r="J549" s="44"/>
      <c r="K549" s="44"/>
      <c r="L549" s="48"/>
      <c r="M549" s="224"/>
      <c r="N549" s="225"/>
      <c r="O549" s="88"/>
      <c r="P549" s="88"/>
      <c r="Q549" s="88"/>
      <c r="R549" s="88"/>
      <c r="S549" s="88"/>
      <c r="T549" s="89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T549" s="20" t="s">
        <v>150</v>
      </c>
      <c r="AU549" s="20" t="s">
        <v>88</v>
      </c>
    </row>
    <row r="550" s="13" customFormat="1">
      <c r="A550" s="13"/>
      <c r="B550" s="226"/>
      <c r="C550" s="227"/>
      <c r="D550" s="228" t="s">
        <v>152</v>
      </c>
      <c r="E550" s="229" t="s">
        <v>32</v>
      </c>
      <c r="F550" s="230" t="s">
        <v>525</v>
      </c>
      <c r="G550" s="227"/>
      <c r="H550" s="229" t="s">
        <v>32</v>
      </c>
      <c r="I550" s="231"/>
      <c r="J550" s="227"/>
      <c r="K550" s="227"/>
      <c r="L550" s="232"/>
      <c r="M550" s="233"/>
      <c r="N550" s="234"/>
      <c r="O550" s="234"/>
      <c r="P550" s="234"/>
      <c r="Q550" s="234"/>
      <c r="R550" s="234"/>
      <c r="S550" s="234"/>
      <c r="T550" s="23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6" t="s">
        <v>152</v>
      </c>
      <c r="AU550" s="236" t="s">
        <v>88</v>
      </c>
      <c r="AV550" s="13" t="s">
        <v>86</v>
      </c>
      <c r="AW550" s="13" t="s">
        <v>39</v>
      </c>
      <c r="AX550" s="13" t="s">
        <v>78</v>
      </c>
      <c r="AY550" s="236" t="s">
        <v>141</v>
      </c>
    </row>
    <row r="551" s="14" customFormat="1">
      <c r="A551" s="14"/>
      <c r="B551" s="237"/>
      <c r="C551" s="238"/>
      <c r="D551" s="228" t="s">
        <v>152</v>
      </c>
      <c r="E551" s="239" t="s">
        <v>32</v>
      </c>
      <c r="F551" s="240" t="s">
        <v>631</v>
      </c>
      <c r="G551" s="238"/>
      <c r="H551" s="241">
        <v>5.7610000000000001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7" t="s">
        <v>152</v>
      </c>
      <c r="AU551" s="247" t="s">
        <v>88</v>
      </c>
      <c r="AV551" s="14" t="s">
        <v>88</v>
      </c>
      <c r="AW551" s="14" t="s">
        <v>39</v>
      </c>
      <c r="AX551" s="14" t="s">
        <v>78</v>
      </c>
      <c r="AY551" s="247" t="s">
        <v>141</v>
      </c>
    </row>
    <row r="552" s="14" customFormat="1">
      <c r="A552" s="14"/>
      <c r="B552" s="237"/>
      <c r="C552" s="238"/>
      <c r="D552" s="228" t="s">
        <v>152</v>
      </c>
      <c r="E552" s="239" t="s">
        <v>32</v>
      </c>
      <c r="F552" s="240" t="s">
        <v>632</v>
      </c>
      <c r="G552" s="238"/>
      <c r="H552" s="241">
        <v>1.3999999999999999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7" t="s">
        <v>152</v>
      </c>
      <c r="AU552" s="247" t="s">
        <v>88</v>
      </c>
      <c r="AV552" s="14" t="s">
        <v>88</v>
      </c>
      <c r="AW552" s="14" t="s">
        <v>39</v>
      </c>
      <c r="AX552" s="14" t="s">
        <v>78</v>
      </c>
      <c r="AY552" s="247" t="s">
        <v>141</v>
      </c>
    </row>
    <row r="553" s="13" customFormat="1">
      <c r="A553" s="13"/>
      <c r="B553" s="226"/>
      <c r="C553" s="227"/>
      <c r="D553" s="228" t="s">
        <v>152</v>
      </c>
      <c r="E553" s="229" t="s">
        <v>32</v>
      </c>
      <c r="F553" s="230" t="s">
        <v>528</v>
      </c>
      <c r="G553" s="227"/>
      <c r="H553" s="229" t="s">
        <v>32</v>
      </c>
      <c r="I553" s="231"/>
      <c r="J553" s="227"/>
      <c r="K553" s="227"/>
      <c r="L553" s="232"/>
      <c r="M553" s="233"/>
      <c r="N553" s="234"/>
      <c r="O553" s="234"/>
      <c r="P553" s="234"/>
      <c r="Q553" s="234"/>
      <c r="R553" s="234"/>
      <c r="S553" s="234"/>
      <c r="T553" s="235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6" t="s">
        <v>152</v>
      </c>
      <c r="AU553" s="236" t="s">
        <v>88</v>
      </c>
      <c r="AV553" s="13" t="s">
        <v>86</v>
      </c>
      <c r="AW553" s="13" t="s">
        <v>39</v>
      </c>
      <c r="AX553" s="13" t="s">
        <v>78</v>
      </c>
      <c r="AY553" s="236" t="s">
        <v>141</v>
      </c>
    </row>
    <row r="554" s="14" customFormat="1">
      <c r="A554" s="14"/>
      <c r="B554" s="237"/>
      <c r="C554" s="238"/>
      <c r="D554" s="228" t="s">
        <v>152</v>
      </c>
      <c r="E554" s="239" t="s">
        <v>32</v>
      </c>
      <c r="F554" s="240" t="s">
        <v>633</v>
      </c>
      <c r="G554" s="238"/>
      <c r="H554" s="241">
        <v>6.3940000000000001</v>
      </c>
      <c r="I554" s="242"/>
      <c r="J554" s="238"/>
      <c r="K554" s="238"/>
      <c r="L554" s="243"/>
      <c r="M554" s="244"/>
      <c r="N554" s="245"/>
      <c r="O554" s="245"/>
      <c r="P554" s="245"/>
      <c r="Q554" s="245"/>
      <c r="R554" s="245"/>
      <c r="S554" s="245"/>
      <c r="T554" s="246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7" t="s">
        <v>152</v>
      </c>
      <c r="AU554" s="247" t="s">
        <v>88</v>
      </c>
      <c r="AV554" s="14" t="s">
        <v>88</v>
      </c>
      <c r="AW554" s="14" t="s">
        <v>39</v>
      </c>
      <c r="AX554" s="14" t="s">
        <v>78</v>
      </c>
      <c r="AY554" s="247" t="s">
        <v>141</v>
      </c>
    </row>
    <row r="555" s="16" customFormat="1">
      <c r="A555" s="16"/>
      <c r="B555" s="259"/>
      <c r="C555" s="260"/>
      <c r="D555" s="228" t="s">
        <v>152</v>
      </c>
      <c r="E555" s="261" t="s">
        <v>32</v>
      </c>
      <c r="F555" s="262" t="s">
        <v>178</v>
      </c>
      <c r="G555" s="260"/>
      <c r="H555" s="263">
        <v>13.555</v>
      </c>
      <c r="I555" s="264"/>
      <c r="J555" s="260"/>
      <c r="K555" s="260"/>
      <c r="L555" s="265"/>
      <c r="M555" s="266"/>
      <c r="N555" s="267"/>
      <c r="O555" s="267"/>
      <c r="P555" s="267"/>
      <c r="Q555" s="267"/>
      <c r="R555" s="267"/>
      <c r="S555" s="267"/>
      <c r="T555" s="268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T555" s="269" t="s">
        <v>152</v>
      </c>
      <c r="AU555" s="269" t="s">
        <v>88</v>
      </c>
      <c r="AV555" s="16" t="s">
        <v>148</v>
      </c>
      <c r="AW555" s="16" t="s">
        <v>39</v>
      </c>
      <c r="AX555" s="16" t="s">
        <v>86</v>
      </c>
      <c r="AY555" s="269" t="s">
        <v>141</v>
      </c>
    </row>
    <row r="556" s="2" customFormat="1" ht="16.5" customHeight="1">
      <c r="A556" s="42"/>
      <c r="B556" s="43"/>
      <c r="C556" s="270" t="s">
        <v>495</v>
      </c>
      <c r="D556" s="270" t="s">
        <v>280</v>
      </c>
      <c r="E556" s="271" t="s">
        <v>634</v>
      </c>
      <c r="F556" s="272" t="s">
        <v>635</v>
      </c>
      <c r="G556" s="273" t="s">
        <v>351</v>
      </c>
      <c r="H556" s="274">
        <v>5136.415</v>
      </c>
      <c r="I556" s="275"/>
      <c r="J556" s="276">
        <f>ROUND(I556*H556,2)</f>
        <v>0</v>
      </c>
      <c r="K556" s="272" t="s">
        <v>147</v>
      </c>
      <c r="L556" s="277"/>
      <c r="M556" s="278" t="s">
        <v>32</v>
      </c>
      <c r="N556" s="279" t="s">
        <v>49</v>
      </c>
      <c r="O556" s="88"/>
      <c r="P556" s="217">
        <f>O556*H556</f>
        <v>0</v>
      </c>
      <c r="Q556" s="217">
        <v>0.0041000000000000003</v>
      </c>
      <c r="R556" s="217">
        <f>Q556*H556</f>
        <v>21.0593015</v>
      </c>
      <c r="S556" s="217">
        <v>0</v>
      </c>
      <c r="T556" s="218">
        <f>S556*H556</f>
        <v>0</v>
      </c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R556" s="219" t="s">
        <v>257</v>
      </c>
      <c r="AT556" s="219" t="s">
        <v>280</v>
      </c>
      <c r="AU556" s="219" t="s">
        <v>88</v>
      </c>
      <c r="AY556" s="20" t="s">
        <v>141</v>
      </c>
      <c r="BE556" s="220">
        <f>IF(N556="základní",J556,0)</f>
        <v>0</v>
      </c>
      <c r="BF556" s="220">
        <f>IF(N556="snížená",J556,0)</f>
        <v>0</v>
      </c>
      <c r="BG556" s="220">
        <f>IF(N556="zákl. přenesená",J556,0)</f>
        <v>0</v>
      </c>
      <c r="BH556" s="220">
        <f>IF(N556="sníž. přenesená",J556,0)</f>
        <v>0</v>
      </c>
      <c r="BI556" s="220">
        <f>IF(N556="nulová",J556,0)</f>
        <v>0</v>
      </c>
      <c r="BJ556" s="20" t="s">
        <v>86</v>
      </c>
      <c r="BK556" s="220">
        <f>ROUND(I556*H556,2)</f>
        <v>0</v>
      </c>
      <c r="BL556" s="20" t="s">
        <v>148</v>
      </c>
      <c r="BM556" s="219" t="s">
        <v>636</v>
      </c>
    </row>
    <row r="557" s="13" customFormat="1">
      <c r="A557" s="13"/>
      <c r="B557" s="226"/>
      <c r="C557" s="227"/>
      <c r="D557" s="228" t="s">
        <v>152</v>
      </c>
      <c r="E557" s="229" t="s">
        <v>32</v>
      </c>
      <c r="F557" s="230" t="s">
        <v>637</v>
      </c>
      <c r="G557" s="227"/>
      <c r="H557" s="229" t="s">
        <v>32</v>
      </c>
      <c r="I557" s="231"/>
      <c r="J557" s="227"/>
      <c r="K557" s="227"/>
      <c r="L557" s="232"/>
      <c r="M557" s="233"/>
      <c r="N557" s="234"/>
      <c r="O557" s="234"/>
      <c r="P557" s="234"/>
      <c r="Q557" s="234"/>
      <c r="R557" s="234"/>
      <c r="S557" s="234"/>
      <c r="T557" s="235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6" t="s">
        <v>152</v>
      </c>
      <c r="AU557" s="236" t="s">
        <v>88</v>
      </c>
      <c r="AV557" s="13" t="s">
        <v>86</v>
      </c>
      <c r="AW557" s="13" t="s">
        <v>39</v>
      </c>
      <c r="AX557" s="13" t="s">
        <v>78</v>
      </c>
      <c r="AY557" s="236" t="s">
        <v>141</v>
      </c>
    </row>
    <row r="558" s="14" customFormat="1">
      <c r="A558" s="14"/>
      <c r="B558" s="237"/>
      <c r="C558" s="238"/>
      <c r="D558" s="228" t="s">
        <v>152</v>
      </c>
      <c r="E558" s="239" t="s">
        <v>32</v>
      </c>
      <c r="F558" s="240" t="s">
        <v>638</v>
      </c>
      <c r="G558" s="238"/>
      <c r="H558" s="241">
        <v>5136.415</v>
      </c>
      <c r="I558" s="242"/>
      <c r="J558" s="238"/>
      <c r="K558" s="238"/>
      <c r="L558" s="243"/>
      <c r="M558" s="244"/>
      <c r="N558" s="245"/>
      <c r="O558" s="245"/>
      <c r="P558" s="245"/>
      <c r="Q558" s="245"/>
      <c r="R558" s="245"/>
      <c r="S558" s="245"/>
      <c r="T558" s="24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7" t="s">
        <v>152</v>
      </c>
      <c r="AU558" s="247" t="s">
        <v>88</v>
      </c>
      <c r="AV558" s="14" t="s">
        <v>88</v>
      </c>
      <c r="AW558" s="14" t="s">
        <v>39</v>
      </c>
      <c r="AX558" s="14" t="s">
        <v>78</v>
      </c>
      <c r="AY558" s="247" t="s">
        <v>141</v>
      </c>
    </row>
    <row r="559" s="16" customFormat="1">
      <c r="A559" s="16"/>
      <c r="B559" s="259"/>
      <c r="C559" s="260"/>
      <c r="D559" s="228" t="s">
        <v>152</v>
      </c>
      <c r="E559" s="261" t="s">
        <v>32</v>
      </c>
      <c r="F559" s="262" t="s">
        <v>178</v>
      </c>
      <c r="G559" s="260"/>
      <c r="H559" s="263">
        <v>5136.415</v>
      </c>
      <c r="I559" s="264"/>
      <c r="J559" s="260"/>
      <c r="K559" s="260"/>
      <c r="L559" s="265"/>
      <c r="M559" s="266"/>
      <c r="N559" s="267"/>
      <c r="O559" s="267"/>
      <c r="P559" s="267"/>
      <c r="Q559" s="267"/>
      <c r="R559" s="267"/>
      <c r="S559" s="267"/>
      <c r="T559" s="268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T559" s="269" t="s">
        <v>152</v>
      </c>
      <c r="AU559" s="269" t="s">
        <v>88</v>
      </c>
      <c r="AV559" s="16" t="s">
        <v>148</v>
      </c>
      <c r="AW559" s="16" t="s">
        <v>39</v>
      </c>
      <c r="AX559" s="16" t="s">
        <v>86</v>
      </c>
      <c r="AY559" s="269" t="s">
        <v>141</v>
      </c>
    </row>
    <row r="560" s="12" customFormat="1" ht="22.8" customHeight="1">
      <c r="A560" s="12"/>
      <c r="B560" s="192"/>
      <c r="C560" s="193"/>
      <c r="D560" s="194" t="s">
        <v>77</v>
      </c>
      <c r="E560" s="206" t="s">
        <v>639</v>
      </c>
      <c r="F560" s="206" t="s">
        <v>640</v>
      </c>
      <c r="G560" s="193"/>
      <c r="H560" s="193"/>
      <c r="I560" s="196"/>
      <c r="J560" s="207">
        <f>BK560</f>
        <v>0</v>
      </c>
      <c r="K560" s="193"/>
      <c r="L560" s="198"/>
      <c r="M560" s="199"/>
      <c r="N560" s="200"/>
      <c r="O560" s="200"/>
      <c r="P560" s="201">
        <f>SUM(P561:P572)</f>
        <v>0</v>
      </c>
      <c r="Q560" s="200"/>
      <c r="R560" s="201">
        <f>SUM(R561:R572)</f>
        <v>0</v>
      </c>
      <c r="S560" s="200"/>
      <c r="T560" s="202">
        <f>SUM(T561:T572)</f>
        <v>0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03" t="s">
        <v>86</v>
      </c>
      <c r="AT560" s="204" t="s">
        <v>77</v>
      </c>
      <c r="AU560" s="204" t="s">
        <v>86</v>
      </c>
      <c r="AY560" s="203" t="s">
        <v>141</v>
      </c>
      <c r="BK560" s="205">
        <f>SUM(BK561:BK572)</f>
        <v>0</v>
      </c>
    </row>
    <row r="561" s="2" customFormat="1" ht="24.15" customHeight="1">
      <c r="A561" s="42"/>
      <c r="B561" s="43"/>
      <c r="C561" s="208" t="s">
        <v>641</v>
      </c>
      <c r="D561" s="208" t="s">
        <v>143</v>
      </c>
      <c r="E561" s="209" t="s">
        <v>642</v>
      </c>
      <c r="F561" s="210" t="s">
        <v>643</v>
      </c>
      <c r="G561" s="211" t="s">
        <v>222</v>
      </c>
      <c r="H561" s="212">
        <v>259.00200000000001</v>
      </c>
      <c r="I561" s="213"/>
      <c r="J561" s="214">
        <f>ROUND(I561*H561,2)</f>
        <v>0</v>
      </c>
      <c r="K561" s="210" t="s">
        <v>147</v>
      </c>
      <c r="L561" s="48"/>
      <c r="M561" s="215" t="s">
        <v>32</v>
      </c>
      <c r="N561" s="216" t="s">
        <v>49</v>
      </c>
      <c r="O561" s="88"/>
      <c r="P561" s="217">
        <f>O561*H561</f>
        <v>0</v>
      </c>
      <c r="Q561" s="217">
        <v>0</v>
      </c>
      <c r="R561" s="217">
        <f>Q561*H561</f>
        <v>0</v>
      </c>
      <c r="S561" s="217">
        <v>0</v>
      </c>
      <c r="T561" s="218">
        <f>S561*H561</f>
        <v>0</v>
      </c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R561" s="219" t="s">
        <v>148</v>
      </c>
      <c r="AT561" s="219" t="s">
        <v>143</v>
      </c>
      <c r="AU561" s="219" t="s">
        <v>88</v>
      </c>
      <c r="AY561" s="20" t="s">
        <v>141</v>
      </c>
      <c r="BE561" s="220">
        <f>IF(N561="základní",J561,0)</f>
        <v>0</v>
      </c>
      <c r="BF561" s="220">
        <f>IF(N561="snížená",J561,0)</f>
        <v>0</v>
      </c>
      <c r="BG561" s="220">
        <f>IF(N561="zákl. přenesená",J561,0)</f>
        <v>0</v>
      </c>
      <c r="BH561" s="220">
        <f>IF(N561="sníž. přenesená",J561,0)</f>
        <v>0</v>
      </c>
      <c r="BI561" s="220">
        <f>IF(N561="nulová",J561,0)</f>
        <v>0</v>
      </c>
      <c r="BJ561" s="20" t="s">
        <v>86</v>
      </c>
      <c r="BK561" s="220">
        <f>ROUND(I561*H561,2)</f>
        <v>0</v>
      </c>
      <c r="BL561" s="20" t="s">
        <v>148</v>
      </c>
      <c r="BM561" s="219" t="s">
        <v>644</v>
      </c>
    </row>
    <row r="562" s="2" customFormat="1">
      <c r="A562" s="42"/>
      <c r="B562" s="43"/>
      <c r="C562" s="44"/>
      <c r="D562" s="221" t="s">
        <v>150</v>
      </c>
      <c r="E562" s="44"/>
      <c r="F562" s="222" t="s">
        <v>645</v>
      </c>
      <c r="G562" s="44"/>
      <c r="H562" s="44"/>
      <c r="I562" s="223"/>
      <c r="J562" s="44"/>
      <c r="K562" s="44"/>
      <c r="L562" s="48"/>
      <c r="M562" s="224"/>
      <c r="N562" s="225"/>
      <c r="O562" s="88"/>
      <c r="P562" s="88"/>
      <c r="Q562" s="88"/>
      <c r="R562" s="88"/>
      <c r="S562" s="88"/>
      <c r="T562" s="89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T562" s="20" t="s">
        <v>150</v>
      </c>
      <c r="AU562" s="20" t="s">
        <v>88</v>
      </c>
    </row>
    <row r="563" s="2" customFormat="1" ht="37.8" customHeight="1">
      <c r="A563" s="42"/>
      <c r="B563" s="43"/>
      <c r="C563" s="208" t="s">
        <v>646</v>
      </c>
      <c r="D563" s="208" t="s">
        <v>143</v>
      </c>
      <c r="E563" s="209" t="s">
        <v>647</v>
      </c>
      <c r="F563" s="210" t="s">
        <v>648</v>
      </c>
      <c r="G563" s="211" t="s">
        <v>222</v>
      </c>
      <c r="H563" s="212">
        <v>2590.02</v>
      </c>
      <c r="I563" s="213"/>
      <c r="J563" s="214">
        <f>ROUND(I563*H563,2)</f>
        <v>0</v>
      </c>
      <c r="K563" s="210" t="s">
        <v>147</v>
      </c>
      <c r="L563" s="48"/>
      <c r="M563" s="215" t="s">
        <v>32</v>
      </c>
      <c r="N563" s="216" t="s">
        <v>49</v>
      </c>
      <c r="O563" s="88"/>
      <c r="P563" s="217">
        <f>O563*H563</f>
        <v>0</v>
      </c>
      <c r="Q563" s="217">
        <v>0</v>
      </c>
      <c r="R563" s="217">
        <f>Q563*H563</f>
        <v>0</v>
      </c>
      <c r="S563" s="217">
        <v>0</v>
      </c>
      <c r="T563" s="218">
        <f>S563*H563</f>
        <v>0</v>
      </c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R563" s="219" t="s">
        <v>148</v>
      </c>
      <c r="AT563" s="219" t="s">
        <v>143</v>
      </c>
      <c r="AU563" s="219" t="s">
        <v>88</v>
      </c>
      <c r="AY563" s="20" t="s">
        <v>141</v>
      </c>
      <c r="BE563" s="220">
        <f>IF(N563="základní",J563,0)</f>
        <v>0</v>
      </c>
      <c r="BF563" s="220">
        <f>IF(N563="snížená",J563,0)</f>
        <v>0</v>
      </c>
      <c r="BG563" s="220">
        <f>IF(N563="zákl. přenesená",J563,0)</f>
        <v>0</v>
      </c>
      <c r="BH563" s="220">
        <f>IF(N563="sníž. přenesená",J563,0)</f>
        <v>0</v>
      </c>
      <c r="BI563" s="220">
        <f>IF(N563="nulová",J563,0)</f>
        <v>0</v>
      </c>
      <c r="BJ563" s="20" t="s">
        <v>86</v>
      </c>
      <c r="BK563" s="220">
        <f>ROUND(I563*H563,2)</f>
        <v>0</v>
      </c>
      <c r="BL563" s="20" t="s">
        <v>148</v>
      </c>
      <c r="BM563" s="219" t="s">
        <v>649</v>
      </c>
    </row>
    <row r="564" s="2" customFormat="1">
      <c r="A564" s="42"/>
      <c r="B564" s="43"/>
      <c r="C564" s="44"/>
      <c r="D564" s="221" t="s">
        <v>150</v>
      </c>
      <c r="E564" s="44"/>
      <c r="F564" s="222" t="s">
        <v>650</v>
      </c>
      <c r="G564" s="44"/>
      <c r="H564" s="44"/>
      <c r="I564" s="223"/>
      <c r="J564" s="44"/>
      <c r="K564" s="44"/>
      <c r="L564" s="48"/>
      <c r="M564" s="224"/>
      <c r="N564" s="225"/>
      <c r="O564" s="88"/>
      <c r="P564" s="88"/>
      <c r="Q564" s="88"/>
      <c r="R564" s="88"/>
      <c r="S564" s="88"/>
      <c r="T564" s="89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T564" s="20" t="s">
        <v>150</v>
      </c>
      <c r="AU564" s="20" t="s">
        <v>88</v>
      </c>
    </row>
    <row r="565" s="14" customFormat="1">
      <c r="A565" s="14"/>
      <c r="B565" s="237"/>
      <c r="C565" s="238"/>
      <c r="D565" s="228" t="s">
        <v>152</v>
      </c>
      <c r="E565" s="238"/>
      <c r="F565" s="240" t="s">
        <v>651</v>
      </c>
      <c r="G565" s="238"/>
      <c r="H565" s="241">
        <v>2590.02</v>
      </c>
      <c r="I565" s="242"/>
      <c r="J565" s="238"/>
      <c r="K565" s="238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152</v>
      </c>
      <c r="AU565" s="247" t="s">
        <v>88</v>
      </c>
      <c r="AV565" s="14" t="s">
        <v>88</v>
      </c>
      <c r="AW565" s="14" t="s">
        <v>4</v>
      </c>
      <c r="AX565" s="14" t="s">
        <v>86</v>
      </c>
      <c r="AY565" s="247" t="s">
        <v>141</v>
      </c>
    </row>
    <row r="566" s="2" customFormat="1" ht="21.75" customHeight="1">
      <c r="A566" s="42"/>
      <c r="B566" s="43"/>
      <c r="C566" s="208" t="s">
        <v>652</v>
      </c>
      <c r="D566" s="208" t="s">
        <v>143</v>
      </c>
      <c r="E566" s="209" t="s">
        <v>653</v>
      </c>
      <c r="F566" s="210" t="s">
        <v>654</v>
      </c>
      <c r="G566" s="211" t="s">
        <v>222</v>
      </c>
      <c r="H566" s="212">
        <v>259.00200000000001</v>
      </c>
      <c r="I566" s="213"/>
      <c r="J566" s="214">
        <f>ROUND(I566*H566,2)</f>
        <v>0</v>
      </c>
      <c r="K566" s="210" t="s">
        <v>147</v>
      </c>
      <c r="L566" s="48"/>
      <c r="M566" s="215" t="s">
        <v>32</v>
      </c>
      <c r="N566" s="216" t="s">
        <v>49</v>
      </c>
      <c r="O566" s="88"/>
      <c r="P566" s="217">
        <f>O566*H566</f>
        <v>0</v>
      </c>
      <c r="Q566" s="217">
        <v>0</v>
      </c>
      <c r="R566" s="217">
        <f>Q566*H566</f>
        <v>0</v>
      </c>
      <c r="S566" s="217">
        <v>0</v>
      </c>
      <c r="T566" s="218">
        <f>S566*H566</f>
        <v>0</v>
      </c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R566" s="219" t="s">
        <v>148</v>
      </c>
      <c r="AT566" s="219" t="s">
        <v>143</v>
      </c>
      <c r="AU566" s="219" t="s">
        <v>88</v>
      </c>
      <c r="AY566" s="20" t="s">
        <v>141</v>
      </c>
      <c r="BE566" s="220">
        <f>IF(N566="základní",J566,0)</f>
        <v>0</v>
      </c>
      <c r="BF566" s="220">
        <f>IF(N566="snížená",J566,0)</f>
        <v>0</v>
      </c>
      <c r="BG566" s="220">
        <f>IF(N566="zákl. přenesená",J566,0)</f>
        <v>0</v>
      </c>
      <c r="BH566" s="220">
        <f>IF(N566="sníž. přenesená",J566,0)</f>
        <v>0</v>
      </c>
      <c r="BI566" s="220">
        <f>IF(N566="nulová",J566,0)</f>
        <v>0</v>
      </c>
      <c r="BJ566" s="20" t="s">
        <v>86</v>
      </c>
      <c r="BK566" s="220">
        <f>ROUND(I566*H566,2)</f>
        <v>0</v>
      </c>
      <c r="BL566" s="20" t="s">
        <v>148</v>
      </c>
      <c r="BM566" s="219" t="s">
        <v>655</v>
      </c>
    </row>
    <row r="567" s="2" customFormat="1">
      <c r="A567" s="42"/>
      <c r="B567" s="43"/>
      <c r="C567" s="44"/>
      <c r="D567" s="221" t="s">
        <v>150</v>
      </c>
      <c r="E567" s="44"/>
      <c r="F567" s="222" t="s">
        <v>656</v>
      </c>
      <c r="G567" s="44"/>
      <c r="H567" s="44"/>
      <c r="I567" s="223"/>
      <c r="J567" s="44"/>
      <c r="K567" s="44"/>
      <c r="L567" s="48"/>
      <c r="M567" s="224"/>
      <c r="N567" s="225"/>
      <c r="O567" s="88"/>
      <c r="P567" s="88"/>
      <c r="Q567" s="88"/>
      <c r="R567" s="88"/>
      <c r="S567" s="88"/>
      <c r="T567" s="89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T567" s="20" t="s">
        <v>150</v>
      </c>
      <c r="AU567" s="20" t="s">
        <v>88</v>
      </c>
    </row>
    <row r="568" s="2" customFormat="1" ht="24.15" customHeight="1">
      <c r="A568" s="42"/>
      <c r="B568" s="43"/>
      <c r="C568" s="208" t="s">
        <v>657</v>
      </c>
      <c r="D568" s="208" t="s">
        <v>143</v>
      </c>
      <c r="E568" s="209" t="s">
        <v>658</v>
      </c>
      <c r="F568" s="210" t="s">
        <v>659</v>
      </c>
      <c r="G568" s="211" t="s">
        <v>222</v>
      </c>
      <c r="H568" s="212">
        <v>4921.0379999999996</v>
      </c>
      <c r="I568" s="213"/>
      <c r="J568" s="214">
        <f>ROUND(I568*H568,2)</f>
        <v>0</v>
      </c>
      <c r="K568" s="210" t="s">
        <v>147</v>
      </c>
      <c r="L568" s="48"/>
      <c r="M568" s="215" t="s">
        <v>32</v>
      </c>
      <c r="N568" s="216" t="s">
        <v>49</v>
      </c>
      <c r="O568" s="88"/>
      <c r="P568" s="217">
        <f>O568*H568</f>
        <v>0</v>
      </c>
      <c r="Q568" s="217">
        <v>0</v>
      </c>
      <c r="R568" s="217">
        <f>Q568*H568</f>
        <v>0</v>
      </c>
      <c r="S568" s="217">
        <v>0</v>
      </c>
      <c r="T568" s="218">
        <f>S568*H568</f>
        <v>0</v>
      </c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R568" s="219" t="s">
        <v>148</v>
      </c>
      <c r="AT568" s="219" t="s">
        <v>143</v>
      </c>
      <c r="AU568" s="219" t="s">
        <v>88</v>
      </c>
      <c r="AY568" s="20" t="s">
        <v>141</v>
      </c>
      <c r="BE568" s="220">
        <f>IF(N568="základní",J568,0)</f>
        <v>0</v>
      </c>
      <c r="BF568" s="220">
        <f>IF(N568="snížená",J568,0)</f>
        <v>0</v>
      </c>
      <c r="BG568" s="220">
        <f>IF(N568="zákl. přenesená",J568,0)</f>
        <v>0</v>
      </c>
      <c r="BH568" s="220">
        <f>IF(N568="sníž. přenesená",J568,0)</f>
        <v>0</v>
      </c>
      <c r="BI568" s="220">
        <f>IF(N568="nulová",J568,0)</f>
        <v>0</v>
      </c>
      <c r="BJ568" s="20" t="s">
        <v>86</v>
      </c>
      <c r="BK568" s="220">
        <f>ROUND(I568*H568,2)</f>
        <v>0</v>
      </c>
      <c r="BL568" s="20" t="s">
        <v>148</v>
      </c>
      <c r="BM568" s="219" t="s">
        <v>660</v>
      </c>
    </row>
    <row r="569" s="2" customFormat="1">
      <c r="A569" s="42"/>
      <c r="B569" s="43"/>
      <c r="C569" s="44"/>
      <c r="D569" s="221" t="s">
        <v>150</v>
      </c>
      <c r="E569" s="44"/>
      <c r="F569" s="222" t="s">
        <v>661</v>
      </c>
      <c r="G569" s="44"/>
      <c r="H569" s="44"/>
      <c r="I569" s="223"/>
      <c r="J569" s="44"/>
      <c r="K569" s="44"/>
      <c r="L569" s="48"/>
      <c r="M569" s="224"/>
      <c r="N569" s="225"/>
      <c r="O569" s="88"/>
      <c r="P569" s="88"/>
      <c r="Q569" s="88"/>
      <c r="R569" s="88"/>
      <c r="S569" s="88"/>
      <c r="T569" s="89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T569" s="20" t="s">
        <v>150</v>
      </c>
      <c r="AU569" s="20" t="s">
        <v>88</v>
      </c>
    </row>
    <row r="570" s="14" customFormat="1">
      <c r="A570" s="14"/>
      <c r="B570" s="237"/>
      <c r="C570" s="238"/>
      <c r="D570" s="228" t="s">
        <v>152</v>
      </c>
      <c r="E570" s="238"/>
      <c r="F570" s="240" t="s">
        <v>662</v>
      </c>
      <c r="G570" s="238"/>
      <c r="H570" s="241">
        <v>4921.0379999999996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7" t="s">
        <v>152</v>
      </c>
      <c r="AU570" s="247" t="s">
        <v>88</v>
      </c>
      <c r="AV570" s="14" t="s">
        <v>88</v>
      </c>
      <c r="AW570" s="14" t="s">
        <v>4</v>
      </c>
      <c r="AX570" s="14" t="s">
        <v>86</v>
      </c>
      <c r="AY570" s="247" t="s">
        <v>141</v>
      </c>
    </row>
    <row r="571" s="2" customFormat="1" ht="24.15" customHeight="1">
      <c r="A571" s="42"/>
      <c r="B571" s="43"/>
      <c r="C571" s="208" t="s">
        <v>663</v>
      </c>
      <c r="D571" s="208" t="s">
        <v>143</v>
      </c>
      <c r="E571" s="209" t="s">
        <v>664</v>
      </c>
      <c r="F571" s="210" t="s">
        <v>665</v>
      </c>
      <c r="G571" s="211" t="s">
        <v>222</v>
      </c>
      <c r="H571" s="212">
        <v>259.00299999999999</v>
      </c>
      <c r="I571" s="213"/>
      <c r="J571" s="214">
        <f>ROUND(I571*H571,2)</f>
        <v>0</v>
      </c>
      <c r="K571" s="210" t="s">
        <v>147</v>
      </c>
      <c r="L571" s="48"/>
      <c r="M571" s="215" t="s">
        <v>32</v>
      </c>
      <c r="N571" s="216" t="s">
        <v>49</v>
      </c>
      <c r="O571" s="88"/>
      <c r="P571" s="217">
        <f>O571*H571</f>
        <v>0</v>
      </c>
      <c r="Q571" s="217">
        <v>0</v>
      </c>
      <c r="R571" s="217">
        <f>Q571*H571</f>
        <v>0</v>
      </c>
      <c r="S571" s="217">
        <v>0</v>
      </c>
      <c r="T571" s="218">
        <f>S571*H571</f>
        <v>0</v>
      </c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R571" s="219" t="s">
        <v>148</v>
      </c>
      <c r="AT571" s="219" t="s">
        <v>143</v>
      </c>
      <c r="AU571" s="219" t="s">
        <v>88</v>
      </c>
      <c r="AY571" s="20" t="s">
        <v>141</v>
      </c>
      <c r="BE571" s="220">
        <f>IF(N571="základní",J571,0)</f>
        <v>0</v>
      </c>
      <c r="BF571" s="220">
        <f>IF(N571="snížená",J571,0)</f>
        <v>0</v>
      </c>
      <c r="BG571" s="220">
        <f>IF(N571="zákl. přenesená",J571,0)</f>
        <v>0</v>
      </c>
      <c r="BH571" s="220">
        <f>IF(N571="sníž. přenesená",J571,0)</f>
        <v>0</v>
      </c>
      <c r="BI571" s="220">
        <f>IF(N571="nulová",J571,0)</f>
        <v>0</v>
      </c>
      <c r="BJ571" s="20" t="s">
        <v>86</v>
      </c>
      <c r="BK571" s="220">
        <f>ROUND(I571*H571,2)</f>
        <v>0</v>
      </c>
      <c r="BL571" s="20" t="s">
        <v>148</v>
      </c>
      <c r="BM571" s="219" t="s">
        <v>666</v>
      </c>
    </row>
    <row r="572" s="2" customFormat="1">
      <c r="A572" s="42"/>
      <c r="B572" s="43"/>
      <c r="C572" s="44"/>
      <c r="D572" s="221" t="s">
        <v>150</v>
      </c>
      <c r="E572" s="44"/>
      <c r="F572" s="222" t="s">
        <v>667</v>
      </c>
      <c r="G572" s="44"/>
      <c r="H572" s="44"/>
      <c r="I572" s="223"/>
      <c r="J572" s="44"/>
      <c r="K572" s="44"/>
      <c r="L572" s="48"/>
      <c r="M572" s="224"/>
      <c r="N572" s="225"/>
      <c r="O572" s="88"/>
      <c r="P572" s="88"/>
      <c r="Q572" s="88"/>
      <c r="R572" s="88"/>
      <c r="S572" s="88"/>
      <c r="T572" s="89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T572" s="20" t="s">
        <v>150</v>
      </c>
      <c r="AU572" s="20" t="s">
        <v>88</v>
      </c>
    </row>
    <row r="573" s="12" customFormat="1" ht="22.8" customHeight="1">
      <c r="A573" s="12"/>
      <c r="B573" s="192"/>
      <c r="C573" s="193"/>
      <c r="D573" s="194" t="s">
        <v>77</v>
      </c>
      <c r="E573" s="206" t="s">
        <v>668</v>
      </c>
      <c r="F573" s="206" t="s">
        <v>669</v>
      </c>
      <c r="G573" s="193"/>
      <c r="H573" s="193"/>
      <c r="I573" s="196"/>
      <c r="J573" s="207">
        <f>BK573</f>
        <v>0</v>
      </c>
      <c r="K573" s="193"/>
      <c r="L573" s="198"/>
      <c r="M573" s="199"/>
      <c r="N573" s="200"/>
      <c r="O573" s="200"/>
      <c r="P573" s="201">
        <f>SUM(P574:P577)</f>
        <v>0</v>
      </c>
      <c r="Q573" s="200"/>
      <c r="R573" s="201">
        <f>SUM(R574:R577)</f>
        <v>0</v>
      </c>
      <c r="S573" s="200"/>
      <c r="T573" s="202">
        <f>SUM(T574:T577)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03" t="s">
        <v>86</v>
      </c>
      <c r="AT573" s="204" t="s">
        <v>77</v>
      </c>
      <c r="AU573" s="204" t="s">
        <v>86</v>
      </c>
      <c r="AY573" s="203" t="s">
        <v>141</v>
      </c>
      <c r="BK573" s="205">
        <f>SUM(BK574:BK577)</f>
        <v>0</v>
      </c>
    </row>
    <row r="574" s="2" customFormat="1" ht="33" customHeight="1">
      <c r="A574" s="42"/>
      <c r="B574" s="43"/>
      <c r="C574" s="208" t="s">
        <v>670</v>
      </c>
      <c r="D574" s="208" t="s">
        <v>143</v>
      </c>
      <c r="E574" s="209" t="s">
        <v>671</v>
      </c>
      <c r="F574" s="210" t="s">
        <v>672</v>
      </c>
      <c r="G574" s="211" t="s">
        <v>222</v>
      </c>
      <c r="H574" s="212">
        <v>412.85700000000003</v>
      </c>
      <c r="I574" s="213"/>
      <c r="J574" s="214">
        <f>ROUND(I574*H574,2)</f>
        <v>0</v>
      </c>
      <c r="K574" s="210" t="s">
        <v>147</v>
      </c>
      <c r="L574" s="48"/>
      <c r="M574" s="215" t="s">
        <v>32</v>
      </c>
      <c r="N574" s="216" t="s">
        <v>49</v>
      </c>
      <c r="O574" s="88"/>
      <c r="P574" s="217">
        <f>O574*H574</f>
        <v>0</v>
      </c>
      <c r="Q574" s="217">
        <v>0</v>
      </c>
      <c r="R574" s="217">
        <f>Q574*H574</f>
        <v>0</v>
      </c>
      <c r="S574" s="217">
        <v>0</v>
      </c>
      <c r="T574" s="218">
        <f>S574*H574</f>
        <v>0</v>
      </c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R574" s="219" t="s">
        <v>148</v>
      </c>
      <c r="AT574" s="219" t="s">
        <v>143</v>
      </c>
      <c r="AU574" s="219" t="s">
        <v>88</v>
      </c>
      <c r="AY574" s="20" t="s">
        <v>141</v>
      </c>
      <c r="BE574" s="220">
        <f>IF(N574="základní",J574,0)</f>
        <v>0</v>
      </c>
      <c r="BF574" s="220">
        <f>IF(N574="snížená",J574,0)</f>
        <v>0</v>
      </c>
      <c r="BG574" s="220">
        <f>IF(N574="zákl. přenesená",J574,0)</f>
        <v>0</v>
      </c>
      <c r="BH574" s="220">
        <f>IF(N574="sníž. přenesená",J574,0)</f>
        <v>0</v>
      </c>
      <c r="BI574" s="220">
        <f>IF(N574="nulová",J574,0)</f>
        <v>0</v>
      </c>
      <c r="BJ574" s="20" t="s">
        <v>86</v>
      </c>
      <c r="BK574" s="220">
        <f>ROUND(I574*H574,2)</f>
        <v>0</v>
      </c>
      <c r="BL574" s="20" t="s">
        <v>148</v>
      </c>
      <c r="BM574" s="219" t="s">
        <v>673</v>
      </c>
    </row>
    <row r="575" s="2" customFormat="1">
      <c r="A575" s="42"/>
      <c r="B575" s="43"/>
      <c r="C575" s="44"/>
      <c r="D575" s="221" t="s">
        <v>150</v>
      </c>
      <c r="E575" s="44"/>
      <c r="F575" s="222" t="s">
        <v>674</v>
      </c>
      <c r="G575" s="44"/>
      <c r="H575" s="44"/>
      <c r="I575" s="223"/>
      <c r="J575" s="44"/>
      <c r="K575" s="44"/>
      <c r="L575" s="48"/>
      <c r="M575" s="224"/>
      <c r="N575" s="225"/>
      <c r="O575" s="88"/>
      <c r="P575" s="88"/>
      <c r="Q575" s="88"/>
      <c r="R575" s="88"/>
      <c r="S575" s="88"/>
      <c r="T575" s="89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T575" s="20" t="s">
        <v>150</v>
      </c>
      <c r="AU575" s="20" t="s">
        <v>88</v>
      </c>
    </row>
    <row r="576" s="2" customFormat="1" ht="37.8" customHeight="1">
      <c r="A576" s="42"/>
      <c r="B576" s="43"/>
      <c r="C576" s="208" t="s">
        <v>675</v>
      </c>
      <c r="D576" s="208" t="s">
        <v>143</v>
      </c>
      <c r="E576" s="209" t="s">
        <v>676</v>
      </c>
      <c r="F576" s="210" t="s">
        <v>677</v>
      </c>
      <c r="G576" s="211" t="s">
        <v>222</v>
      </c>
      <c r="H576" s="212">
        <v>412.85700000000003</v>
      </c>
      <c r="I576" s="213"/>
      <c r="J576" s="214">
        <f>ROUND(I576*H576,2)</f>
        <v>0</v>
      </c>
      <c r="K576" s="210" t="s">
        <v>147</v>
      </c>
      <c r="L576" s="48"/>
      <c r="M576" s="215" t="s">
        <v>32</v>
      </c>
      <c r="N576" s="216" t="s">
        <v>49</v>
      </c>
      <c r="O576" s="88"/>
      <c r="P576" s="217">
        <f>O576*H576</f>
        <v>0</v>
      </c>
      <c r="Q576" s="217">
        <v>0</v>
      </c>
      <c r="R576" s="217">
        <f>Q576*H576</f>
        <v>0</v>
      </c>
      <c r="S576" s="217">
        <v>0</v>
      </c>
      <c r="T576" s="218">
        <f>S576*H576</f>
        <v>0</v>
      </c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R576" s="219" t="s">
        <v>148</v>
      </c>
      <c r="AT576" s="219" t="s">
        <v>143</v>
      </c>
      <c r="AU576" s="219" t="s">
        <v>88</v>
      </c>
      <c r="AY576" s="20" t="s">
        <v>141</v>
      </c>
      <c r="BE576" s="220">
        <f>IF(N576="základní",J576,0)</f>
        <v>0</v>
      </c>
      <c r="BF576" s="220">
        <f>IF(N576="snížená",J576,0)</f>
        <v>0</v>
      </c>
      <c r="BG576" s="220">
        <f>IF(N576="zákl. přenesená",J576,0)</f>
        <v>0</v>
      </c>
      <c r="BH576" s="220">
        <f>IF(N576="sníž. přenesená",J576,0)</f>
        <v>0</v>
      </c>
      <c r="BI576" s="220">
        <f>IF(N576="nulová",J576,0)</f>
        <v>0</v>
      </c>
      <c r="BJ576" s="20" t="s">
        <v>86</v>
      </c>
      <c r="BK576" s="220">
        <f>ROUND(I576*H576,2)</f>
        <v>0</v>
      </c>
      <c r="BL576" s="20" t="s">
        <v>148</v>
      </c>
      <c r="BM576" s="219" t="s">
        <v>678</v>
      </c>
    </row>
    <row r="577" s="2" customFormat="1">
      <c r="A577" s="42"/>
      <c r="B577" s="43"/>
      <c r="C577" s="44"/>
      <c r="D577" s="221" t="s">
        <v>150</v>
      </c>
      <c r="E577" s="44"/>
      <c r="F577" s="222" t="s">
        <v>679</v>
      </c>
      <c r="G577" s="44"/>
      <c r="H577" s="44"/>
      <c r="I577" s="223"/>
      <c r="J577" s="44"/>
      <c r="K577" s="44"/>
      <c r="L577" s="48"/>
      <c r="M577" s="224"/>
      <c r="N577" s="225"/>
      <c r="O577" s="88"/>
      <c r="P577" s="88"/>
      <c r="Q577" s="88"/>
      <c r="R577" s="88"/>
      <c r="S577" s="88"/>
      <c r="T577" s="89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T577" s="20" t="s">
        <v>150</v>
      </c>
      <c r="AU577" s="20" t="s">
        <v>88</v>
      </c>
    </row>
    <row r="578" s="12" customFormat="1" ht="25.92" customHeight="1">
      <c r="A578" s="12"/>
      <c r="B578" s="192"/>
      <c r="C578" s="193"/>
      <c r="D578" s="194" t="s">
        <v>77</v>
      </c>
      <c r="E578" s="195" t="s">
        <v>680</v>
      </c>
      <c r="F578" s="195" t="s">
        <v>681</v>
      </c>
      <c r="G578" s="193"/>
      <c r="H578" s="193"/>
      <c r="I578" s="196"/>
      <c r="J578" s="197">
        <f>BK578</f>
        <v>0</v>
      </c>
      <c r="K578" s="193"/>
      <c r="L578" s="198"/>
      <c r="M578" s="199"/>
      <c r="N578" s="200"/>
      <c r="O578" s="200"/>
      <c r="P578" s="201">
        <f>P579+P605+P620</f>
        <v>0</v>
      </c>
      <c r="Q578" s="200"/>
      <c r="R578" s="201">
        <f>R579+R605+R620</f>
        <v>13.0358485</v>
      </c>
      <c r="S578" s="200"/>
      <c r="T578" s="202">
        <f>T579+T605+T620</f>
        <v>20.849399999999999</v>
      </c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R578" s="203" t="s">
        <v>88</v>
      </c>
      <c r="AT578" s="204" t="s">
        <v>77</v>
      </c>
      <c r="AU578" s="204" t="s">
        <v>78</v>
      </c>
      <c r="AY578" s="203" t="s">
        <v>141</v>
      </c>
      <c r="BK578" s="205">
        <f>BK579+BK605+BK620</f>
        <v>0</v>
      </c>
    </row>
    <row r="579" s="12" customFormat="1" ht="22.8" customHeight="1">
      <c r="A579" s="12"/>
      <c r="B579" s="192"/>
      <c r="C579" s="193"/>
      <c r="D579" s="194" t="s">
        <v>77</v>
      </c>
      <c r="E579" s="206" t="s">
        <v>682</v>
      </c>
      <c r="F579" s="206" t="s">
        <v>683</v>
      </c>
      <c r="G579" s="193"/>
      <c r="H579" s="193"/>
      <c r="I579" s="196"/>
      <c r="J579" s="207">
        <f>BK579</f>
        <v>0</v>
      </c>
      <c r="K579" s="193"/>
      <c r="L579" s="198"/>
      <c r="M579" s="199"/>
      <c r="N579" s="200"/>
      <c r="O579" s="200"/>
      <c r="P579" s="201">
        <f>SUM(P580:P604)</f>
        <v>0</v>
      </c>
      <c r="Q579" s="200"/>
      <c r="R579" s="201">
        <f>SUM(R580:R604)</f>
        <v>1.2507774999999999</v>
      </c>
      <c r="S579" s="200"/>
      <c r="T579" s="202">
        <f>SUM(T580:T604)</f>
        <v>0</v>
      </c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R579" s="203" t="s">
        <v>88</v>
      </c>
      <c r="AT579" s="204" t="s">
        <v>77</v>
      </c>
      <c r="AU579" s="204" t="s">
        <v>86</v>
      </c>
      <c r="AY579" s="203" t="s">
        <v>141</v>
      </c>
      <c r="BK579" s="205">
        <f>SUM(BK580:BK604)</f>
        <v>0</v>
      </c>
    </row>
    <row r="580" s="2" customFormat="1" ht="33" customHeight="1">
      <c r="A580" s="42"/>
      <c r="B580" s="43"/>
      <c r="C580" s="208" t="s">
        <v>684</v>
      </c>
      <c r="D580" s="208" t="s">
        <v>143</v>
      </c>
      <c r="E580" s="209" t="s">
        <v>685</v>
      </c>
      <c r="F580" s="210" t="s">
        <v>686</v>
      </c>
      <c r="G580" s="211" t="s">
        <v>230</v>
      </c>
      <c r="H580" s="212">
        <v>89.849999999999994</v>
      </c>
      <c r="I580" s="213"/>
      <c r="J580" s="214">
        <f>ROUND(I580*H580,2)</f>
        <v>0</v>
      </c>
      <c r="K580" s="210" t="s">
        <v>147</v>
      </c>
      <c r="L580" s="48"/>
      <c r="M580" s="215" t="s">
        <v>32</v>
      </c>
      <c r="N580" s="216" t="s">
        <v>49</v>
      </c>
      <c r="O580" s="88"/>
      <c r="P580" s="217">
        <f>O580*H580</f>
        <v>0</v>
      </c>
      <c r="Q580" s="217">
        <v>0.00091</v>
      </c>
      <c r="R580" s="217">
        <f>Q580*H580</f>
        <v>0.081763499999999989</v>
      </c>
      <c r="S580" s="217">
        <v>0</v>
      </c>
      <c r="T580" s="218">
        <f>S580*H580</f>
        <v>0</v>
      </c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R580" s="219" t="s">
        <v>301</v>
      </c>
      <c r="AT580" s="219" t="s">
        <v>143</v>
      </c>
      <c r="AU580" s="219" t="s">
        <v>88</v>
      </c>
      <c r="AY580" s="20" t="s">
        <v>141</v>
      </c>
      <c r="BE580" s="220">
        <f>IF(N580="základní",J580,0)</f>
        <v>0</v>
      </c>
      <c r="BF580" s="220">
        <f>IF(N580="snížená",J580,0)</f>
        <v>0</v>
      </c>
      <c r="BG580" s="220">
        <f>IF(N580="zákl. přenesená",J580,0)</f>
        <v>0</v>
      </c>
      <c r="BH580" s="220">
        <f>IF(N580="sníž. přenesená",J580,0)</f>
        <v>0</v>
      </c>
      <c r="BI580" s="220">
        <f>IF(N580="nulová",J580,0)</f>
        <v>0</v>
      </c>
      <c r="BJ580" s="20" t="s">
        <v>86</v>
      </c>
      <c r="BK580" s="220">
        <f>ROUND(I580*H580,2)</f>
        <v>0</v>
      </c>
      <c r="BL580" s="20" t="s">
        <v>301</v>
      </c>
      <c r="BM580" s="219" t="s">
        <v>687</v>
      </c>
    </row>
    <row r="581" s="2" customFormat="1">
      <c r="A581" s="42"/>
      <c r="B581" s="43"/>
      <c r="C581" s="44"/>
      <c r="D581" s="221" t="s">
        <v>150</v>
      </c>
      <c r="E581" s="44"/>
      <c r="F581" s="222" t="s">
        <v>688</v>
      </c>
      <c r="G581" s="44"/>
      <c r="H581" s="44"/>
      <c r="I581" s="223"/>
      <c r="J581" s="44"/>
      <c r="K581" s="44"/>
      <c r="L581" s="48"/>
      <c r="M581" s="224"/>
      <c r="N581" s="225"/>
      <c r="O581" s="88"/>
      <c r="P581" s="88"/>
      <c r="Q581" s="88"/>
      <c r="R581" s="88"/>
      <c r="S581" s="88"/>
      <c r="T581" s="89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T581" s="20" t="s">
        <v>150</v>
      </c>
      <c r="AU581" s="20" t="s">
        <v>88</v>
      </c>
    </row>
    <row r="582" s="13" customFormat="1">
      <c r="A582" s="13"/>
      <c r="B582" s="226"/>
      <c r="C582" s="227"/>
      <c r="D582" s="228" t="s">
        <v>152</v>
      </c>
      <c r="E582" s="229" t="s">
        <v>32</v>
      </c>
      <c r="F582" s="230" t="s">
        <v>689</v>
      </c>
      <c r="G582" s="227"/>
      <c r="H582" s="229" t="s">
        <v>32</v>
      </c>
      <c r="I582" s="231"/>
      <c r="J582" s="227"/>
      <c r="K582" s="227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152</v>
      </c>
      <c r="AU582" s="236" t="s">
        <v>88</v>
      </c>
      <c r="AV582" s="13" t="s">
        <v>86</v>
      </c>
      <c r="AW582" s="13" t="s">
        <v>39</v>
      </c>
      <c r="AX582" s="13" t="s">
        <v>78</v>
      </c>
      <c r="AY582" s="236" t="s">
        <v>141</v>
      </c>
    </row>
    <row r="583" s="14" customFormat="1">
      <c r="A583" s="14"/>
      <c r="B583" s="237"/>
      <c r="C583" s="238"/>
      <c r="D583" s="228" t="s">
        <v>152</v>
      </c>
      <c r="E583" s="239" t="s">
        <v>32</v>
      </c>
      <c r="F583" s="240" t="s">
        <v>690</v>
      </c>
      <c r="G583" s="238"/>
      <c r="H583" s="241">
        <v>11.710000000000001</v>
      </c>
      <c r="I583" s="242"/>
      <c r="J583" s="238"/>
      <c r="K583" s="238"/>
      <c r="L583" s="243"/>
      <c r="M583" s="244"/>
      <c r="N583" s="245"/>
      <c r="O583" s="245"/>
      <c r="P583" s="245"/>
      <c r="Q583" s="245"/>
      <c r="R583" s="245"/>
      <c r="S583" s="245"/>
      <c r="T583" s="24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7" t="s">
        <v>152</v>
      </c>
      <c r="AU583" s="247" t="s">
        <v>88</v>
      </c>
      <c r="AV583" s="14" t="s">
        <v>88</v>
      </c>
      <c r="AW583" s="14" t="s">
        <v>39</v>
      </c>
      <c r="AX583" s="14" t="s">
        <v>78</v>
      </c>
      <c r="AY583" s="247" t="s">
        <v>141</v>
      </c>
    </row>
    <row r="584" s="14" customFormat="1">
      <c r="A584" s="14"/>
      <c r="B584" s="237"/>
      <c r="C584" s="238"/>
      <c r="D584" s="228" t="s">
        <v>152</v>
      </c>
      <c r="E584" s="239" t="s">
        <v>32</v>
      </c>
      <c r="F584" s="240" t="s">
        <v>691</v>
      </c>
      <c r="G584" s="238"/>
      <c r="H584" s="241">
        <v>50.909999999999997</v>
      </c>
      <c r="I584" s="242"/>
      <c r="J584" s="238"/>
      <c r="K584" s="238"/>
      <c r="L584" s="243"/>
      <c r="M584" s="244"/>
      <c r="N584" s="245"/>
      <c r="O584" s="245"/>
      <c r="P584" s="245"/>
      <c r="Q584" s="245"/>
      <c r="R584" s="245"/>
      <c r="S584" s="245"/>
      <c r="T584" s="24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7" t="s">
        <v>152</v>
      </c>
      <c r="AU584" s="247" t="s">
        <v>88</v>
      </c>
      <c r="AV584" s="14" t="s">
        <v>88</v>
      </c>
      <c r="AW584" s="14" t="s">
        <v>39</v>
      </c>
      <c r="AX584" s="14" t="s">
        <v>78</v>
      </c>
      <c r="AY584" s="247" t="s">
        <v>141</v>
      </c>
    </row>
    <row r="585" s="14" customFormat="1">
      <c r="A585" s="14"/>
      <c r="B585" s="237"/>
      <c r="C585" s="238"/>
      <c r="D585" s="228" t="s">
        <v>152</v>
      </c>
      <c r="E585" s="239" t="s">
        <v>32</v>
      </c>
      <c r="F585" s="240" t="s">
        <v>692</v>
      </c>
      <c r="G585" s="238"/>
      <c r="H585" s="241">
        <v>2.4750000000000001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7" t="s">
        <v>152</v>
      </c>
      <c r="AU585" s="247" t="s">
        <v>88</v>
      </c>
      <c r="AV585" s="14" t="s">
        <v>88</v>
      </c>
      <c r="AW585" s="14" t="s">
        <v>39</v>
      </c>
      <c r="AX585" s="14" t="s">
        <v>78</v>
      </c>
      <c r="AY585" s="247" t="s">
        <v>141</v>
      </c>
    </row>
    <row r="586" s="13" customFormat="1">
      <c r="A586" s="13"/>
      <c r="B586" s="226"/>
      <c r="C586" s="227"/>
      <c r="D586" s="228" t="s">
        <v>152</v>
      </c>
      <c r="E586" s="229" t="s">
        <v>32</v>
      </c>
      <c r="F586" s="230" t="s">
        <v>506</v>
      </c>
      <c r="G586" s="227"/>
      <c r="H586" s="229" t="s">
        <v>32</v>
      </c>
      <c r="I586" s="231"/>
      <c r="J586" s="227"/>
      <c r="K586" s="227"/>
      <c r="L586" s="232"/>
      <c r="M586" s="233"/>
      <c r="N586" s="234"/>
      <c r="O586" s="234"/>
      <c r="P586" s="234"/>
      <c r="Q586" s="234"/>
      <c r="R586" s="234"/>
      <c r="S586" s="234"/>
      <c r="T586" s="23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6" t="s">
        <v>152</v>
      </c>
      <c r="AU586" s="236" t="s">
        <v>88</v>
      </c>
      <c r="AV586" s="13" t="s">
        <v>86</v>
      </c>
      <c r="AW586" s="13" t="s">
        <v>39</v>
      </c>
      <c r="AX586" s="13" t="s">
        <v>78</v>
      </c>
      <c r="AY586" s="236" t="s">
        <v>141</v>
      </c>
    </row>
    <row r="587" s="14" customFormat="1">
      <c r="A587" s="14"/>
      <c r="B587" s="237"/>
      <c r="C587" s="238"/>
      <c r="D587" s="228" t="s">
        <v>152</v>
      </c>
      <c r="E587" s="239" t="s">
        <v>32</v>
      </c>
      <c r="F587" s="240" t="s">
        <v>507</v>
      </c>
      <c r="G587" s="238"/>
      <c r="H587" s="241">
        <v>24.754999999999999</v>
      </c>
      <c r="I587" s="242"/>
      <c r="J587" s="238"/>
      <c r="K587" s="238"/>
      <c r="L587" s="243"/>
      <c r="M587" s="244"/>
      <c r="N587" s="245"/>
      <c r="O587" s="245"/>
      <c r="P587" s="245"/>
      <c r="Q587" s="245"/>
      <c r="R587" s="245"/>
      <c r="S587" s="245"/>
      <c r="T587" s="24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7" t="s">
        <v>152</v>
      </c>
      <c r="AU587" s="247" t="s">
        <v>88</v>
      </c>
      <c r="AV587" s="14" t="s">
        <v>88</v>
      </c>
      <c r="AW587" s="14" t="s">
        <v>39</v>
      </c>
      <c r="AX587" s="14" t="s">
        <v>78</v>
      </c>
      <c r="AY587" s="247" t="s">
        <v>141</v>
      </c>
    </row>
    <row r="588" s="16" customFormat="1">
      <c r="A588" s="16"/>
      <c r="B588" s="259"/>
      <c r="C588" s="260"/>
      <c r="D588" s="228" t="s">
        <v>152</v>
      </c>
      <c r="E588" s="261" t="s">
        <v>32</v>
      </c>
      <c r="F588" s="262" t="s">
        <v>178</v>
      </c>
      <c r="G588" s="260"/>
      <c r="H588" s="263">
        <v>89.849999999999994</v>
      </c>
      <c r="I588" s="264"/>
      <c r="J588" s="260"/>
      <c r="K588" s="260"/>
      <c r="L588" s="265"/>
      <c r="M588" s="266"/>
      <c r="N588" s="267"/>
      <c r="O588" s="267"/>
      <c r="P588" s="267"/>
      <c r="Q588" s="267"/>
      <c r="R588" s="267"/>
      <c r="S588" s="267"/>
      <c r="T588" s="268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T588" s="269" t="s">
        <v>152</v>
      </c>
      <c r="AU588" s="269" t="s">
        <v>88</v>
      </c>
      <c r="AV588" s="16" t="s">
        <v>148</v>
      </c>
      <c r="AW588" s="16" t="s">
        <v>39</v>
      </c>
      <c r="AX588" s="16" t="s">
        <v>86</v>
      </c>
      <c r="AY588" s="269" t="s">
        <v>141</v>
      </c>
    </row>
    <row r="589" s="2" customFormat="1" ht="24.15" customHeight="1">
      <c r="A589" s="42"/>
      <c r="B589" s="43"/>
      <c r="C589" s="208" t="s">
        <v>693</v>
      </c>
      <c r="D589" s="208" t="s">
        <v>143</v>
      </c>
      <c r="E589" s="209" t="s">
        <v>694</v>
      </c>
      <c r="F589" s="210" t="s">
        <v>695</v>
      </c>
      <c r="G589" s="211" t="s">
        <v>230</v>
      </c>
      <c r="H589" s="212">
        <v>84.325000000000003</v>
      </c>
      <c r="I589" s="213"/>
      <c r="J589" s="214">
        <f>ROUND(I589*H589,2)</f>
        <v>0</v>
      </c>
      <c r="K589" s="210" t="s">
        <v>147</v>
      </c>
      <c r="L589" s="48"/>
      <c r="M589" s="215" t="s">
        <v>32</v>
      </c>
      <c r="N589" s="216" t="s">
        <v>49</v>
      </c>
      <c r="O589" s="88"/>
      <c r="P589" s="217">
        <f>O589*H589</f>
        <v>0</v>
      </c>
      <c r="Q589" s="217">
        <v>0.00080000000000000004</v>
      </c>
      <c r="R589" s="217">
        <f>Q589*H589</f>
        <v>0.067460000000000006</v>
      </c>
      <c r="S589" s="217">
        <v>0</v>
      </c>
      <c r="T589" s="218">
        <f>S589*H589</f>
        <v>0</v>
      </c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R589" s="219" t="s">
        <v>301</v>
      </c>
      <c r="AT589" s="219" t="s">
        <v>143</v>
      </c>
      <c r="AU589" s="219" t="s">
        <v>88</v>
      </c>
      <c r="AY589" s="20" t="s">
        <v>141</v>
      </c>
      <c r="BE589" s="220">
        <f>IF(N589="základní",J589,0)</f>
        <v>0</v>
      </c>
      <c r="BF589" s="220">
        <f>IF(N589="snížená",J589,0)</f>
        <v>0</v>
      </c>
      <c r="BG589" s="220">
        <f>IF(N589="zákl. přenesená",J589,0)</f>
        <v>0</v>
      </c>
      <c r="BH589" s="220">
        <f>IF(N589="sníž. přenesená",J589,0)</f>
        <v>0</v>
      </c>
      <c r="BI589" s="220">
        <f>IF(N589="nulová",J589,0)</f>
        <v>0</v>
      </c>
      <c r="BJ589" s="20" t="s">
        <v>86</v>
      </c>
      <c r="BK589" s="220">
        <f>ROUND(I589*H589,2)</f>
        <v>0</v>
      </c>
      <c r="BL589" s="20" t="s">
        <v>301</v>
      </c>
      <c r="BM589" s="219" t="s">
        <v>696</v>
      </c>
    </row>
    <row r="590" s="2" customFormat="1">
      <c r="A590" s="42"/>
      <c r="B590" s="43"/>
      <c r="C590" s="44"/>
      <c r="D590" s="221" t="s">
        <v>150</v>
      </c>
      <c r="E590" s="44"/>
      <c r="F590" s="222" t="s">
        <v>697</v>
      </c>
      <c r="G590" s="44"/>
      <c r="H590" s="44"/>
      <c r="I590" s="223"/>
      <c r="J590" s="44"/>
      <c r="K590" s="44"/>
      <c r="L590" s="48"/>
      <c r="M590" s="224"/>
      <c r="N590" s="225"/>
      <c r="O590" s="88"/>
      <c r="P590" s="88"/>
      <c r="Q590" s="88"/>
      <c r="R590" s="88"/>
      <c r="S590" s="88"/>
      <c r="T590" s="89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T590" s="20" t="s">
        <v>150</v>
      </c>
      <c r="AU590" s="20" t="s">
        <v>88</v>
      </c>
    </row>
    <row r="591" s="13" customFormat="1">
      <c r="A591" s="13"/>
      <c r="B591" s="226"/>
      <c r="C591" s="227"/>
      <c r="D591" s="228" t="s">
        <v>152</v>
      </c>
      <c r="E591" s="229" t="s">
        <v>32</v>
      </c>
      <c r="F591" s="230" t="s">
        <v>698</v>
      </c>
      <c r="G591" s="227"/>
      <c r="H591" s="229" t="s">
        <v>32</v>
      </c>
      <c r="I591" s="231"/>
      <c r="J591" s="227"/>
      <c r="K591" s="227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152</v>
      </c>
      <c r="AU591" s="236" t="s">
        <v>88</v>
      </c>
      <c r="AV591" s="13" t="s">
        <v>86</v>
      </c>
      <c r="AW591" s="13" t="s">
        <v>39</v>
      </c>
      <c r="AX591" s="13" t="s">
        <v>78</v>
      </c>
      <c r="AY591" s="236" t="s">
        <v>141</v>
      </c>
    </row>
    <row r="592" s="14" customFormat="1">
      <c r="A592" s="14"/>
      <c r="B592" s="237"/>
      <c r="C592" s="238"/>
      <c r="D592" s="228" t="s">
        <v>152</v>
      </c>
      <c r="E592" s="239" t="s">
        <v>32</v>
      </c>
      <c r="F592" s="240" t="s">
        <v>699</v>
      </c>
      <c r="G592" s="238"/>
      <c r="H592" s="241">
        <v>84.325000000000003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152</v>
      </c>
      <c r="AU592" s="247" t="s">
        <v>88</v>
      </c>
      <c r="AV592" s="14" t="s">
        <v>88</v>
      </c>
      <c r="AW592" s="14" t="s">
        <v>39</v>
      </c>
      <c r="AX592" s="14" t="s">
        <v>86</v>
      </c>
      <c r="AY592" s="247" t="s">
        <v>141</v>
      </c>
    </row>
    <row r="593" s="2" customFormat="1" ht="16.5" customHeight="1">
      <c r="A593" s="42"/>
      <c r="B593" s="43"/>
      <c r="C593" s="208" t="s">
        <v>700</v>
      </c>
      <c r="D593" s="208" t="s">
        <v>143</v>
      </c>
      <c r="E593" s="209" t="s">
        <v>701</v>
      </c>
      <c r="F593" s="210" t="s">
        <v>702</v>
      </c>
      <c r="G593" s="211" t="s">
        <v>230</v>
      </c>
      <c r="H593" s="212">
        <v>17.766999999999999</v>
      </c>
      <c r="I593" s="213"/>
      <c r="J593" s="214">
        <f>ROUND(I593*H593,2)</f>
        <v>0</v>
      </c>
      <c r="K593" s="210" t="s">
        <v>32</v>
      </c>
      <c r="L593" s="48"/>
      <c r="M593" s="215" t="s">
        <v>32</v>
      </c>
      <c r="N593" s="216" t="s">
        <v>49</v>
      </c>
      <c r="O593" s="88"/>
      <c r="P593" s="217">
        <f>O593*H593</f>
        <v>0</v>
      </c>
      <c r="Q593" s="217">
        <v>0.062</v>
      </c>
      <c r="R593" s="217">
        <f>Q593*H593</f>
        <v>1.1015539999999999</v>
      </c>
      <c r="S593" s="217">
        <v>0</v>
      </c>
      <c r="T593" s="218">
        <f>S593*H593</f>
        <v>0</v>
      </c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R593" s="219" t="s">
        <v>301</v>
      </c>
      <c r="AT593" s="219" t="s">
        <v>143</v>
      </c>
      <c r="AU593" s="219" t="s">
        <v>88</v>
      </c>
      <c r="AY593" s="20" t="s">
        <v>141</v>
      </c>
      <c r="BE593" s="220">
        <f>IF(N593="základní",J593,0)</f>
        <v>0</v>
      </c>
      <c r="BF593" s="220">
        <f>IF(N593="snížená",J593,0)</f>
        <v>0</v>
      </c>
      <c r="BG593" s="220">
        <f>IF(N593="zákl. přenesená",J593,0)</f>
        <v>0</v>
      </c>
      <c r="BH593" s="220">
        <f>IF(N593="sníž. přenesená",J593,0)</f>
        <v>0</v>
      </c>
      <c r="BI593" s="220">
        <f>IF(N593="nulová",J593,0)</f>
        <v>0</v>
      </c>
      <c r="BJ593" s="20" t="s">
        <v>86</v>
      </c>
      <c r="BK593" s="220">
        <f>ROUND(I593*H593,2)</f>
        <v>0</v>
      </c>
      <c r="BL593" s="20" t="s">
        <v>301</v>
      </c>
      <c r="BM593" s="219" t="s">
        <v>703</v>
      </c>
    </row>
    <row r="594" s="13" customFormat="1">
      <c r="A594" s="13"/>
      <c r="B594" s="226"/>
      <c r="C594" s="227"/>
      <c r="D594" s="228" t="s">
        <v>152</v>
      </c>
      <c r="E594" s="229" t="s">
        <v>32</v>
      </c>
      <c r="F594" s="230" t="s">
        <v>525</v>
      </c>
      <c r="G594" s="227"/>
      <c r="H594" s="229" t="s">
        <v>32</v>
      </c>
      <c r="I594" s="231"/>
      <c r="J594" s="227"/>
      <c r="K594" s="227"/>
      <c r="L594" s="232"/>
      <c r="M594" s="233"/>
      <c r="N594" s="234"/>
      <c r="O594" s="234"/>
      <c r="P594" s="234"/>
      <c r="Q594" s="234"/>
      <c r="R594" s="234"/>
      <c r="S594" s="234"/>
      <c r="T594" s="23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6" t="s">
        <v>152</v>
      </c>
      <c r="AU594" s="236" t="s">
        <v>88</v>
      </c>
      <c r="AV594" s="13" t="s">
        <v>86</v>
      </c>
      <c r="AW594" s="13" t="s">
        <v>39</v>
      </c>
      <c r="AX594" s="13" t="s">
        <v>78</v>
      </c>
      <c r="AY594" s="236" t="s">
        <v>141</v>
      </c>
    </row>
    <row r="595" s="14" customFormat="1">
      <c r="A595" s="14"/>
      <c r="B595" s="237"/>
      <c r="C595" s="238"/>
      <c r="D595" s="228" t="s">
        <v>152</v>
      </c>
      <c r="E595" s="239" t="s">
        <v>32</v>
      </c>
      <c r="F595" s="240" t="s">
        <v>704</v>
      </c>
      <c r="G595" s="238"/>
      <c r="H595" s="241">
        <v>3.5249999999999999</v>
      </c>
      <c r="I595" s="242"/>
      <c r="J595" s="238"/>
      <c r="K595" s="238"/>
      <c r="L595" s="243"/>
      <c r="M595" s="244"/>
      <c r="N595" s="245"/>
      <c r="O595" s="245"/>
      <c r="P595" s="245"/>
      <c r="Q595" s="245"/>
      <c r="R595" s="245"/>
      <c r="S595" s="245"/>
      <c r="T595" s="24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7" t="s">
        <v>152</v>
      </c>
      <c r="AU595" s="247" t="s">
        <v>88</v>
      </c>
      <c r="AV595" s="14" t="s">
        <v>88</v>
      </c>
      <c r="AW595" s="14" t="s">
        <v>39</v>
      </c>
      <c r="AX595" s="14" t="s">
        <v>78</v>
      </c>
      <c r="AY595" s="247" t="s">
        <v>141</v>
      </c>
    </row>
    <row r="596" s="14" customFormat="1">
      <c r="A596" s="14"/>
      <c r="B596" s="237"/>
      <c r="C596" s="238"/>
      <c r="D596" s="228" t="s">
        <v>152</v>
      </c>
      <c r="E596" s="239" t="s">
        <v>32</v>
      </c>
      <c r="F596" s="240" t="s">
        <v>705</v>
      </c>
      <c r="G596" s="238"/>
      <c r="H596" s="241">
        <v>1.7250000000000001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7" t="s">
        <v>152</v>
      </c>
      <c r="AU596" s="247" t="s">
        <v>88</v>
      </c>
      <c r="AV596" s="14" t="s">
        <v>88</v>
      </c>
      <c r="AW596" s="14" t="s">
        <v>39</v>
      </c>
      <c r="AX596" s="14" t="s">
        <v>78</v>
      </c>
      <c r="AY596" s="247" t="s">
        <v>141</v>
      </c>
    </row>
    <row r="597" s="13" customFormat="1">
      <c r="A597" s="13"/>
      <c r="B597" s="226"/>
      <c r="C597" s="227"/>
      <c r="D597" s="228" t="s">
        <v>152</v>
      </c>
      <c r="E597" s="229" t="s">
        <v>32</v>
      </c>
      <c r="F597" s="230" t="s">
        <v>528</v>
      </c>
      <c r="G597" s="227"/>
      <c r="H597" s="229" t="s">
        <v>32</v>
      </c>
      <c r="I597" s="231"/>
      <c r="J597" s="227"/>
      <c r="K597" s="227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152</v>
      </c>
      <c r="AU597" s="236" t="s">
        <v>88</v>
      </c>
      <c r="AV597" s="13" t="s">
        <v>86</v>
      </c>
      <c r="AW597" s="13" t="s">
        <v>39</v>
      </c>
      <c r="AX597" s="13" t="s">
        <v>78</v>
      </c>
      <c r="AY597" s="236" t="s">
        <v>141</v>
      </c>
    </row>
    <row r="598" s="14" customFormat="1">
      <c r="A598" s="14"/>
      <c r="B598" s="237"/>
      <c r="C598" s="238"/>
      <c r="D598" s="228" t="s">
        <v>152</v>
      </c>
      <c r="E598" s="239" t="s">
        <v>32</v>
      </c>
      <c r="F598" s="240" t="s">
        <v>706</v>
      </c>
      <c r="G598" s="238"/>
      <c r="H598" s="241">
        <v>9.2279999999999998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152</v>
      </c>
      <c r="AU598" s="247" t="s">
        <v>88</v>
      </c>
      <c r="AV598" s="14" t="s">
        <v>88</v>
      </c>
      <c r="AW598" s="14" t="s">
        <v>39</v>
      </c>
      <c r="AX598" s="14" t="s">
        <v>78</v>
      </c>
      <c r="AY598" s="247" t="s">
        <v>141</v>
      </c>
    </row>
    <row r="599" s="13" customFormat="1">
      <c r="A599" s="13"/>
      <c r="B599" s="226"/>
      <c r="C599" s="227"/>
      <c r="D599" s="228" t="s">
        <v>152</v>
      </c>
      <c r="E599" s="229" t="s">
        <v>32</v>
      </c>
      <c r="F599" s="230" t="s">
        <v>707</v>
      </c>
      <c r="G599" s="227"/>
      <c r="H599" s="229" t="s">
        <v>32</v>
      </c>
      <c r="I599" s="231"/>
      <c r="J599" s="227"/>
      <c r="K599" s="227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152</v>
      </c>
      <c r="AU599" s="236" t="s">
        <v>88</v>
      </c>
      <c r="AV599" s="13" t="s">
        <v>86</v>
      </c>
      <c r="AW599" s="13" t="s">
        <v>39</v>
      </c>
      <c r="AX599" s="13" t="s">
        <v>78</v>
      </c>
      <c r="AY599" s="236" t="s">
        <v>141</v>
      </c>
    </row>
    <row r="600" s="14" customFormat="1">
      <c r="A600" s="14"/>
      <c r="B600" s="237"/>
      <c r="C600" s="238"/>
      <c r="D600" s="228" t="s">
        <v>152</v>
      </c>
      <c r="E600" s="239" t="s">
        <v>32</v>
      </c>
      <c r="F600" s="240" t="s">
        <v>708</v>
      </c>
      <c r="G600" s="238"/>
      <c r="H600" s="241">
        <v>1.637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7" t="s">
        <v>152</v>
      </c>
      <c r="AU600" s="247" t="s">
        <v>88</v>
      </c>
      <c r="AV600" s="14" t="s">
        <v>88</v>
      </c>
      <c r="AW600" s="14" t="s">
        <v>39</v>
      </c>
      <c r="AX600" s="14" t="s">
        <v>78</v>
      </c>
      <c r="AY600" s="247" t="s">
        <v>141</v>
      </c>
    </row>
    <row r="601" s="14" customFormat="1">
      <c r="A601" s="14"/>
      <c r="B601" s="237"/>
      <c r="C601" s="238"/>
      <c r="D601" s="228" t="s">
        <v>152</v>
      </c>
      <c r="E601" s="239" t="s">
        <v>32</v>
      </c>
      <c r="F601" s="240" t="s">
        <v>709</v>
      </c>
      <c r="G601" s="238"/>
      <c r="H601" s="241">
        <v>1.6519999999999999</v>
      </c>
      <c r="I601" s="242"/>
      <c r="J601" s="238"/>
      <c r="K601" s="238"/>
      <c r="L601" s="243"/>
      <c r="M601" s="244"/>
      <c r="N601" s="245"/>
      <c r="O601" s="245"/>
      <c r="P601" s="245"/>
      <c r="Q601" s="245"/>
      <c r="R601" s="245"/>
      <c r="S601" s="245"/>
      <c r="T601" s="24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7" t="s">
        <v>152</v>
      </c>
      <c r="AU601" s="247" t="s">
        <v>88</v>
      </c>
      <c r="AV601" s="14" t="s">
        <v>88</v>
      </c>
      <c r="AW601" s="14" t="s">
        <v>39</v>
      </c>
      <c r="AX601" s="14" t="s">
        <v>78</v>
      </c>
      <c r="AY601" s="247" t="s">
        <v>141</v>
      </c>
    </row>
    <row r="602" s="16" customFormat="1">
      <c r="A602" s="16"/>
      <c r="B602" s="259"/>
      <c r="C602" s="260"/>
      <c r="D602" s="228" t="s">
        <v>152</v>
      </c>
      <c r="E602" s="261" t="s">
        <v>32</v>
      </c>
      <c r="F602" s="262" t="s">
        <v>178</v>
      </c>
      <c r="G602" s="260"/>
      <c r="H602" s="263">
        <v>17.766999999999999</v>
      </c>
      <c r="I602" s="264"/>
      <c r="J602" s="260"/>
      <c r="K602" s="260"/>
      <c r="L602" s="265"/>
      <c r="M602" s="266"/>
      <c r="N602" s="267"/>
      <c r="O602" s="267"/>
      <c r="P602" s="267"/>
      <c r="Q602" s="267"/>
      <c r="R602" s="267"/>
      <c r="S602" s="267"/>
      <c r="T602" s="268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69" t="s">
        <v>152</v>
      </c>
      <c r="AU602" s="269" t="s">
        <v>88</v>
      </c>
      <c r="AV602" s="16" t="s">
        <v>148</v>
      </c>
      <c r="AW602" s="16" t="s">
        <v>39</v>
      </c>
      <c r="AX602" s="16" t="s">
        <v>86</v>
      </c>
      <c r="AY602" s="269" t="s">
        <v>141</v>
      </c>
    </row>
    <row r="603" s="2" customFormat="1" ht="24.15" customHeight="1">
      <c r="A603" s="42"/>
      <c r="B603" s="43"/>
      <c r="C603" s="208" t="s">
        <v>710</v>
      </c>
      <c r="D603" s="208" t="s">
        <v>143</v>
      </c>
      <c r="E603" s="209" t="s">
        <v>711</v>
      </c>
      <c r="F603" s="210" t="s">
        <v>712</v>
      </c>
      <c r="G603" s="211" t="s">
        <v>222</v>
      </c>
      <c r="H603" s="212">
        <v>1.2509999999999999</v>
      </c>
      <c r="I603" s="213"/>
      <c r="J603" s="214">
        <f>ROUND(I603*H603,2)</f>
        <v>0</v>
      </c>
      <c r="K603" s="210" t="s">
        <v>147</v>
      </c>
      <c r="L603" s="48"/>
      <c r="M603" s="215" t="s">
        <v>32</v>
      </c>
      <c r="N603" s="216" t="s">
        <v>49</v>
      </c>
      <c r="O603" s="88"/>
      <c r="P603" s="217">
        <f>O603*H603</f>
        <v>0</v>
      </c>
      <c r="Q603" s="217">
        <v>0</v>
      </c>
      <c r="R603" s="217">
        <f>Q603*H603</f>
        <v>0</v>
      </c>
      <c r="S603" s="217">
        <v>0</v>
      </c>
      <c r="T603" s="218">
        <f>S603*H603</f>
        <v>0</v>
      </c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R603" s="219" t="s">
        <v>301</v>
      </c>
      <c r="AT603" s="219" t="s">
        <v>143</v>
      </c>
      <c r="AU603" s="219" t="s">
        <v>88</v>
      </c>
      <c r="AY603" s="20" t="s">
        <v>141</v>
      </c>
      <c r="BE603" s="220">
        <f>IF(N603="základní",J603,0)</f>
        <v>0</v>
      </c>
      <c r="BF603" s="220">
        <f>IF(N603="snížená",J603,0)</f>
        <v>0</v>
      </c>
      <c r="BG603" s="220">
        <f>IF(N603="zákl. přenesená",J603,0)</f>
        <v>0</v>
      </c>
      <c r="BH603" s="220">
        <f>IF(N603="sníž. přenesená",J603,0)</f>
        <v>0</v>
      </c>
      <c r="BI603" s="220">
        <f>IF(N603="nulová",J603,0)</f>
        <v>0</v>
      </c>
      <c r="BJ603" s="20" t="s">
        <v>86</v>
      </c>
      <c r="BK603" s="220">
        <f>ROUND(I603*H603,2)</f>
        <v>0</v>
      </c>
      <c r="BL603" s="20" t="s">
        <v>301</v>
      </c>
      <c r="BM603" s="219" t="s">
        <v>713</v>
      </c>
    </row>
    <row r="604" s="2" customFormat="1">
      <c r="A604" s="42"/>
      <c r="B604" s="43"/>
      <c r="C604" s="44"/>
      <c r="D604" s="221" t="s">
        <v>150</v>
      </c>
      <c r="E604" s="44"/>
      <c r="F604" s="222" t="s">
        <v>714</v>
      </c>
      <c r="G604" s="44"/>
      <c r="H604" s="44"/>
      <c r="I604" s="223"/>
      <c r="J604" s="44"/>
      <c r="K604" s="44"/>
      <c r="L604" s="48"/>
      <c r="M604" s="224"/>
      <c r="N604" s="225"/>
      <c r="O604" s="88"/>
      <c r="P604" s="88"/>
      <c r="Q604" s="88"/>
      <c r="R604" s="88"/>
      <c r="S604" s="88"/>
      <c r="T604" s="89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T604" s="20" t="s">
        <v>150</v>
      </c>
      <c r="AU604" s="20" t="s">
        <v>88</v>
      </c>
    </row>
    <row r="605" s="12" customFormat="1" ht="22.8" customHeight="1">
      <c r="A605" s="12"/>
      <c r="B605" s="192"/>
      <c r="C605" s="193"/>
      <c r="D605" s="194" t="s">
        <v>77</v>
      </c>
      <c r="E605" s="206" t="s">
        <v>715</v>
      </c>
      <c r="F605" s="206" t="s">
        <v>716</v>
      </c>
      <c r="G605" s="193"/>
      <c r="H605" s="193"/>
      <c r="I605" s="196"/>
      <c r="J605" s="207">
        <f>BK605</f>
        <v>0</v>
      </c>
      <c r="K605" s="193"/>
      <c r="L605" s="198"/>
      <c r="M605" s="199"/>
      <c r="N605" s="200"/>
      <c r="O605" s="200"/>
      <c r="P605" s="201">
        <f>SUM(P606:P619)</f>
        <v>0</v>
      </c>
      <c r="Q605" s="200"/>
      <c r="R605" s="201">
        <f>SUM(R606:R619)</f>
        <v>0.34000000000000002</v>
      </c>
      <c r="S605" s="200"/>
      <c r="T605" s="202">
        <f>SUM(T606:T619)</f>
        <v>0.496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03" t="s">
        <v>88</v>
      </c>
      <c r="AT605" s="204" t="s">
        <v>77</v>
      </c>
      <c r="AU605" s="204" t="s">
        <v>86</v>
      </c>
      <c r="AY605" s="203" t="s">
        <v>141</v>
      </c>
      <c r="BK605" s="205">
        <f>SUM(BK606:BK619)</f>
        <v>0</v>
      </c>
    </row>
    <row r="606" s="2" customFormat="1" ht="24.15" customHeight="1">
      <c r="A606" s="42"/>
      <c r="B606" s="43"/>
      <c r="C606" s="208" t="s">
        <v>717</v>
      </c>
      <c r="D606" s="208" t="s">
        <v>143</v>
      </c>
      <c r="E606" s="209" t="s">
        <v>718</v>
      </c>
      <c r="F606" s="210" t="s">
        <v>719</v>
      </c>
      <c r="G606" s="211" t="s">
        <v>581</v>
      </c>
      <c r="H606" s="212">
        <v>6</v>
      </c>
      <c r="I606" s="213"/>
      <c r="J606" s="214">
        <f>ROUND(I606*H606,2)</f>
        <v>0</v>
      </c>
      <c r="K606" s="210" t="s">
        <v>32</v>
      </c>
      <c r="L606" s="48"/>
      <c r="M606" s="215" t="s">
        <v>32</v>
      </c>
      <c r="N606" s="216" t="s">
        <v>49</v>
      </c>
      <c r="O606" s="88"/>
      <c r="P606" s="217">
        <f>O606*H606</f>
        <v>0</v>
      </c>
      <c r="Q606" s="217">
        <v>0</v>
      </c>
      <c r="R606" s="217">
        <f>Q606*H606</f>
        <v>0</v>
      </c>
      <c r="S606" s="217">
        <v>0</v>
      </c>
      <c r="T606" s="218">
        <f>S606*H606</f>
        <v>0</v>
      </c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R606" s="219" t="s">
        <v>148</v>
      </c>
      <c r="AT606" s="219" t="s">
        <v>143</v>
      </c>
      <c r="AU606" s="219" t="s">
        <v>88</v>
      </c>
      <c r="AY606" s="20" t="s">
        <v>141</v>
      </c>
      <c r="BE606" s="220">
        <f>IF(N606="základní",J606,0)</f>
        <v>0</v>
      </c>
      <c r="BF606" s="220">
        <f>IF(N606="snížená",J606,0)</f>
        <v>0</v>
      </c>
      <c r="BG606" s="220">
        <f>IF(N606="zákl. přenesená",J606,0)</f>
        <v>0</v>
      </c>
      <c r="BH606" s="220">
        <f>IF(N606="sníž. přenesená",J606,0)</f>
        <v>0</v>
      </c>
      <c r="BI606" s="220">
        <f>IF(N606="nulová",J606,0)</f>
        <v>0</v>
      </c>
      <c r="BJ606" s="20" t="s">
        <v>86</v>
      </c>
      <c r="BK606" s="220">
        <f>ROUND(I606*H606,2)</f>
        <v>0</v>
      </c>
      <c r="BL606" s="20" t="s">
        <v>148</v>
      </c>
      <c r="BM606" s="219" t="s">
        <v>720</v>
      </c>
    </row>
    <row r="607" s="13" customFormat="1">
      <c r="A607" s="13"/>
      <c r="B607" s="226"/>
      <c r="C607" s="227"/>
      <c r="D607" s="228" t="s">
        <v>152</v>
      </c>
      <c r="E607" s="229" t="s">
        <v>32</v>
      </c>
      <c r="F607" s="230" t="s">
        <v>721</v>
      </c>
      <c r="G607" s="227"/>
      <c r="H607" s="229" t="s">
        <v>32</v>
      </c>
      <c r="I607" s="231"/>
      <c r="J607" s="227"/>
      <c r="K607" s="227"/>
      <c r="L607" s="232"/>
      <c r="M607" s="233"/>
      <c r="N607" s="234"/>
      <c r="O607" s="234"/>
      <c r="P607" s="234"/>
      <c r="Q607" s="234"/>
      <c r="R607" s="234"/>
      <c r="S607" s="234"/>
      <c r="T607" s="23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6" t="s">
        <v>152</v>
      </c>
      <c r="AU607" s="236" t="s">
        <v>88</v>
      </c>
      <c r="AV607" s="13" t="s">
        <v>86</v>
      </c>
      <c r="AW607" s="13" t="s">
        <v>39</v>
      </c>
      <c r="AX607" s="13" t="s">
        <v>78</v>
      </c>
      <c r="AY607" s="236" t="s">
        <v>141</v>
      </c>
    </row>
    <row r="608" s="13" customFormat="1">
      <c r="A608" s="13"/>
      <c r="B608" s="226"/>
      <c r="C608" s="227"/>
      <c r="D608" s="228" t="s">
        <v>152</v>
      </c>
      <c r="E608" s="229" t="s">
        <v>32</v>
      </c>
      <c r="F608" s="230" t="s">
        <v>722</v>
      </c>
      <c r="G608" s="227"/>
      <c r="H608" s="229" t="s">
        <v>32</v>
      </c>
      <c r="I608" s="231"/>
      <c r="J608" s="227"/>
      <c r="K608" s="227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152</v>
      </c>
      <c r="AU608" s="236" t="s">
        <v>88</v>
      </c>
      <c r="AV608" s="13" t="s">
        <v>86</v>
      </c>
      <c r="AW608" s="13" t="s">
        <v>39</v>
      </c>
      <c r="AX608" s="13" t="s">
        <v>78</v>
      </c>
      <c r="AY608" s="236" t="s">
        <v>141</v>
      </c>
    </row>
    <row r="609" s="13" customFormat="1">
      <c r="A609" s="13"/>
      <c r="B609" s="226"/>
      <c r="C609" s="227"/>
      <c r="D609" s="228" t="s">
        <v>152</v>
      </c>
      <c r="E609" s="229" t="s">
        <v>32</v>
      </c>
      <c r="F609" s="230" t="s">
        <v>723</v>
      </c>
      <c r="G609" s="227"/>
      <c r="H609" s="229" t="s">
        <v>32</v>
      </c>
      <c r="I609" s="231"/>
      <c r="J609" s="227"/>
      <c r="K609" s="227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152</v>
      </c>
      <c r="AU609" s="236" t="s">
        <v>88</v>
      </c>
      <c r="AV609" s="13" t="s">
        <v>86</v>
      </c>
      <c r="AW609" s="13" t="s">
        <v>39</v>
      </c>
      <c r="AX609" s="13" t="s">
        <v>78</v>
      </c>
      <c r="AY609" s="236" t="s">
        <v>141</v>
      </c>
    </row>
    <row r="610" s="14" customFormat="1">
      <c r="A610" s="14"/>
      <c r="B610" s="237"/>
      <c r="C610" s="238"/>
      <c r="D610" s="228" t="s">
        <v>152</v>
      </c>
      <c r="E610" s="239" t="s">
        <v>32</v>
      </c>
      <c r="F610" s="240" t="s">
        <v>219</v>
      </c>
      <c r="G610" s="238"/>
      <c r="H610" s="241">
        <v>6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152</v>
      </c>
      <c r="AU610" s="247" t="s">
        <v>88</v>
      </c>
      <c r="AV610" s="14" t="s">
        <v>88</v>
      </c>
      <c r="AW610" s="14" t="s">
        <v>39</v>
      </c>
      <c r="AX610" s="14" t="s">
        <v>86</v>
      </c>
      <c r="AY610" s="247" t="s">
        <v>141</v>
      </c>
    </row>
    <row r="611" s="2" customFormat="1" ht="16.5" customHeight="1">
      <c r="A611" s="42"/>
      <c r="B611" s="43"/>
      <c r="C611" s="208" t="s">
        <v>724</v>
      </c>
      <c r="D611" s="208" t="s">
        <v>143</v>
      </c>
      <c r="E611" s="209" t="s">
        <v>725</v>
      </c>
      <c r="F611" s="210" t="s">
        <v>726</v>
      </c>
      <c r="G611" s="211" t="s">
        <v>358</v>
      </c>
      <c r="H611" s="212">
        <v>31</v>
      </c>
      <c r="I611" s="213"/>
      <c r="J611" s="214">
        <f>ROUND(I611*H611,2)</f>
        <v>0</v>
      </c>
      <c r="K611" s="210" t="s">
        <v>32</v>
      </c>
      <c r="L611" s="48"/>
      <c r="M611" s="215" t="s">
        <v>32</v>
      </c>
      <c r="N611" s="216" t="s">
        <v>49</v>
      </c>
      <c r="O611" s="88"/>
      <c r="P611" s="217">
        <f>O611*H611</f>
        <v>0</v>
      </c>
      <c r="Q611" s="217">
        <v>0</v>
      </c>
      <c r="R611" s="217">
        <f>Q611*H611</f>
        <v>0</v>
      </c>
      <c r="S611" s="217">
        <v>0.016</v>
      </c>
      <c r="T611" s="218">
        <f>S611*H611</f>
        <v>0.496</v>
      </c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R611" s="219" t="s">
        <v>148</v>
      </c>
      <c r="AT611" s="219" t="s">
        <v>143</v>
      </c>
      <c r="AU611" s="219" t="s">
        <v>88</v>
      </c>
      <c r="AY611" s="20" t="s">
        <v>141</v>
      </c>
      <c r="BE611" s="220">
        <f>IF(N611="základní",J611,0)</f>
        <v>0</v>
      </c>
      <c r="BF611" s="220">
        <f>IF(N611="snížená",J611,0)</f>
        <v>0</v>
      </c>
      <c r="BG611" s="220">
        <f>IF(N611="zákl. přenesená",J611,0)</f>
        <v>0</v>
      </c>
      <c r="BH611" s="220">
        <f>IF(N611="sníž. přenesená",J611,0)</f>
        <v>0</v>
      </c>
      <c r="BI611" s="220">
        <f>IF(N611="nulová",J611,0)</f>
        <v>0</v>
      </c>
      <c r="BJ611" s="20" t="s">
        <v>86</v>
      </c>
      <c r="BK611" s="220">
        <f>ROUND(I611*H611,2)</f>
        <v>0</v>
      </c>
      <c r="BL611" s="20" t="s">
        <v>148</v>
      </c>
      <c r="BM611" s="219" t="s">
        <v>727</v>
      </c>
    </row>
    <row r="612" s="13" customFormat="1">
      <c r="A612" s="13"/>
      <c r="B612" s="226"/>
      <c r="C612" s="227"/>
      <c r="D612" s="228" t="s">
        <v>152</v>
      </c>
      <c r="E612" s="229" t="s">
        <v>32</v>
      </c>
      <c r="F612" s="230" t="s">
        <v>728</v>
      </c>
      <c r="G612" s="227"/>
      <c r="H612" s="229" t="s">
        <v>32</v>
      </c>
      <c r="I612" s="231"/>
      <c r="J612" s="227"/>
      <c r="K612" s="227"/>
      <c r="L612" s="232"/>
      <c r="M612" s="233"/>
      <c r="N612" s="234"/>
      <c r="O612" s="234"/>
      <c r="P612" s="234"/>
      <c r="Q612" s="234"/>
      <c r="R612" s="234"/>
      <c r="S612" s="234"/>
      <c r="T612" s="23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6" t="s">
        <v>152</v>
      </c>
      <c r="AU612" s="236" t="s">
        <v>88</v>
      </c>
      <c r="AV612" s="13" t="s">
        <v>86</v>
      </c>
      <c r="AW612" s="13" t="s">
        <v>39</v>
      </c>
      <c r="AX612" s="13" t="s">
        <v>78</v>
      </c>
      <c r="AY612" s="236" t="s">
        <v>141</v>
      </c>
    </row>
    <row r="613" s="13" customFormat="1">
      <c r="A613" s="13"/>
      <c r="B613" s="226"/>
      <c r="C613" s="227"/>
      <c r="D613" s="228" t="s">
        <v>152</v>
      </c>
      <c r="E613" s="229" t="s">
        <v>32</v>
      </c>
      <c r="F613" s="230" t="s">
        <v>729</v>
      </c>
      <c r="G613" s="227"/>
      <c r="H613" s="229" t="s">
        <v>32</v>
      </c>
      <c r="I613" s="231"/>
      <c r="J613" s="227"/>
      <c r="K613" s="227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152</v>
      </c>
      <c r="AU613" s="236" t="s">
        <v>88</v>
      </c>
      <c r="AV613" s="13" t="s">
        <v>86</v>
      </c>
      <c r="AW613" s="13" t="s">
        <v>39</v>
      </c>
      <c r="AX613" s="13" t="s">
        <v>78</v>
      </c>
      <c r="AY613" s="236" t="s">
        <v>141</v>
      </c>
    </row>
    <row r="614" s="14" customFormat="1">
      <c r="A614" s="14"/>
      <c r="B614" s="237"/>
      <c r="C614" s="238"/>
      <c r="D614" s="228" t="s">
        <v>152</v>
      </c>
      <c r="E614" s="239" t="s">
        <v>32</v>
      </c>
      <c r="F614" s="240" t="s">
        <v>363</v>
      </c>
      <c r="G614" s="238"/>
      <c r="H614" s="241">
        <v>31</v>
      </c>
      <c r="I614" s="242"/>
      <c r="J614" s="238"/>
      <c r="K614" s="238"/>
      <c r="L614" s="243"/>
      <c r="M614" s="244"/>
      <c r="N614" s="245"/>
      <c r="O614" s="245"/>
      <c r="P614" s="245"/>
      <c r="Q614" s="245"/>
      <c r="R614" s="245"/>
      <c r="S614" s="245"/>
      <c r="T614" s="24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7" t="s">
        <v>152</v>
      </c>
      <c r="AU614" s="247" t="s">
        <v>88</v>
      </c>
      <c r="AV614" s="14" t="s">
        <v>88</v>
      </c>
      <c r="AW614" s="14" t="s">
        <v>39</v>
      </c>
      <c r="AX614" s="14" t="s">
        <v>86</v>
      </c>
      <c r="AY614" s="247" t="s">
        <v>141</v>
      </c>
    </row>
    <row r="615" s="2" customFormat="1" ht="16.5" customHeight="1">
      <c r="A615" s="42"/>
      <c r="B615" s="43"/>
      <c r="C615" s="208" t="s">
        <v>730</v>
      </c>
      <c r="D615" s="208" t="s">
        <v>143</v>
      </c>
      <c r="E615" s="209" t="s">
        <v>731</v>
      </c>
      <c r="F615" s="210" t="s">
        <v>732</v>
      </c>
      <c r="G615" s="211" t="s">
        <v>358</v>
      </c>
      <c r="H615" s="212">
        <v>17</v>
      </c>
      <c r="I615" s="213"/>
      <c r="J615" s="214">
        <f>ROUND(I615*H615,2)</f>
        <v>0</v>
      </c>
      <c r="K615" s="210" t="s">
        <v>32</v>
      </c>
      <c r="L615" s="48"/>
      <c r="M615" s="215" t="s">
        <v>32</v>
      </c>
      <c r="N615" s="216" t="s">
        <v>49</v>
      </c>
      <c r="O615" s="88"/>
      <c r="P615" s="217">
        <f>O615*H615</f>
        <v>0</v>
      </c>
      <c r="Q615" s="217">
        <v>0.02</v>
      </c>
      <c r="R615" s="217">
        <f>Q615*H615</f>
        <v>0.34000000000000002</v>
      </c>
      <c r="S615" s="217">
        <v>0</v>
      </c>
      <c r="T615" s="218">
        <f>S615*H615</f>
        <v>0</v>
      </c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R615" s="219" t="s">
        <v>148</v>
      </c>
      <c r="AT615" s="219" t="s">
        <v>143</v>
      </c>
      <c r="AU615" s="219" t="s">
        <v>88</v>
      </c>
      <c r="AY615" s="20" t="s">
        <v>141</v>
      </c>
      <c r="BE615" s="220">
        <f>IF(N615="základní",J615,0)</f>
        <v>0</v>
      </c>
      <c r="BF615" s="220">
        <f>IF(N615="snížená",J615,0)</f>
        <v>0</v>
      </c>
      <c r="BG615" s="220">
        <f>IF(N615="zákl. přenesená",J615,0)</f>
        <v>0</v>
      </c>
      <c r="BH615" s="220">
        <f>IF(N615="sníž. přenesená",J615,0)</f>
        <v>0</v>
      </c>
      <c r="BI615" s="220">
        <f>IF(N615="nulová",J615,0)</f>
        <v>0</v>
      </c>
      <c r="BJ615" s="20" t="s">
        <v>86</v>
      </c>
      <c r="BK615" s="220">
        <f>ROUND(I615*H615,2)</f>
        <v>0</v>
      </c>
      <c r="BL615" s="20" t="s">
        <v>148</v>
      </c>
      <c r="BM615" s="219" t="s">
        <v>733</v>
      </c>
    </row>
    <row r="616" s="13" customFormat="1">
      <c r="A616" s="13"/>
      <c r="B616" s="226"/>
      <c r="C616" s="227"/>
      <c r="D616" s="228" t="s">
        <v>152</v>
      </c>
      <c r="E616" s="229" t="s">
        <v>32</v>
      </c>
      <c r="F616" s="230" t="s">
        <v>734</v>
      </c>
      <c r="G616" s="227"/>
      <c r="H616" s="229" t="s">
        <v>32</v>
      </c>
      <c r="I616" s="231"/>
      <c r="J616" s="227"/>
      <c r="K616" s="227"/>
      <c r="L616" s="232"/>
      <c r="M616" s="233"/>
      <c r="N616" s="234"/>
      <c r="O616" s="234"/>
      <c r="P616" s="234"/>
      <c r="Q616" s="234"/>
      <c r="R616" s="234"/>
      <c r="S616" s="234"/>
      <c r="T616" s="23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6" t="s">
        <v>152</v>
      </c>
      <c r="AU616" s="236" t="s">
        <v>88</v>
      </c>
      <c r="AV616" s="13" t="s">
        <v>86</v>
      </c>
      <c r="AW616" s="13" t="s">
        <v>39</v>
      </c>
      <c r="AX616" s="13" t="s">
        <v>78</v>
      </c>
      <c r="AY616" s="236" t="s">
        <v>141</v>
      </c>
    </row>
    <row r="617" s="14" customFormat="1">
      <c r="A617" s="14"/>
      <c r="B617" s="237"/>
      <c r="C617" s="238"/>
      <c r="D617" s="228" t="s">
        <v>152</v>
      </c>
      <c r="E617" s="239" t="s">
        <v>32</v>
      </c>
      <c r="F617" s="240" t="s">
        <v>306</v>
      </c>
      <c r="G617" s="238"/>
      <c r="H617" s="241">
        <v>17</v>
      </c>
      <c r="I617" s="242"/>
      <c r="J617" s="238"/>
      <c r="K617" s="238"/>
      <c r="L617" s="243"/>
      <c r="M617" s="244"/>
      <c r="N617" s="245"/>
      <c r="O617" s="245"/>
      <c r="P617" s="245"/>
      <c r="Q617" s="245"/>
      <c r="R617" s="245"/>
      <c r="S617" s="245"/>
      <c r="T617" s="24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7" t="s">
        <v>152</v>
      </c>
      <c r="AU617" s="247" t="s">
        <v>88</v>
      </c>
      <c r="AV617" s="14" t="s">
        <v>88</v>
      </c>
      <c r="AW617" s="14" t="s">
        <v>39</v>
      </c>
      <c r="AX617" s="14" t="s">
        <v>86</v>
      </c>
      <c r="AY617" s="247" t="s">
        <v>141</v>
      </c>
    </row>
    <row r="618" s="2" customFormat="1" ht="24.15" customHeight="1">
      <c r="A618" s="42"/>
      <c r="B618" s="43"/>
      <c r="C618" s="208" t="s">
        <v>735</v>
      </c>
      <c r="D618" s="208" t="s">
        <v>143</v>
      </c>
      <c r="E618" s="209" t="s">
        <v>736</v>
      </c>
      <c r="F618" s="210" t="s">
        <v>737</v>
      </c>
      <c r="G618" s="211" t="s">
        <v>222</v>
      </c>
      <c r="H618" s="212">
        <v>0.34000000000000002</v>
      </c>
      <c r="I618" s="213"/>
      <c r="J618" s="214">
        <f>ROUND(I618*H618,2)</f>
        <v>0</v>
      </c>
      <c r="K618" s="210" t="s">
        <v>147</v>
      </c>
      <c r="L618" s="48"/>
      <c r="M618" s="215" t="s">
        <v>32</v>
      </c>
      <c r="N618" s="216" t="s">
        <v>49</v>
      </c>
      <c r="O618" s="88"/>
      <c r="P618" s="217">
        <f>O618*H618</f>
        <v>0</v>
      </c>
      <c r="Q618" s="217">
        <v>0</v>
      </c>
      <c r="R618" s="217">
        <f>Q618*H618</f>
        <v>0</v>
      </c>
      <c r="S618" s="217">
        <v>0</v>
      </c>
      <c r="T618" s="218">
        <f>S618*H618</f>
        <v>0</v>
      </c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R618" s="219" t="s">
        <v>301</v>
      </c>
      <c r="AT618" s="219" t="s">
        <v>143</v>
      </c>
      <c r="AU618" s="219" t="s">
        <v>88</v>
      </c>
      <c r="AY618" s="20" t="s">
        <v>141</v>
      </c>
      <c r="BE618" s="220">
        <f>IF(N618="základní",J618,0)</f>
        <v>0</v>
      </c>
      <c r="BF618" s="220">
        <f>IF(N618="snížená",J618,0)</f>
        <v>0</v>
      </c>
      <c r="BG618" s="220">
        <f>IF(N618="zákl. přenesená",J618,0)</f>
        <v>0</v>
      </c>
      <c r="BH618" s="220">
        <f>IF(N618="sníž. přenesená",J618,0)</f>
        <v>0</v>
      </c>
      <c r="BI618" s="220">
        <f>IF(N618="nulová",J618,0)</f>
        <v>0</v>
      </c>
      <c r="BJ618" s="20" t="s">
        <v>86</v>
      </c>
      <c r="BK618" s="220">
        <f>ROUND(I618*H618,2)</f>
        <v>0</v>
      </c>
      <c r="BL618" s="20" t="s">
        <v>301</v>
      </c>
      <c r="BM618" s="219" t="s">
        <v>738</v>
      </c>
    </row>
    <row r="619" s="2" customFormat="1">
      <c r="A619" s="42"/>
      <c r="B619" s="43"/>
      <c r="C619" s="44"/>
      <c r="D619" s="221" t="s">
        <v>150</v>
      </c>
      <c r="E619" s="44"/>
      <c r="F619" s="222" t="s">
        <v>739</v>
      </c>
      <c r="G619" s="44"/>
      <c r="H619" s="44"/>
      <c r="I619" s="223"/>
      <c r="J619" s="44"/>
      <c r="K619" s="44"/>
      <c r="L619" s="48"/>
      <c r="M619" s="224"/>
      <c r="N619" s="225"/>
      <c r="O619" s="88"/>
      <c r="P619" s="88"/>
      <c r="Q619" s="88"/>
      <c r="R619" s="88"/>
      <c r="S619" s="88"/>
      <c r="T619" s="89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T619" s="20" t="s">
        <v>150</v>
      </c>
      <c r="AU619" s="20" t="s">
        <v>88</v>
      </c>
    </row>
    <row r="620" s="12" customFormat="1" ht="22.8" customHeight="1">
      <c r="A620" s="12"/>
      <c r="B620" s="192"/>
      <c r="C620" s="193"/>
      <c r="D620" s="194" t="s">
        <v>77</v>
      </c>
      <c r="E620" s="206" t="s">
        <v>740</v>
      </c>
      <c r="F620" s="206" t="s">
        <v>741</v>
      </c>
      <c r="G620" s="193"/>
      <c r="H620" s="193"/>
      <c r="I620" s="196"/>
      <c r="J620" s="207">
        <f>BK620</f>
        <v>0</v>
      </c>
      <c r="K620" s="193"/>
      <c r="L620" s="198"/>
      <c r="M620" s="199"/>
      <c r="N620" s="200"/>
      <c r="O620" s="200"/>
      <c r="P620" s="201">
        <f>SUM(P621:P690)</f>
        <v>0</v>
      </c>
      <c r="Q620" s="200"/>
      <c r="R620" s="201">
        <f>SUM(R621:R690)</f>
        <v>11.445071</v>
      </c>
      <c r="S620" s="200"/>
      <c r="T620" s="202">
        <f>SUM(T621:T690)</f>
        <v>20.353400000000001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03" t="s">
        <v>88</v>
      </c>
      <c r="AT620" s="204" t="s">
        <v>77</v>
      </c>
      <c r="AU620" s="204" t="s">
        <v>86</v>
      </c>
      <c r="AY620" s="203" t="s">
        <v>141</v>
      </c>
      <c r="BK620" s="205">
        <f>SUM(BK621:BK690)</f>
        <v>0</v>
      </c>
    </row>
    <row r="621" s="2" customFormat="1" ht="16.5" customHeight="1">
      <c r="A621" s="42"/>
      <c r="B621" s="43"/>
      <c r="C621" s="208" t="s">
        <v>742</v>
      </c>
      <c r="D621" s="208" t="s">
        <v>143</v>
      </c>
      <c r="E621" s="209" t="s">
        <v>743</v>
      </c>
      <c r="F621" s="210" t="s">
        <v>744</v>
      </c>
      <c r="G621" s="211" t="s">
        <v>230</v>
      </c>
      <c r="H621" s="212">
        <v>21.300000000000001</v>
      </c>
      <c r="I621" s="213"/>
      <c r="J621" s="214">
        <f>ROUND(I621*H621,2)</f>
        <v>0</v>
      </c>
      <c r="K621" s="210" t="s">
        <v>147</v>
      </c>
      <c r="L621" s="48"/>
      <c r="M621" s="215" t="s">
        <v>32</v>
      </c>
      <c r="N621" s="216" t="s">
        <v>49</v>
      </c>
      <c r="O621" s="88"/>
      <c r="P621" s="217">
        <f>O621*H621</f>
        <v>0</v>
      </c>
      <c r="Q621" s="217">
        <v>0.00016000000000000001</v>
      </c>
      <c r="R621" s="217">
        <f>Q621*H621</f>
        <v>0.0034080000000000004</v>
      </c>
      <c r="S621" s="217">
        <v>0</v>
      </c>
      <c r="T621" s="218">
        <f>S621*H621</f>
        <v>0</v>
      </c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R621" s="219" t="s">
        <v>301</v>
      </c>
      <c r="AT621" s="219" t="s">
        <v>143</v>
      </c>
      <c r="AU621" s="219" t="s">
        <v>88</v>
      </c>
      <c r="AY621" s="20" t="s">
        <v>141</v>
      </c>
      <c r="BE621" s="220">
        <f>IF(N621="základní",J621,0)</f>
        <v>0</v>
      </c>
      <c r="BF621" s="220">
        <f>IF(N621="snížená",J621,0)</f>
        <v>0</v>
      </c>
      <c r="BG621" s="220">
        <f>IF(N621="zákl. přenesená",J621,0)</f>
        <v>0</v>
      </c>
      <c r="BH621" s="220">
        <f>IF(N621="sníž. přenesená",J621,0)</f>
        <v>0</v>
      </c>
      <c r="BI621" s="220">
        <f>IF(N621="nulová",J621,0)</f>
        <v>0</v>
      </c>
      <c r="BJ621" s="20" t="s">
        <v>86</v>
      </c>
      <c r="BK621" s="220">
        <f>ROUND(I621*H621,2)</f>
        <v>0</v>
      </c>
      <c r="BL621" s="20" t="s">
        <v>301</v>
      </c>
      <c r="BM621" s="219" t="s">
        <v>745</v>
      </c>
    </row>
    <row r="622" s="2" customFormat="1">
      <c r="A622" s="42"/>
      <c r="B622" s="43"/>
      <c r="C622" s="44"/>
      <c r="D622" s="221" t="s">
        <v>150</v>
      </c>
      <c r="E622" s="44"/>
      <c r="F622" s="222" t="s">
        <v>746</v>
      </c>
      <c r="G622" s="44"/>
      <c r="H622" s="44"/>
      <c r="I622" s="223"/>
      <c r="J622" s="44"/>
      <c r="K622" s="44"/>
      <c r="L622" s="48"/>
      <c r="M622" s="224"/>
      <c r="N622" s="225"/>
      <c r="O622" s="88"/>
      <c r="P622" s="88"/>
      <c r="Q622" s="88"/>
      <c r="R622" s="88"/>
      <c r="S622" s="88"/>
      <c r="T622" s="89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T622" s="20" t="s">
        <v>150</v>
      </c>
      <c r="AU622" s="20" t="s">
        <v>88</v>
      </c>
    </row>
    <row r="623" s="13" customFormat="1">
      <c r="A623" s="13"/>
      <c r="B623" s="226"/>
      <c r="C623" s="227"/>
      <c r="D623" s="228" t="s">
        <v>152</v>
      </c>
      <c r="E623" s="229" t="s">
        <v>32</v>
      </c>
      <c r="F623" s="230" t="s">
        <v>747</v>
      </c>
      <c r="G623" s="227"/>
      <c r="H623" s="229" t="s">
        <v>32</v>
      </c>
      <c r="I623" s="231"/>
      <c r="J623" s="227"/>
      <c r="K623" s="227"/>
      <c r="L623" s="232"/>
      <c r="M623" s="233"/>
      <c r="N623" s="234"/>
      <c r="O623" s="234"/>
      <c r="P623" s="234"/>
      <c r="Q623" s="234"/>
      <c r="R623" s="234"/>
      <c r="S623" s="234"/>
      <c r="T623" s="235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6" t="s">
        <v>152</v>
      </c>
      <c r="AU623" s="236" t="s">
        <v>88</v>
      </c>
      <c r="AV623" s="13" t="s">
        <v>86</v>
      </c>
      <c r="AW623" s="13" t="s">
        <v>39</v>
      </c>
      <c r="AX623" s="13" t="s">
        <v>78</v>
      </c>
      <c r="AY623" s="236" t="s">
        <v>141</v>
      </c>
    </row>
    <row r="624" s="14" customFormat="1">
      <c r="A624" s="14"/>
      <c r="B624" s="237"/>
      <c r="C624" s="238"/>
      <c r="D624" s="228" t="s">
        <v>152</v>
      </c>
      <c r="E624" s="239" t="s">
        <v>32</v>
      </c>
      <c r="F624" s="240" t="s">
        <v>748</v>
      </c>
      <c r="G624" s="238"/>
      <c r="H624" s="241">
        <v>21.300000000000001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152</v>
      </c>
      <c r="AU624" s="247" t="s">
        <v>88</v>
      </c>
      <c r="AV624" s="14" t="s">
        <v>88</v>
      </c>
      <c r="AW624" s="14" t="s">
        <v>39</v>
      </c>
      <c r="AX624" s="14" t="s">
        <v>86</v>
      </c>
      <c r="AY624" s="247" t="s">
        <v>141</v>
      </c>
    </row>
    <row r="625" s="2" customFormat="1" ht="24.15" customHeight="1">
      <c r="A625" s="42"/>
      <c r="B625" s="43"/>
      <c r="C625" s="208" t="s">
        <v>749</v>
      </c>
      <c r="D625" s="208" t="s">
        <v>143</v>
      </c>
      <c r="E625" s="209" t="s">
        <v>750</v>
      </c>
      <c r="F625" s="210" t="s">
        <v>751</v>
      </c>
      <c r="G625" s="211" t="s">
        <v>230</v>
      </c>
      <c r="H625" s="212">
        <v>58.119999999999997</v>
      </c>
      <c r="I625" s="213"/>
      <c r="J625" s="214">
        <f>ROUND(I625*H625,2)</f>
        <v>0</v>
      </c>
      <c r="K625" s="210" t="s">
        <v>32</v>
      </c>
      <c r="L625" s="48"/>
      <c r="M625" s="215" t="s">
        <v>32</v>
      </c>
      <c r="N625" s="216" t="s">
        <v>49</v>
      </c>
      <c r="O625" s="88"/>
      <c r="P625" s="217">
        <f>O625*H625</f>
        <v>0</v>
      </c>
      <c r="Q625" s="217">
        <v>0.00029999999999999997</v>
      </c>
      <c r="R625" s="217">
        <f>Q625*H625</f>
        <v>0.017435999999999997</v>
      </c>
      <c r="S625" s="217">
        <v>0</v>
      </c>
      <c r="T625" s="218">
        <f>S625*H625</f>
        <v>0</v>
      </c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R625" s="219" t="s">
        <v>301</v>
      </c>
      <c r="AT625" s="219" t="s">
        <v>143</v>
      </c>
      <c r="AU625" s="219" t="s">
        <v>88</v>
      </c>
      <c r="AY625" s="20" t="s">
        <v>141</v>
      </c>
      <c r="BE625" s="220">
        <f>IF(N625="základní",J625,0)</f>
        <v>0</v>
      </c>
      <c r="BF625" s="220">
        <f>IF(N625="snížená",J625,0)</f>
        <v>0</v>
      </c>
      <c r="BG625" s="220">
        <f>IF(N625="zákl. přenesená",J625,0)</f>
        <v>0</v>
      </c>
      <c r="BH625" s="220">
        <f>IF(N625="sníž. přenesená",J625,0)</f>
        <v>0</v>
      </c>
      <c r="BI625" s="220">
        <f>IF(N625="nulová",J625,0)</f>
        <v>0</v>
      </c>
      <c r="BJ625" s="20" t="s">
        <v>86</v>
      </c>
      <c r="BK625" s="220">
        <f>ROUND(I625*H625,2)</f>
        <v>0</v>
      </c>
      <c r="BL625" s="20" t="s">
        <v>301</v>
      </c>
      <c r="BM625" s="219" t="s">
        <v>752</v>
      </c>
    </row>
    <row r="626" s="13" customFormat="1">
      <c r="A626" s="13"/>
      <c r="B626" s="226"/>
      <c r="C626" s="227"/>
      <c r="D626" s="228" t="s">
        <v>152</v>
      </c>
      <c r="E626" s="229" t="s">
        <v>32</v>
      </c>
      <c r="F626" s="230" t="s">
        <v>753</v>
      </c>
      <c r="G626" s="227"/>
      <c r="H626" s="229" t="s">
        <v>32</v>
      </c>
      <c r="I626" s="231"/>
      <c r="J626" s="227"/>
      <c r="K626" s="227"/>
      <c r="L626" s="232"/>
      <c r="M626" s="233"/>
      <c r="N626" s="234"/>
      <c r="O626" s="234"/>
      <c r="P626" s="234"/>
      <c r="Q626" s="234"/>
      <c r="R626" s="234"/>
      <c r="S626" s="234"/>
      <c r="T626" s="23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6" t="s">
        <v>152</v>
      </c>
      <c r="AU626" s="236" t="s">
        <v>88</v>
      </c>
      <c r="AV626" s="13" t="s">
        <v>86</v>
      </c>
      <c r="AW626" s="13" t="s">
        <v>39</v>
      </c>
      <c r="AX626" s="13" t="s">
        <v>78</v>
      </c>
      <c r="AY626" s="236" t="s">
        <v>141</v>
      </c>
    </row>
    <row r="627" s="13" customFormat="1">
      <c r="A627" s="13"/>
      <c r="B627" s="226"/>
      <c r="C627" s="227"/>
      <c r="D627" s="228" t="s">
        <v>152</v>
      </c>
      <c r="E627" s="229" t="s">
        <v>32</v>
      </c>
      <c r="F627" s="230" t="s">
        <v>754</v>
      </c>
      <c r="G627" s="227"/>
      <c r="H627" s="229" t="s">
        <v>32</v>
      </c>
      <c r="I627" s="231"/>
      <c r="J627" s="227"/>
      <c r="K627" s="227"/>
      <c r="L627" s="232"/>
      <c r="M627" s="233"/>
      <c r="N627" s="234"/>
      <c r="O627" s="234"/>
      <c r="P627" s="234"/>
      <c r="Q627" s="234"/>
      <c r="R627" s="234"/>
      <c r="S627" s="234"/>
      <c r="T627" s="23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6" t="s">
        <v>152</v>
      </c>
      <c r="AU627" s="236" t="s">
        <v>88</v>
      </c>
      <c r="AV627" s="13" t="s">
        <v>86</v>
      </c>
      <c r="AW627" s="13" t="s">
        <v>39</v>
      </c>
      <c r="AX627" s="13" t="s">
        <v>78</v>
      </c>
      <c r="AY627" s="236" t="s">
        <v>141</v>
      </c>
    </row>
    <row r="628" s="14" customFormat="1">
      <c r="A628" s="14"/>
      <c r="B628" s="237"/>
      <c r="C628" s="238"/>
      <c r="D628" s="228" t="s">
        <v>152</v>
      </c>
      <c r="E628" s="239" t="s">
        <v>32</v>
      </c>
      <c r="F628" s="240" t="s">
        <v>755</v>
      </c>
      <c r="G628" s="238"/>
      <c r="H628" s="241">
        <v>58.119999999999997</v>
      </c>
      <c r="I628" s="242"/>
      <c r="J628" s="238"/>
      <c r="K628" s="238"/>
      <c r="L628" s="243"/>
      <c r="M628" s="244"/>
      <c r="N628" s="245"/>
      <c r="O628" s="245"/>
      <c r="P628" s="245"/>
      <c r="Q628" s="245"/>
      <c r="R628" s="245"/>
      <c r="S628" s="245"/>
      <c r="T628" s="24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152</v>
      </c>
      <c r="AU628" s="247" t="s">
        <v>88</v>
      </c>
      <c r="AV628" s="14" t="s">
        <v>88</v>
      </c>
      <c r="AW628" s="14" t="s">
        <v>39</v>
      </c>
      <c r="AX628" s="14" t="s">
        <v>86</v>
      </c>
      <c r="AY628" s="247" t="s">
        <v>141</v>
      </c>
    </row>
    <row r="629" s="2" customFormat="1" ht="24.15" customHeight="1">
      <c r="A629" s="42"/>
      <c r="B629" s="43"/>
      <c r="C629" s="208" t="s">
        <v>756</v>
      </c>
      <c r="D629" s="208" t="s">
        <v>143</v>
      </c>
      <c r="E629" s="209" t="s">
        <v>757</v>
      </c>
      <c r="F629" s="210" t="s">
        <v>758</v>
      </c>
      <c r="G629" s="211" t="s">
        <v>230</v>
      </c>
      <c r="H629" s="212">
        <v>10.199999999999999</v>
      </c>
      <c r="I629" s="213"/>
      <c r="J629" s="214">
        <f>ROUND(I629*H629,2)</f>
        <v>0</v>
      </c>
      <c r="K629" s="210" t="s">
        <v>32</v>
      </c>
      <c r="L629" s="48"/>
      <c r="M629" s="215" t="s">
        <v>32</v>
      </c>
      <c r="N629" s="216" t="s">
        <v>49</v>
      </c>
      <c r="O629" s="88"/>
      <c r="P629" s="217">
        <f>O629*H629</f>
        <v>0</v>
      </c>
      <c r="Q629" s="217">
        <v>0.00029999999999999997</v>
      </c>
      <c r="R629" s="217">
        <f>Q629*H629</f>
        <v>0.0030599999999999994</v>
      </c>
      <c r="S629" s="217">
        <v>0</v>
      </c>
      <c r="T629" s="218">
        <f>S629*H629</f>
        <v>0</v>
      </c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R629" s="219" t="s">
        <v>301</v>
      </c>
      <c r="AT629" s="219" t="s">
        <v>143</v>
      </c>
      <c r="AU629" s="219" t="s">
        <v>88</v>
      </c>
      <c r="AY629" s="20" t="s">
        <v>141</v>
      </c>
      <c r="BE629" s="220">
        <f>IF(N629="základní",J629,0)</f>
        <v>0</v>
      </c>
      <c r="BF629" s="220">
        <f>IF(N629="snížená",J629,0)</f>
        <v>0</v>
      </c>
      <c r="BG629" s="220">
        <f>IF(N629="zákl. přenesená",J629,0)</f>
        <v>0</v>
      </c>
      <c r="BH629" s="220">
        <f>IF(N629="sníž. přenesená",J629,0)</f>
        <v>0</v>
      </c>
      <c r="BI629" s="220">
        <f>IF(N629="nulová",J629,0)</f>
        <v>0</v>
      </c>
      <c r="BJ629" s="20" t="s">
        <v>86</v>
      </c>
      <c r="BK629" s="220">
        <f>ROUND(I629*H629,2)</f>
        <v>0</v>
      </c>
      <c r="BL629" s="20" t="s">
        <v>301</v>
      </c>
      <c r="BM629" s="219" t="s">
        <v>759</v>
      </c>
    </row>
    <row r="630" s="13" customFormat="1">
      <c r="A630" s="13"/>
      <c r="B630" s="226"/>
      <c r="C630" s="227"/>
      <c r="D630" s="228" t="s">
        <v>152</v>
      </c>
      <c r="E630" s="229" t="s">
        <v>32</v>
      </c>
      <c r="F630" s="230" t="s">
        <v>760</v>
      </c>
      <c r="G630" s="227"/>
      <c r="H630" s="229" t="s">
        <v>32</v>
      </c>
      <c r="I630" s="231"/>
      <c r="J630" s="227"/>
      <c r="K630" s="227"/>
      <c r="L630" s="232"/>
      <c r="M630" s="233"/>
      <c r="N630" s="234"/>
      <c r="O630" s="234"/>
      <c r="P630" s="234"/>
      <c r="Q630" s="234"/>
      <c r="R630" s="234"/>
      <c r="S630" s="234"/>
      <c r="T630" s="235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6" t="s">
        <v>152</v>
      </c>
      <c r="AU630" s="236" t="s">
        <v>88</v>
      </c>
      <c r="AV630" s="13" t="s">
        <v>86</v>
      </c>
      <c r="AW630" s="13" t="s">
        <v>39</v>
      </c>
      <c r="AX630" s="13" t="s">
        <v>78</v>
      </c>
      <c r="AY630" s="236" t="s">
        <v>141</v>
      </c>
    </row>
    <row r="631" s="13" customFormat="1">
      <c r="A631" s="13"/>
      <c r="B631" s="226"/>
      <c r="C631" s="227"/>
      <c r="D631" s="228" t="s">
        <v>152</v>
      </c>
      <c r="E631" s="229" t="s">
        <v>32</v>
      </c>
      <c r="F631" s="230" t="s">
        <v>754</v>
      </c>
      <c r="G631" s="227"/>
      <c r="H631" s="229" t="s">
        <v>32</v>
      </c>
      <c r="I631" s="231"/>
      <c r="J631" s="227"/>
      <c r="K631" s="227"/>
      <c r="L631" s="232"/>
      <c r="M631" s="233"/>
      <c r="N631" s="234"/>
      <c r="O631" s="234"/>
      <c r="P631" s="234"/>
      <c r="Q631" s="234"/>
      <c r="R631" s="234"/>
      <c r="S631" s="234"/>
      <c r="T631" s="23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6" t="s">
        <v>152</v>
      </c>
      <c r="AU631" s="236" t="s">
        <v>88</v>
      </c>
      <c r="AV631" s="13" t="s">
        <v>86</v>
      </c>
      <c r="AW631" s="13" t="s">
        <v>39</v>
      </c>
      <c r="AX631" s="13" t="s">
        <v>78</v>
      </c>
      <c r="AY631" s="236" t="s">
        <v>141</v>
      </c>
    </row>
    <row r="632" s="14" customFormat="1">
      <c r="A632" s="14"/>
      <c r="B632" s="237"/>
      <c r="C632" s="238"/>
      <c r="D632" s="228" t="s">
        <v>152</v>
      </c>
      <c r="E632" s="239" t="s">
        <v>32</v>
      </c>
      <c r="F632" s="240" t="s">
        <v>761</v>
      </c>
      <c r="G632" s="238"/>
      <c r="H632" s="241">
        <v>10.199999999999999</v>
      </c>
      <c r="I632" s="242"/>
      <c r="J632" s="238"/>
      <c r="K632" s="238"/>
      <c r="L632" s="243"/>
      <c r="M632" s="244"/>
      <c r="N632" s="245"/>
      <c r="O632" s="245"/>
      <c r="P632" s="245"/>
      <c r="Q632" s="245"/>
      <c r="R632" s="245"/>
      <c r="S632" s="245"/>
      <c r="T632" s="246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7" t="s">
        <v>152</v>
      </c>
      <c r="AU632" s="247" t="s">
        <v>88</v>
      </c>
      <c r="AV632" s="14" t="s">
        <v>88</v>
      </c>
      <c r="AW632" s="14" t="s">
        <v>39</v>
      </c>
      <c r="AX632" s="14" t="s">
        <v>86</v>
      </c>
      <c r="AY632" s="247" t="s">
        <v>141</v>
      </c>
    </row>
    <row r="633" s="2" customFormat="1" ht="24.15" customHeight="1">
      <c r="A633" s="42"/>
      <c r="B633" s="43"/>
      <c r="C633" s="208" t="s">
        <v>762</v>
      </c>
      <c r="D633" s="208" t="s">
        <v>143</v>
      </c>
      <c r="E633" s="209" t="s">
        <v>763</v>
      </c>
      <c r="F633" s="210" t="s">
        <v>764</v>
      </c>
      <c r="G633" s="211" t="s">
        <v>230</v>
      </c>
      <c r="H633" s="212">
        <v>36.850000000000001</v>
      </c>
      <c r="I633" s="213"/>
      <c r="J633" s="214">
        <f>ROUND(I633*H633,2)</f>
        <v>0</v>
      </c>
      <c r="K633" s="210" t="s">
        <v>32</v>
      </c>
      <c r="L633" s="48"/>
      <c r="M633" s="215" t="s">
        <v>32</v>
      </c>
      <c r="N633" s="216" t="s">
        <v>49</v>
      </c>
      <c r="O633" s="88"/>
      <c r="P633" s="217">
        <f>O633*H633</f>
        <v>0</v>
      </c>
      <c r="Q633" s="217">
        <v>0.00029999999999999997</v>
      </c>
      <c r="R633" s="217">
        <f>Q633*H633</f>
        <v>0.011054999999999999</v>
      </c>
      <c r="S633" s="217">
        <v>0</v>
      </c>
      <c r="T633" s="218">
        <f>S633*H633</f>
        <v>0</v>
      </c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R633" s="219" t="s">
        <v>301</v>
      </c>
      <c r="AT633" s="219" t="s">
        <v>143</v>
      </c>
      <c r="AU633" s="219" t="s">
        <v>88</v>
      </c>
      <c r="AY633" s="20" t="s">
        <v>141</v>
      </c>
      <c r="BE633" s="220">
        <f>IF(N633="základní",J633,0)</f>
        <v>0</v>
      </c>
      <c r="BF633" s="220">
        <f>IF(N633="snížená",J633,0)</f>
        <v>0</v>
      </c>
      <c r="BG633" s="220">
        <f>IF(N633="zákl. přenesená",J633,0)</f>
        <v>0</v>
      </c>
      <c r="BH633" s="220">
        <f>IF(N633="sníž. přenesená",J633,0)</f>
        <v>0</v>
      </c>
      <c r="BI633" s="220">
        <f>IF(N633="nulová",J633,0)</f>
        <v>0</v>
      </c>
      <c r="BJ633" s="20" t="s">
        <v>86</v>
      </c>
      <c r="BK633" s="220">
        <f>ROUND(I633*H633,2)</f>
        <v>0</v>
      </c>
      <c r="BL633" s="20" t="s">
        <v>301</v>
      </c>
      <c r="BM633" s="219" t="s">
        <v>765</v>
      </c>
    </row>
    <row r="634" s="13" customFormat="1">
      <c r="A634" s="13"/>
      <c r="B634" s="226"/>
      <c r="C634" s="227"/>
      <c r="D634" s="228" t="s">
        <v>152</v>
      </c>
      <c r="E634" s="229" t="s">
        <v>32</v>
      </c>
      <c r="F634" s="230" t="s">
        <v>766</v>
      </c>
      <c r="G634" s="227"/>
      <c r="H634" s="229" t="s">
        <v>32</v>
      </c>
      <c r="I634" s="231"/>
      <c r="J634" s="227"/>
      <c r="K634" s="227"/>
      <c r="L634" s="232"/>
      <c r="M634" s="233"/>
      <c r="N634" s="234"/>
      <c r="O634" s="234"/>
      <c r="P634" s="234"/>
      <c r="Q634" s="234"/>
      <c r="R634" s="234"/>
      <c r="S634" s="234"/>
      <c r="T634" s="23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6" t="s">
        <v>152</v>
      </c>
      <c r="AU634" s="236" t="s">
        <v>88</v>
      </c>
      <c r="AV634" s="13" t="s">
        <v>86</v>
      </c>
      <c r="AW634" s="13" t="s">
        <v>39</v>
      </c>
      <c r="AX634" s="13" t="s">
        <v>78</v>
      </c>
      <c r="AY634" s="236" t="s">
        <v>141</v>
      </c>
    </row>
    <row r="635" s="13" customFormat="1">
      <c r="A635" s="13"/>
      <c r="B635" s="226"/>
      <c r="C635" s="227"/>
      <c r="D635" s="228" t="s">
        <v>152</v>
      </c>
      <c r="E635" s="229" t="s">
        <v>32</v>
      </c>
      <c r="F635" s="230" t="s">
        <v>767</v>
      </c>
      <c r="G635" s="227"/>
      <c r="H635" s="229" t="s">
        <v>32</v>
      </c>
      <c r="I635" s="231"/>
      <c r="J635" s="227"/>
      <c r="K635" s="227"/>
      <c r="L635" s="232"/>
      <c r="M635" s="233"/>
      <c r="N635" s="234"/>
      <c r="O635" s="234"/>
      <c r="P635" s="234"/>
      <c r="Q635" s="234"/>
      <c r="R635" s="234"/>
      <c r="S635" s="234"/>
      <c r="T635" s="235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6" t="s">
        <v>152</v>
      </c>
      <c r="AU635" s="236" t="s">
        <v>88</v>
      </c>
      <c r="AV635" s="13" t="s">
        <v>86</v>
      </c>
      <c r="AW635" s="13" t="s">
        <v>39</v>
      </c>
      <c r="AX635" s="13" t="s">
        <v>78</v>
      </c>
      <c r="AY635" s="236" t="s">
        <v>141</v>
      </c>
    </row>
    <row r="636" s="14" customFormat="1">
      <c r="A636" s="14"/>
      <c r="B636" s="237"/>
      <c r="C636" s="238"/>
      <c r="D636" s="228" t="s">
        <v>152</v>
      </c>
      <c r="E636" s="239" t="s">
        <v>32</v>
      </c>
      <c r="F636" s="240" t="s">
        <v>768</v>
      </c>
      <c r="G636" s="238"/>
      <c r="H636" s="241">
        <v>36.850000000000001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7" t="s">
        <v>152</v>
      </c>
      <c r="AU636" s="247" t="s">
        <v>88</v>
      </c>
      <c r="AV636" s="14" t="s">
        <v>88</v>
      </c>
      <c r="AW636" s="14" t="s">
        <v>39</v>
      </c>
      <c r="AX636" s="14" t="s">
        <v>86</v>
      </c>
      <c r="AY636" s="247" t="s">
        <v>141</v>
      </c>
    </row>
    <row r="637" s="2" customFormat="1" ht="24.15" customHeight="1">
      <c r="A637" s="42"/>
      <c r="B637" s="43"/>
      <c r="C637" s="208" t="s">
        <v>769</v>
      </c>
      <c r="D637" s="208" t="s">
        <v>143</v>
      </c>
      <c r="E637" s="209" t="s">
        <v>770</v>
      </c>
      <c r="F637" s="210" t="s">
        <v>771</v>
      </c>
      <c r="G637" s="211" t="s">
        <v>358</v>
      </c>
      <c r="H637" s="212">
        <v>6.2699999999999996</v>
      </c>
      <c r="I637" s="213"/>
      <c r="J637" s="214">
        <f>ROUND(I637*H637,2)</f>
        <v>0</v>
      </c>
      <c r="K637" s="210" t="s">
        <v>32</v>
      </c>
      <c r="L637" s="48"/>
      <c r="M637" s="215" t="s">
        <v>32</v>
      </c>
      <c r="N637" s="216" t="s">
        <v>49</v>
      </c>
      <c r="O637" s="88"/>
      <c r="P637" s="217">
        <f>O637*H637</f>
        <v>0</v>
      </c>
      <c r="Q637" s="217">
        <v>0.14000000000000001</v>
      </c>
      <c r="R637" s="217">
        <f>Q637*H637</f>
        <v>0.87780000000000002</v>
      </c>
      <c r="S637" s="217">
        <v>0.37</v>
      </c>
      <c r="T637" s="218">
        <f>S637*H637</f>
        <v>2.3198999999999996</v>
      </c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R637" s="219" t="s">
        <v>301</v>
      </c>
      <c r="AT637" s="219" t="s">
        <v>143</v>
      </c>
      <c r="AU637" s="219" t="s">
        <v>88</v>
      </c>
      <c r="AY637" s="20" t="s">
        <v>141</v>
      </c>
      <c r="BE637" s="220">
        <f>IF(N637="základní",J637,0)</f>
        <v>0</v>
      </c>
      <c r="BF637" s="220">
        <f>IF(N637="snížená",J637,0)</f>
        <v>0</v>
      </c>
      <c r="BG637" s="220">
        <f>IF(N637="zákl. přenesená",J637,0)</f>
        <v>0</v>
      </c>
      <c r="BH637" s="220">
        <f>IF(N637="sníž. přenesená",J637,0)</f>
        <v>0</v>
      </c>
      <c r="BI637" s="220">
        <f>IF(N637="nulová",J637,0)</f>
        <v>0</v>
      </c>
      <c r="BJ637" s="20" t="s">
        <v>86</v>
      </c>
      <c r="BK637" s="220">
        <f>ROUND(I637*H637,2)</f>
        <v>0</v>
      </c>
      <c r="BL637" s="20" t="s">
        <v>301</v>
      </c>
      <c r="BM637" s="219" t="s">
        <v>772</v>
      </c>
    </row>
    <row r="638" s="13" customFormat="1">
      <c r="A638" s="13"/>
      <c r="B638" s="226"/>
      <c r="C638" s="227"/>
      <c r="D638" s="228" t="s">
        <v>152</v>
      </c>
      <c r="E638" s="229" t="s">
        <v>32</v>
      </c>
      <c r="F638" s="230" t="s">
        <v>773</v>
      </c>
      <c r="G638" s="227"/>
      <c r="H638" s="229" t="s">
        <v>32</v>
      </c>
      <c r="I638" s="231"/>
      <c r="J638" s="227"/>
      <c r="K638" s="227"/>
      <c r="L638" s="232"/>
      <c r="M638" s="233"/>
      <c r="N638" s="234"/>
      <c r="O638" s="234"/>
      <c r="P638" s="234"/>
      <c r="Q638" s="234"/>
      <c r="R638" s="234"/>
      <c r="S638" s="234"/>
      <c r="T638" s="23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6" t="s">
        <v>152</v>
      </c>
      <c r="AU638" s="236" t="s">
        <v>88</v>
      </c>
      <c r="AV638" s="13" t="s">
        <v>86</v>
      </c>
      <c r="AW638" s="13" t="s">
        <v>39</v>
      </c>
      <c r="AX638" s="13" t="s">
        <v>78</v>
      </c>
      <c r="AY638" s="236" t="s">
        <v>141</v>
      </c>
    </row>
    <row r="639" s="13" customFormat="1">
      <c r="A639" s="13"/>
      <c r="B639" s="226"/>
      <c r="C639" s="227"/>
      <c r="D639" s="228" t="s">
        <v>152</v>
      </c>
      <c r="E639" s="229" t="s">
        <v>32</v>
      </c>
      <c r="F639" s="230" t="s">
        <v>774</v>
      </c>
      <c r="G639" s="227"/>
      <c r="H639" s="229" t="s">
        <v>32</v>
      </c>
      <c r="I639" s="231"/>
      <c r="J639" s="227"/>
      <c r="K639" s="227"/>
      <c r="L639" s="232"/>
      <c r="M639" s="233"/>
      <c r="N639" s="234"/>
      <c r="O639" s="234"/>
      <c r="P639" s="234"/>
      <c r="Q639" s="234"/>
      <c r="R639" s="234"/>
      <c r="S639" s="234"/>
      <c r="T639" s="23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6" t="s">
        <v>152</v>
      </c>
      <c r="AU639" s="236" t="s">
        <v>88</v>
      </c>
      <c r="AV639" s="13" t="s">
        <v>86</v>
      </c>
      <c r="AW639" s="13" t="s">
        <v>39</v>
      </c>
      <c r="AX639" s="13" t="s">
        <v>78</v>
      </c>
      <c r="AY639" s="236" t="s">
        <v>141</v>
      </c>
    </row>
    <row r="640" s="14" customFormat="1">
      <c r="A640" s="14"/>
      <c r="B640" s="237"/>
      <c r="C640" s="238"/>
      <c r="D640" s="228" t="s">
        <v>152</v>
      </c>
      <c r="E640" s="239" t="s">
        <v>32</v>
      </c>
      <c r="F640" s="240" t="s">
        <v>775</v>
      </c>
      <c r="G640" s="238"/>
      <c r="H640" s="241">
        <v>6.2699999999999996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152</v>
      </c>
      <c r="AU640" s="247" t="s">
        <v>88</v>
      </c>
      <c r="AV640" s="14" t="s">
        <v>88</v>
      </c>
      <c r="AW640" s="14" t="s">
        <v>39</v>
      </c>
      <c r="AX640" s="14" t="s">
        <v>86</v>
      </c>
      <c r="AY640" s="247" t="s">
        <v>141</v>
      </c>
    </row>
    <row r="641" s="2" customFormat="1" ht="24.15" customHeight="1">
      <c r="A641" s="42"/>
      <c r="B641" s="43"/>
      <c r="C641" s="208" t="s">
        <v>776</v>
      </c>
      <c r="D641" s="208" t="s">
        <v>143</v>
      </c>
      <c r="E641" s="209" t="s">
        <v>777</v>
      </c>
      <c r="F641" s="210" t="s">
        <v>778</v>
      </c>
      <c r="G641" s="211" t="s">
        <v>230</v>
      </c>
      <c r="H641" s="212">
        <v>34.299999999999997</v>
      </c>
      <c r="I641" s="213"/>
      <c r="J641" s="214">
        <f>ROUND(I641*H641,2)</f>
        <v>0</v>
      </c>
      <c r="K641" s="210" t="s">
        <v>32</v>
      </c>
      <c r="L641" s="48"/>
      <c r="M641" s="215" t="s">
        <v>32</v>
      </c>
      <c r="N641" s="216" t="s">
        <v>49</v>
      </c>
      <c r="O641" s="88"/>
      <c r="P641" s="217">
        <f>O641*H641</f>
        <v>0</v>
      </c>
      <c r="Q641" s="217">
        <v>0.14000000000000001</v>
      </c>
      <c r="R641" s="217">
        <f>Q641*H641</f>
        <v>4.8020000000000005</v>
      </c>
      <c r="S641" s="217">
        <v>0.37</v>
      </c>
      <c r="T641" s="218">
        <f>S641*H641</f>
        <v>12.690999999999999</v>
      </c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R641" s="219" t="s">
        <v>301</v>
      </c>
      <c r="AT641" s="219" t="s">
        <v>143</v>
      </c>
      <c r="AU641" s="219" t="s">
        <v>88</v>
      </c>
      <c r="AY641" s="20" t="s">
        <v>141</v>
      </c>
      <c r="BE641" s="220">
        <f>IF(N641="základní",J641,0)</f>
        <v>0</v>
      </c>
      <c r="BF641" s="220">
        <f>IF(N641="snížená",J641,0)</f>
        <v>0</v>
      </c>
      <c r="BG641" s="220">
        <f>IF(N641="zákl. přenesená",J641,0)</f>
        <v>0</v>
      </c>
      <c r="BH641" s="220">
        <f>IF(N641="sníž. přenesená",J641,0)</f>
        <v>0</v>
      </c>
      <c r="BI641" s="220">
        <f>IF(N641="nulová",J641,0)</f>
        <v>0</v>
      </c>
      <c r="BJ641" s="20" t="s">
        <v>86</v>
      </c>
      <c r="BK641" s="220">
        <f>ROUND(I641*H641,2)</f>
        <v>0</v>
      </c>
      <c r="BL641" s="20" t="s">
        <v>301</v>
      </c>
      <c r="BM641" s="219" t="s">
        <v>779</v>
      </c>
    </row>
    <row r="642" s="13" customFormat="1">
      <c r="A642" s="13"/>
      <c r="B642" s="226"/>
      <c r="C642" s="227"/>
      <c r="D642" s="228" t="s">
        <v>152</v>
      </c>
      <c r="E642" s="229" t="s">
        <v>32</v>
      </c>
      <c r="F642" s="230" t="s">
        <v>780</v>
      </c>
      <c r="G642" s="227"/>
      <c r="H642" s="229" t="s">
        <v>32</v>
      </c>
      <c r="I642" s="231"/>
      <c r="J642" s="227"/>
      <c r="K642" s="227"/>
      <c r="L642" s="232"/>
      <c r="M642" s="233"/>
      <c r="N642" s="234"/>
      <c r="O642" s="234"/>
      <c r="P642" s="234"/>
      <c r="Q642" s="234"/>
      <c r="R642" s="234"/>
      <c r="S642" s="234"/>
      <c r="T642" s="23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6" t="s">
        <v>152</v>
      </c>
      <c r="AU642" s="236" t="s">
        <v>88</v>
      </c>
      <c r="AV642" s="13" t="s">
        <v>86</v>
      </c>
      <c r="AW642" s="13" t="s">
        <v>39</v>
      </c>
      <c r="AX642" s="13" t="s">
        <v>78</v>
      </c>
      <c r="AY642" s="236" t="s">
        <v>141</v>
      </c>
    </row>
    <row r="643" s="13" customFormat="1">
      <c r="A643" s="13"/>
      <c r="B643" s="226"/>
      <c r="C643" s="227"/>
      <c r="D643" s="228" t="s">
        <v>152</v>
      </c>
      <c r="E643" s="229" t="s">
        <v>32</v>
      </c>
      <c r="F643" s="230" t="s">
        <v>781</v>
      </c>
      <c r="G643" s="227"/>
      <c r="H643" s="229" t="s">
        <v>32</v>
      </c>
      <c r="I643" s="231"/>
      <c r="J643" s="227"/>
      <c r="K643" s="227"/>
      <c r="L643" s="232"/>
      <c r="M643" s="233"/>
      <c r="N643" s="234"/>
      <c r="O643" s="234"/>
      <c r="P643" s="234"/>
      <c r="Q643" s="234"/>
      <c r="R643" s="234"/>
      <c r="S643" s="234"/>
      <c r="T643" s="23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6" t="s">
        <v>152</v>
      </c>
      <c r="AU643" s="236" t="s">
        <v>88</v>
      </c>
      <c r="AV643" s="13" t="s">
        <v>86</v>
      </c>
      <c r="AW643" s="13" t="s">
        <v>39</v>
      </c>
      <c r="AX643" s="13" t="s">
        <v>78</v>
      </c>
      <c r="AY643" s="236" t="s">
        <v>141</v>
      </c>
    </row>
    <row r="644" s="14" customFormat="1">
      <c r="A644" s="14"/>
      <c r="B644" s="237"/>
      <c r="C644" s="238"/>
      <c r="D644" s="228" t="s">
        <v>152</v>
      </c>
      <c r="E644" s="239" t="s">
        <v>32</v>
      </c>
      <c r="F644" s="240" t="s">
        <v>782</v>
      </c>
      <c r="G644" s="238"/>
      <c r="H644" s="241">
        <v>34.299999999999997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7" t="s">
        <v>152</v>
      </c>
      <c r="AU644" s="247" t="s">
        <v>88</v>
      </c>
      <c r="AV644" s="14" t="s">
        <v>88</v>
      </c>
      <c r="AW644" s="14" t="s">
        <v>39</v>
      </c>
      <c r="AX644" s="14" t="s">
        <v>86</v>
      </c>
      <c r="AY644" s="247" t="s">
        <v>141</v>
      </c>
    </row>
    <row r="645" s="2" customFormat="1" ht="24.15" customHeight="1">
      <c r="A645" s="42"/>
      <c r="B645" s="43"/>
      <c r="C645" s="208" t="s">
        <v>783</v>
      </c>
      <c r="D645" s="208" t="s">
        <v>143</v>
      </c>
      <c r="E645" s="209" t="s">
        <v>784</v>
      </c>
      <c r="F645" s="210" t="s">
        <v>785</v>
      </c>
      <c r="G645" s="211" t="s">
        <v>358</v>
      </c>
      <c r="H645" s="212">
        <v>27.039999999999999</v>
      </c>
      <c r="I645" s="213"/>
      <c r="J645" s="214">
        <f>ROUND(I645*H645,2)</f>
        <v>0</v>
      </c>
      <c r="K645" s="210" t="s">
        <v>32</v>
      </c>
      <c r="L645" s="48"/>
      <c r="M645" s="215" t="s">
        <v>32</v>
      </c>
      <c r="N645" s="216" t="s">
        <v>49</v>
      </c>
      <c r="O645" s="88"/>
      <c r="P645" s="217">
        <f>O645*H645</f>
        <v>0</v>
      </c>
      <c r="Q645" s="217">
        <v>0.00029999999999999997</v>
      </c>
      <c r="R645" s="217">
        <f>Q645*H645</f>
        <v>0.0081119999999999994</v>
      </c>
      <c r="S645" s="217">
        <v>0</v>
      </c>
      <c r="T645" s="218">
        <f>S645*H645</f>
        <v>0</v>
      </c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R645" s="219" t="s">
        <v>301</v>
      </c>
      <c r="AT645" s="219" t="s">
        <v>143</v>
      </c>
      <c r="AU645" s="219" t="s">
        <v>88</v>
      </c>
      <c r="AY645" s="20" t="s">
        <v>141</v>
      </c>
      <c r="BE645" s="220">
        <f>IF(N645="základní",J645,0)</f>
        <v>0</v>
      </c>
      <c r="BF645" s="220">
        <f>IF(N645="snížená",J645,0)</f>
        <v>0</v>
      </c>
      <c r="BG645" s="220">
        <f>IF(N645="zákl. přenesená",J645,0)</f>
        <v>0</v>
      </c>
      <c r="BH645" s="220">
        <f>IF(N645="sníž. přenesená",J645,0)</f>
        <v>0</v>
      </c>
      <c r="BI645" s="220">
        <f>IF(N645="nulová",J645,0)</f>
        <v>0</v>
      </c>
      <c r="BJ645" s="20" t="s">
        <v>86</v>
      </c>
      <c r="BK645" s="220">
        <f>ROUND(I645*H645,2)</f>
        <v>0</v>
      </c>
      <c r="BL645" s="20" t="s">
        <v>301</v>
      </c>
      <c r="BM645" s="219" t="s">
        <v>786</v>
      </c>
    </row>
    <row r="646" s="13" customFormat="1">
      <c r="A646" s="13"/>
      <c r="B646" s="226"/>
      <c r="C646" s="227"/>
      <c r="D646" s="228" t="s">
        <v>152</v>
      </c>
      <c r="E646" s="229" t="s">
        <v>32</v>
      </c>
      <c r="F646" s="230" t="s">
        <v>787</v>
      </c>
      <c r="G646" s="227"/>
      <c r="H646" s="229" t="s">
        <v>32</v>
      </c>
      <c r="I646" s="231"/>
      <c r="J646" s="227"/>
      <c r="K646" s="227"/>
      <c r="L646" s="232"/>
      <c r="M646" s="233"/>
      <c r="N646" s="234"/>
      <c r="O646" s="234"/>
      <c r="P646" s="234"/>
      <c r="Q646" s="234"/>
      <c r="R646" s="234"/>
      <c r="S646" s="234"/>
      <c r="T646" s="23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6" t="s">
        <v>152</v>
      </c>
      <c r="AU646" s="236" t="s">
        <v>88</v>
      </c>
      <c r="AV646" s="13" t="s">
        <v>86</v>
      </c>
      <c r="AW646" s="13" t="s">
        <v>39</v>
      </c>
      <c r="AX646" s="13" t="s">
        <v>78</v>
      </c>
      <c r="AY646" s="236" t="s">
        <v>141</v>
      </c>
    </row>
    <row r="647" s="13" customFormat="1">
      <c r="A647" s="13"/>
      <c r="B647" s="226"/>
      <c r="C647" s="227"/>
      <c r="D647" s="228" t="s">
        <v>152</v>
      </c>
      <c r="E647" s="229" t="s">
        <v>32</v>
      </c>
      <c r="F647" s="230" t="s">
        <v>788</v>
      </c>
      <c r="G647" s="227"/>
      <c r="H647" s="229" t="s">
        <v>32</v>
      </c>
      <c r="I647" s="231"/>
      <c r="J647" s="227"/>
      <c r="K647" s="227"/>
      <c r="L647" s="232"/>
      <c r="M647" s="233"/>
      <c r="N647" s="234"/>
      <c r="O647" s="234"/>
      <c r="P647" s="234"/>
      <c r="Q647" s="234"/>
      <c r="R647" s="234"/>
      <c r="S647" s="234"/>
      <c r="T647" s="23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6" t="s">
        <v>152</v>
      </c>
      <c r="AU647" s="236" t="s">
        <v>88</v>
      </c>
      <c r="AV647" s="13" t="s">
        <v>86</v>
      </c>
      <c r="AW647" s="13" t="s">
        <v>39</v>
      </c>
      <c r="AX647" s="13" t="s">
        <v>78</v>
      </c>
      <c r="AY647" s="236" t="s">
        <v>141</v>
      </c>
    </row>
    <row r="648" s="13" customFormat="1">
      <c r="A648" s="13"/>
      <c r="B648" s="226"/>
      <c r="C648" s="227"/>
      <c r="D648" s="228" t="s">
        <v>152</v>
      </c>
      <c r="E648" s="229" t="s">
        <v>32</v>
      </c>
      <c r="F648" s="230" t="s">
        <v>789</v>
      </c>
      <c r="G648" s="227"/>
      <c r="H648" s="229" t="s">
        <v>32</v>
      </c>
      <c r="I648" s="231"/>
      <c r="J648" s="227"/>
      <c r="K648" s="227"/>
      <c r="L648" s="232"/>
      <c r="M648" s="233"/>
      <c r="N648" s="234"/>
      <c r="O648" s="234"/>
      <c r="P648" s="234"/>
      <c r="Q648" s="234"/>
      <c r="R648" s="234"/>
      <c r="S648" s="234"/>
      <c r="T648" s="23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6" t="s">
        <v>152</v>
      </c>
      <c r="AU648" s="236" t="s">
        <v>88</v>
      </c>
      <c r="AV648" s="13" t="s">
        <v>86</v>
      </c>
      <c r="AW648" s="13" t="s">
        <v>39</v>
      </c>
      <c r="AX648" s="13" t="s">
        <v>78</v>
      </c>
      <c r="AY648" s="236" t="s">
        <v>141</v>
      </c>
    </row>
    <row r="649" s="14" customFormat="1">
      <c r="A649" s="14"/>
      <c r="B649" s="237"/>
      <c r="C649" s="238"/>
      <c r="D649" s="228" t="s">
        <v>152</v>
      </c>
      <c r="E649" s="239" t="s">
        <v>32</v>
      </c>
      <c r="F649" s="240" t="s">
        <v>790</v>
      </c>
      <c r="G649" s="238"/>
      <c r="H649" s="241">
        <v>27.039999999999999</v>
      </c>
      <c r="I649" s="242"/>
      <c r="J649" s="238"/>
      <c r="K649" s="238"/>
      <c r="L649" s="243"/>
      <c r="M649" s="244"/>
      <c r="N649" s="245"/>
      <c r="O649" s="245"/>
      <c r="P649" s="245"/>
      <c r="Q649" s="245"/>
      <c r="R649" s="245"/>
      <c r="S649" s="245"/>
      <c r="T649" s="24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7" t="s">
        <v>152</v>
      </c>
      <c r="AU649" s="247" t="s">
        <v>88</v>
      </c>
      <c r="AV649" s="14" t="s">
        <v>88</v>
      </c>
      <c r="AW649" s="14" t="s">
        <v>39</v>
      </c>
      <c r="AX649" s="14" t="s">
        <v>78</v>
      </c>
      <c r="AY649" s="247" t="s">
        <v>141</v>
      </c>
    </row>
    <row r="650" s="16" customFormat="1">
      <c r="A650" s="16"/>
      <c r="B650" s="259"/>
      <c r="C650" s="260"/>
      <c r="D650" s="228" t="s">
        <v>152</v>
      </c>
      <c r="E650" s="261" t="s">
        <v>32</v>
      </c>
      <c r="F650" s="262" t="s">
        <v>178</v>
      </c>
      <c r="G650" s="260"/>
      <c r="H650" s="263">
        <v>27.039999999999999</v>
      </c>
      <c r="I650" s="264"/>
      <c r="J650" s="260"/>
      <c r="K650" s="260"/>
      <c r="L650" s="265"/>
      <c r="M650" s="266"/>
      <c r="N650" s="267"/>
      <c r="O650" s="267"/>
      <c r="P650" s="267"/>
      <c r="Q650" s="267"/>
      <c r="R650" s="267"/>
      <c r="S650" s="267"/>
      <c r="T650" s="268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T650" s="269" t="s">
        <v>152</v>
      </c>
      <c r="AU650" s="269" t="s">
        <v>88</v>
      </c>
      <c r="AV650" s="16" t="s">
        <v>148</v>
      </c>
      <c r="AW650" s="16" t="s">
        <v>39</v>
      </c>
      <c r="AX650" s="16" t="s">
        <v>86</v>
      </c>
      <c r="AY650" s="269" t="s">
        <v>141</v>
      </c>
    </row>
    <row r="651" s="2" customFormat="1" ht="24.15" customHeight="1">
      <c r="A651" s="42"/>
      <c r="B651" s="43"/>
      <c r="C651" s="208" t="s">
        <v>791</v>
      </c>
      <c r="D651" s="208" t="s">
        <v>143</v>
      </c>
      <c r="E651" s="209" t="s">
        <v>792</v>
      </c>
      <c r="F651" s="210" t="s">
        <v>793</v>
      </c>
      <c r="G651" s="211" t="s">
        <v>581</v>
      </c>
      <c r="H651" s="212">
        <v>1</v>
      </c>
      <c r="I651" s="213"/>
      <c r="J651" s="214">
        <f>ROUND(I651*H651,2)</f>
        <v>0</v>
      </c>
      <c r="K651" s="210" t="s">
        <v>32</v>
      </c>
      <c r="L651" s="48"/>
      <c r="M651" s="215" t="s">
        <v>32</v>
      </c>
      <c r="N651" s="216" t="s">
        <v>49</v>
      </c>
      <c r="O651" s="88"/>
      <c r="P651" s="217">
        <f>O651*H651</f>
        <v>0</v>
      </c>
      <c r="Q651" s="217">
        <v>0.00029999999999999997</v>
      </c>
      <c r="R651" s="217">
        <f>Q651*H651</f>
        <v>0.00029999999999999997</v>
      </c>
      <c r="S651" s="217">
        <v>0</v>
      </c>
      <c r="T651" s="218">
        <f>S651*H651</f>
        <v>0</v>
      </c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R651" s="219" t="s">
        <v>301</v>
      </c>
      <c r="AT651" s="219" t="s">
        <v>143</v>
      </c>
      <c r="AU651" s="219" t="s">
        <v>88</v>
      </c>
      <c r="AY651" s="20" t="s">
        <v>141</v>
      </c>
      <c r="BE651" s="220">
        <f>IF(N651="základní",J651,0)</f>
        <v>0</v>
      </c>
      <c r="BF651" s="220">
        <f>IF(N651="snížená",J651,0)</f>
        <v>0</v>
      </c>
      <c r="BG651" s="220">
        <f>IF(N651="zákl. přenesená",J651,0)</f>
        <v>0</v>
      </c>
      <c r="BH651" s="220">
        <f>IF(N651="sníž. přenesená",J651,0)</f>
        <v>0</v>
      </c>
      <c r="BI651" s="220">
        <f>IF(N651="nulová",J651,0)</f>
        <v>0</v>
      </c>
      <c r="BJ651" s="20" t="s">
        <v>86</v>
      </c>
      <c r="BK651" s="220">
        <f>ROUND(I651*H651,2)</f>
        <v>0</v>
      </c>
      <c r="BL651" s="20" t="s">
        <v>301</v>
      </c>
      <c r="BM651" s="219" t="s">
        <v>794</v>
      </c>
    </row>
    <row r="652" s="13" customFormat="1">
      <c r="A652" s="13"/>
      <c r="B652" s="226"/>
      <c r="C652" s="227"/>
      <c r="D652" s="228" t="s">
        <v>152</v>
      </c>
      <c r="E652" s="229" t="s">
        <v>32</v>
      </c>
      <c r="F652" s="230" t="s">
        <v>795</v>
      </c>
      <c r="G652" s="227"/>
      <c r="H652" s="229" t="s">
        <v>32</v>
      </c>
      <c r="I652" s="231"/>
      <c r="J652" s="227"/>
      <c r="K652" s="227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152</v>
      </c>
      <c r="AU652" s="236" t="s">
        <v>88</v>
      </c>
      <c r="AV652" s="13" t="s">
        <v>86</v>
      </c>
      <c r="AW652" s="13" t="s">
        <v>39</v>
      </c>
      <c r="AX652" s="13" t="s">
        <v>78</v>
      </c>
      <c r="AY652" s="236" t="s">
        <v>141</v>
      </c>
    </row>
    <row r="653" s="13" customFormat="1">
      <c r="A653" s="13"/>
      <c r="B653" s="226"/>
      <c r="C653" s="227"/>
      <c r="D653" s="228" t="s">
        <v>152</v>
      </c>
      <c r="E653" s="229" t="s">
        <v>32</v>
      </c>
      <c r="F653" s="230" t="s">
        <v>796</v>
      </c>
      <c r="G653" s="227"/>
      <c r="H653" s="229" t="s">
        <v>32</v>
      </c>
      <c r="I653" s="231"/>
      <c r="J653" s="227"/>
      <c r="K653" s="227"/>
      <c r="L653" s="232"/>
      <c r="M653" s="233"/>
      <c r="N653" s="234"/>
      <c r="O653" s="234"/>
      <c r="P653" s="234"/>
      <c r="Q653" s="234"/>
      <c r="R653" s="234"/>
      <c r="S653" s="234"/>
      <c r="T653" s="23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152</v>
      </c>
      <c r="AU653" s="236" t="s">
        <v>88</v>
      </c>
      <c r="AV653" s="13" t="s">
        <v>86</v>
      </c>
      <c r="AW653" s="13" t="s">
        <v>39</v>
      </c>
      <c r="AX653" s="13" t="s">
        <v>78</v>
      </c>
      <c r="AY653" s="236" t="s">
        <v>141</v>
      </c>
    </row>
    <row r="654" s="14" customFormat="1">
      <c r="A654" s="14"/>
      <c r="B654" s="237"/>
      <c r="C654" s="238"/>
      <c r="D654" s="228" t="s">
        <v>152</v>
      </c>
      <c r="E654" s="239" t="s">
        <v>32</v>
      </c>
      <c r="F654" s="240" t="s">
        <v>86</v>
      </c>
      <c r="G654" s="238"/>
      <c r="H654" s="241">
        <v>1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7" t="s">
        <v>152</v>
      </c>
      <c r="AU654" s="247" t="s">
        <v>88</v>
      </c>
      <c r="AV654" s="14" t="s">
        <v>88</v>
      </c>
      <c r="AW654" s="14" t="s">
        <v>39</v>
      </c>
      <c r="AX654" s="14" t="s">
        <v>78</v>
      </c>
      <c r="AY654" s="247" t="s">
        <v>141</v>
      </c>
    </row>
    <row r="655" s="16" customFormat="1">
      <c r="A655" s="16"/>
      <c r="B655" s="259"/>
      <c r="C655" s="260"/>
      <c r="D655" s="228" t="s">
        <v>152</v>
      </c>
      <c r="E655" s="261" t="s">
        <v>32</v>
      </c>
      <c r="F655" s="262" t="s">
        <v>178</v>
      </c>
      <c r="G655" s="260"/>
      <c r="H655" s="263">
        <v>1</v>
      </c>
      <c r="I655" s="264"/>
      <c r="J655" s="260"/>
      <c r="K655" s="260"/>
      <c r="L655" s="265"/>
      <c r="M655" s="266"/>
      <c r="N655" s="267"/>
      <c r="O655" s="267"/>
      <c r="P655" s="267"/>
      <c r="Q655" s="267"/>
      <c r="R655" s="267"/>
      <c r="S655" s="267"/>
      <c r="T655" s="268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T655" s="269" t="s">
        <v>152</v>
      </c>
      <c r="AU655" s="269" t="s">
        <v>88</v>
      </c>
      <c r="AV655" s="16" t="s">
        <v>148</v>
      </c>
      <c r="AW655" s="16" t="s">
        <v>39</v>
      </c>
      <c r="AX655" s="16" t="s">
        <v>86</v>
      </c>
      <c r="AY655" s="269" t="s">
        <v>141</v>
      </c>
    </row>
    <row r="656" s="2" customFormat="1" ht="24.15" customHeight="1">
      <c r="A656" s="42"/>
      <c r="B656" s="43"/>
      <c r="C656" s="208" t="s">
        <v>797</v>
      </c>
      <c r="D656" s="208" t="s">
        <v>143</v>
      </c>
      <c r="E656" s="209" t="s">
        <v>798</v>
      </c>
      <c r="F656" s="210" t="s">
        <v>799</v>
      </c>
      <c r="G656" s="211" t="s">
        <v>358</v>
      </c>
      <c r="H656" s="212">
        <v>37</v>
      </c>
      <c r="I656" s="213"/>
      <c r="J656" s="214">
        <f>ROUND(I656*H656,2)</f>
        <v>0</v>
      </c>
      <c r="K656" s="210" t="s">
        <v>32</v>
      </c>
      <c r="L656" s="48"/>
      <c r="M656" s="215" t="s">
        <v>32</v>
      </c>
      <c r="N656" s="216" t="s">
        <v>49</v>
      </c>
      <c r="O656" s="88"/>
      <c r="P656" s="217">
        <f>O656*H656</f>
        <v>0</v>
      </c>
      <c r="Q656" s="217">
        <v>0.00029999999999999997</v>
      </c>
      <c r="R656" s="217">
        <f>Q656*H656</f>
        <v>0.011099999999999999</v>
      </c>
      <c r="S656" s="217">
        <v>0</v>
      </c>
      <c r="T656" s="218">
        <f>S656*H656</f>
        <v>0</v>
      </c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R656" s="219" t="s">
        <v>301</v>
      </c>
      <c r="AT656" s="219" t="s">
        <v>143</v>
      </c>
      <c r="AU656" s="219" t="s">
        <v>88</v>
      </c>
      <c r="AY656" s="20" t="s">
        <v>141</v>
      </c>
      <c r="BE656" s="220">
        <f>IF(N656="základní",J656,0)</f>
        <v>0</v>
      </c>
      <c r="BF656" s="220">
        <f>IF(N656="snížená",J656,0)</f>
        <v>0</v>
      </c>
      <c r="BG656" s="220">
        <f>IF(N656="zákl. přenesená",J656,0)</f>
        <v>0</v>
      </c>
      <c r="BH656" s="220">
        <f>IF(N656="sníž. přenesená",J656,0)</f>
        <v>0</v>
      </c>
      <c r="BI656" s="220">
        <f>IF(N656="nulová",J656,0)</f>
        <v>0</v>
      </c>
      <c r="BJ656" s="20" t="s">
        <v>86</v>
      </c>
      <c r="BK656" s="220">
        <f>ROUND(I656*H656,2)</f>
        <v>0</v>
      </c>
      <c r="BL656" s="20" t="s">
        <v>301</v>
      </c>
      <c r="BM656" s="219" t="s">
        <v>800</v>
      </c>
    </row>
    <row r="657" s="13" customFormat="1">
      <c r="A657" s="13"/>
      <c r="B657" s="226"/>
      <c r="C657" s="227"/>
      <c r="D657" s="228" t="s">
        <v>152</v>
      </c>
      <c r="E657" s="229" t="s">
        <v>32</v>
      </c>
      <c r="F657" s="230" t="s">
        <v>801</v>
      </c>
      <c r="G657" s="227"/>
      <c r="H657" s="229" t="s">
        <v>32</v>
      </c>
      <c r="I657" s="231"/>
      <c r="J657" s="227"/>
      <c r="K657" s="227"/>
      <c r="L657" s="232"/>
      <c r="M657" s="233"/>
      <c r="N657" s="234"/>
      <c r="O657" s="234"/>
      <c r="P657" s="234"/>
      <c r="Q657" s="234"/>
      <c r="R657" s="234"/>
      <c r="S657" s="234"/>
      <c r="T657" s="235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6" t="s">
        <v>152</v>
      </c>
      <c r="AU657" s="236" t="s">
        <v>88</v>
      </c>
      <c r="AV657" s="13" t="s">
        <v>86</v>
      </c>
      <c r="AW657" s="13" t="s">
        <v>39</v>
      </c>
      <c r="AX657" s="13" t="s">
        <v>78</v>
      </c>
      <c r="AY657" s="236" t="s">
        <v>141</v>
      </c>
    </row>
    <row r="658" s="13" customFormat="1">
      <c r="A658" s="13"/>
      <c r="B658" s="226"/>
      <c r="C658" s="227"/>
      <c r="D658" s="228" t="s">
        <v>152</v>
      </c>
      <c r="E658" s="229" t="s">
        <v>32</v>
      </c>
      <c r="F658" s="230" t="s">
        <v>802</v>
      </c>
      <c r="G658" s="227"/>
      <c r="H658" s="229" t="s">
        <v>32</v>
      </c>
      <c r="I658" s="231"/>
      <c r="J658" s="227"/>
      <c r="K658" s="227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152</v>
      </c>
      <c r="AU658" s="236" t="s">
        <v>88</v>
      </c>
      <c r="AV658" s="13" t="s">
        <v>86</v>
      </c>
      <c r="AW658" s="13" t="s">
        <v>39</v>
      </c>
      <c r="AX658" s="13" t="s">
        <v>78</v>
      </c>
      <c r="AY658" s="236" t="s">
        <v>141</v>
      </c>
    </row>
    <row r="659" s="14" customFormat="1">
      <c r="A659" s="14"/>
      <c r="B659" s="237"/>
      <c r="C659" s="238"/>
      <c r="D659" s="228" t="s">
        <v>152</v>
      </c>
      <c r="E659" s="239" t="s">
        <v>32</v>
      </c>
      <c r="F659" s="240" t="s">
        <v>468</v>
      </c>
      <c r="G659" s="238"/>
      <c r="H659" s="241">
        <v>37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152</v>
      </c>
      <c r="AU659" s="247" t="s">
        <v>88</v>
      </c>
      <c r="AV659" s="14" t="s">
        <v>88</v>
      </c>
      <c r="AW659" s="14" t="s">
        <v>39</v>
      </c>
      <c r="AX659" s="14" t="s">
        <v>78</v>
      </c>
      <c r="AY659" s="247" t="s">
        <v>141</v>
      </c>
    </row>
    <row r="660" s="16" customFormat="1">
      <c r="A660" s="16"/>
      <c r="B660" s="259"/>
      <c r="C660" s="260"/>
      <c r="D660" s="228" t="s">
        <v>152</v>
      </c>
      <c r="E660" s="261" t="s">
        <v>32</v>
      </c>
      <c r="F660" s="262" t="s">
        <v>178</v>
      </c>
      <c r="G660" s="260"/>
      <c r="H660" s="263">
        <v>37</v>
      </c>
      <c r="I660" s="264"/>
      <c r="J660" s="260"/>
      <c r="K660" s="260"/>
      <c r="L660" s="265"/>
      <c r="M660" s="266"/>
      <c r="N660" s="267"/>
      <c r="O660" s="267"/>
      <c r="P660" s="267"/>
      <c r="Q660" s="267"/>
      <c r="R660" s="267"/>
      <c r="S660" s="267"/>
      <c r="T660" s="268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69" t="s">
        <v>152</v>
      </c>
      <c r="AU660" s="269" t="s">
        <v>88</v>
      </c>
      <c r="AV660" s="16" t="s">
        <v>148</v>
      </c>
      <c r="AW660" s="16" t="s">
        <v>39</v>
      </c>
      <c r="AX660" s="16" t="s">
        <v>86</v>
      </c>
      <c r="AY660" s="269" t="s">
        <v>141</v>
      </c>
    </row>
    <row r="661" s="2" customFormat="1" ht="16.5" customHeight="1">
      <c r="A661" s="42"/>
      <c r="B661" s="43"/>
      <c r="C661" s="208" t="s">
        <v>803</v>
      </c>
      <c r="D661" s="208" t="s">
        <v>143</v>
      </c>
      <c r="E661" s="209" t="s">
        <v>804</v>
      </c>
      <c r="F661" s="210" t="s">
        <v>805</v>
      </c>
      <c r="G661" s="211" t="s">
        <v>581</v>
      </c>
      <c r="H661" s="212">
        <v>1</v>
      </c>
      <c r="I661" s="213"/>
      <c r="J661" s="214">
        <f>ROUND(I661*H661,2)</f>
        <v>0</v>
      </c>
      <c r="K661" s="210" t="s">
        <v>32</v>
      </c>
      <c r="L661" s="48"/>
      <c r="M661" s="215" t="s">
        <v>32</v>
      </c>
      <c r="N661" s="216" t="s">
        <v>49</v>
      </c>
      <c r="O661" s="88"/>
      <c r="P661" s="217">
        <f>O661*H661</f>
        <v>0</v>
      </c>
      <c r="Q661" s="217">
        <v>0.00029999999999999997</v>
      </c>
      <c r="R661" s="217">
        <f>Q661*H661</f>
        <v>0.00029999999999999997</v>
      </c>
      <c r="S661" s="217">
        <v>0</v>
      </c>
      <c r="T661" s="218">
        <f>S661*H661</f>
        <v>0</v>
      </c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R661" s="219" t="s">
        <v>301</v>
      </c>
      <c r="AT661" s="219" t="s">
        <v>143</v>
      </c>
      <c r="AU661" s="219" t="s">
        <v>88</v>
      </c>
      <c r="AY661" s="20" t="s">
        <v>141</v>
      </c>
      <c r="BE661" s="220">
        <f>IF(N661="základní",J661,0)</f>
        <v>0</v>
      </c>
      <c r="BF661" s="220">
        <f>IF(N661="snížená",J661,0)</f>
        <v>0</v>
      </c>
      <c r="BG661" s="220">
        <f>IF(N661="zákl. přenesená",J661,0)</f>
        <v>0</v>
      </c>
      <c r="BH661" s="220">
        <f>IF(N661="sníž. přenesená",J661,0)</f>
        <v>0</v>
      </c>
      <c r="BI661" s="220">
        <f>IF(N661="nulová",J661,0)</f>
        <v>0</v>
      </c>
      <c r="BJ661" s="20" t="s">
        <v>86</v>
      </c>
      <c r="BK661" s="220">
        <f>ROUND(I661*H661,2)</f>
        <v>0</v>
      </c>
      <c r="BL661" s="20" t="s">
        <v>301</v>
      </c>
      <c r="BM661" s="219" t="s">
        <v>806</v>
      </c>
    </row>
    <row r="662" s="13" customFormat="1">
      <c r="A662" s="13"/>
      <c r="B662" s="226"/>
      <c r="C662" s="227"/>
      <c r="D662" s="228" t="s">
        <v>152</v>
      </c>
      <c r="E662" s="229" t="s">
        <v>32</v>
      </c>
      <c r="F662" s="230" t="s">
        <v>807</v>
      </c>
      <c r="G662" s="227"/>
      <c r="H662" s="229" t="s">
        <v>32</v>
      </c>
      <c r="I662" s="231"/>
      <c r="J662" s="227"/>
      <c r="K662" s="227"/>
      <c r="L662" s="232"/>
      <c r="M662" s="233"/>
      <c r="N662" s="234"/>
      <c r="O662" s="234"/>
      <c r="P662" s="234"/>
      <c r="Q662" s="234"/>
      <c r="R662" s="234"/>
      <c r="S662" s="234"/>
      <c r="T662" s="23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6" t="s">
        <v>152</v>
      </c>
      <c r="AU662" s="236" t="s">
        <v>88</v>
      </c>
      <c r="AV662" s="13" t="s">
        <v>86</v>
      </c>
      <c r="AW662" s="13" t="s">
        <v>39</v>
      </c>
      <c r="AX662" s="13" t="s">
        <v>78</v>
      </c>
      <c r="AY662" s="236" t="s">
        <v>141</v>
      </c>
    </row>
    <row r="663" s="13" customFormat="1">
      <c r="A663" s="13"/>
      <c r="B663" s="226"/>
      <c r="C663" s="227"/>
      <c r="D663" s="228" t="s">
        <v>152</v>
      </c>
      <c r="E663" s="229" t="s">
        <v>32</v>
      </c>
      <c r="F663" s="230" t="s">
        <v>808</v>
      </c>
      <c r="G663" s="227"/>
      <c r="H663" s="229" t="s">
        <v>32</v>
      </c>
      <c r="I663" s="231"/>
      <c r="J663" s="227"/>
      <c r="K663" s="227"/>
      <c r="L663" s="232"/>
      <c r="M663" s="233"/>
      <c r="N663" s="234"/>
      <c r="O663" s="234"/>
      <c r="P663" s="234"/>
      <c r="Q663" s="234"/>
      <c r="R663" s="234"/>
      <c r="S663" s="234"/>
      <c r="T663" s="23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6" t="s">
        <v>152</v>
      </c>
      <c r="AU663" s="236" t="s">
        <v>88</v>
      </c>
      <c r="AV663" s="13" t="s">
        <v>86</v>
      </c>
      <c r="AW663" s="13" t="s">
        <v>39</v>
      </c>
      <c r="AX663" s="13" t="s">
        <v>78</v>
      </c>
      <c r="AY663" s="236" t="s">
        <v>141</v>
      </c>
    </row>
    <row r="664" s="14" customFormat="1">
      <c r="A664" s="14"/>
      <c r="B664" s="237"/>
      <c r="C664" s="238"/>
      <c r="D664" s="228" t="s">
        <v>152</v>
      </c>
      <c r="E664" s="239" t="s">
        <v>32</v>
      </c>
      <c r="F664" s="240" t="s">
        <v>86</v>
      </c>
      <c r="G664" s="238"/>
      <c r="H664" s="241">
        <v>1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7" t="s">
        <v>152</v>
      </c>
      <c r="AU664" s="247" t="s">
        <v>88</v>
      </c>
      <c r="AV664" s="14" t="s">
        <v>88</v>
      </c>
      <c r="AW664" s="14" t="s">
        <v>39</v>
      </c>
      <c r="AX664" s="14" t="s">
        <v>78</v>
      </c>
      <c r="AY664" s="247" t="s">
        <v>141</v>
      </c>
    </row>
    <row r="665" s="16" customFormat="1">
      <c r="A665" s="16"/>
      <c r="B665" s="259"/>
      <c r="C665" s="260"/>
      <c r="D665" s="228" t="s">
        <v>152</v>
      </c>
      <c r="E665" s="261" t="s">
        <v>32</v>
      </c>
      <c r="F665" s="262" t="s">
        <v>178</v>
      </c>
      <c r="G665" s="260"/>
      <c r="H665" s="263">
        <v>1</v>
      </c>
      <c r="I665" s="264"/>
      <c r="J665" s="260"/>
      <c r="K665" s="260"/>
      <c r="L665" s="265"/>
      <c r="M665" s="266"/>
      <c r="N665" s="267"/>
      <c r="O665" s="267"/>
      <c r="P665" s="267"/>
      <c r="Q665" s="267"/>
      <c r="R665" s="267"/>
      <c r="S665" s="267"/>
      <c r="T665" s="268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T665" s="269" t="s">
        <v>152</v>
      </c>
      <c r="AU665" s="269" t="s">
        <v>88</v>
      </c>
      <c r="AV665" s="16" t="s">
        <v>148</v>
      </c>
      <c r="AW665" s="16" t="s">
        <v>39</v>
      </c>
      <c r="AX665" s="16" t="s">
        <v>86</v>
      </c>
      <c r="AY665" s="269" t="s">
        <v>141</v>
      </c>
    </row>
    <row r="666" s="2" customFormat="1" ht="24.15" customHeight="1">
      <c r="A666" s="42"/>
      <c r="B666" s="43"/>
      <c r="C666" s="208" t="s">
        <v>809</v>
      </c>
      <c r="D666" s="208" t="s">
        <v>143</v>
      </c>
      <c r="E666" s="209" t="s">
        <v>810</v>
      </c>
      <c r="F666" s="210" t="s">
        <v>811</v>
      </c>
      <c r="G666" s="211" t="s">
        <v>230</v>
      </c>
      <c r="H666" s="212">
        <v>15</v>
      </c>
      <c r="I666" s="213"/>
      <c r="J666" s="214">
        <f>ROUND(I666*H666,2)</f>
        <v>0</v>
      </c>
      <c r="K666" s="210" t="s">
        <v>32</v>
      </c>
      <c r="L666" s="48"/>
      <c r="M666" s="215" t="s">
        <v>32</v>
      </c>
      <c r="N666" s="216" t="s">
        <v>49</v>
      </c>
      <c r="O666" s="88"/>
      <c r="P666" s="217">
        <f>O666*H666</f>
        <v>0</v>
      </c>
      <c r="Q666" s="217">
        <v>0.00029999999999999997</v>
      </c>
      <c r="R666" s="217">
        <f>Q666*H666</f>
        <v>0.0044999999999999997</v>
      </c>
      <c r="S666" s="217">
        <v>0</v>
      </c>
      <c r="T666" s="218">
        <f>S666*H666</f>
        <v>0</v>
      </c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R666" s="219" t="s">
        <v>301</v>
      </c>
      <c r="AT666" s="219" t="s">
        <v>143</v>
      </c>
      <c r="AU666" s="219" t="s">
        <v>88</v>
      </c>
      <c r="AY666" s="20" t="s">
        <v>141</v>
      </c>
      <c r="BE666" s="220">
        <f>IF(N666="základní",J666,0)</f>
        <v>0</v>
      </c>
      <c r="BF666" s="220">
        <f>IF(N666="snížená",J666,0)</f>
        <v>0</v>
      </c>
      <c r="BG666" s="220">
        <f>IF(N666="zákl. přenesená",J666,0)</f>
        <v>0</v>
      </c>
      <c r="BH666" s="220">
        <f>IF(N666="sníž. přenesená",J666,0)</f>
        <v>0</v>
      </c>
      <c r="BI666" s="220">
        <f>IF(N666="nulová",J666,0)</f>
        <v>0</v>
      </c>
      <c r="BJ666" s="20" t="s">
        <v>86</v>
      </c>
      <c r="BK666" s="220">
        <f>ROUND(I666*H666,2)</f>
        <v>0</v>
      </c>
      <c r="BL666" s="20" t="s">
        <v>301</v>
      </c>
      <c r="BM666" s="219" t="s">
        <v>812</v>
      </c>
    </row>
    <row r="667" s="13" customFormat="1">
      <c r="A667" s="13"/>
      <c r="B667" s="226"/>
      <c r="C667" s="227"/>
      <c r="D667" s="228" t="s">
        <v>152</v>
      </c>
      <c r="E667" s="229" t="s">
        <v>32</v>
      </c>
      <c r="F667" s="230" t="s">
        <v>813</v>
      </c>
      <c r="G667" s="227"/>
      <c r="H667" s="229" t="s">
        <v>32</v>
      </c>
      <c r="I667" s="231"/>
      <c r="J667" s="227"/>
      <c r="K667" s="227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152</v>
      </c>
      <c r="AU667" s="236" t="s">
        <v>88</v>
      </c>
      <c r="AV667" s="13" t="s">
        <v>86</v>
      </c>
      <c r="AW667" s="13" t="s">
        <v>39</v>
      </c>
      <c r="AX667" s="13" t="s">
        <v>78</v>
      </c>
      <c r="AY667" s="236" t="s">
        <v>141</v>
      </c>
    </row>
    <row r="668" s="14" customFormat="1">
      <c r="A668" s="14"/>
      <c r="B668" s="237"/>
      <c r="C668" s="238"/>
      <c r="D668" s="228" t="s">
        <v>152</v>
      </c>
      <c r="E668" s="239" t="s">
        <v>32</v>
      </c>
      <c r="F668" s="240" t="s">
        <v>8</v>
      </c>
      <c r="G668" s="238"/>
      <c r="H668" s="241">
        <v>15</v>
      </c>
      <c r="I668" s="242"/>
      <c r="J668" s="238"/>
      <c r="K668" s="238"/>
      <c r="L668" s="243"/>
      <c r="M668" s="244"/>
      <c r="N668" s="245"/>
      <c r="O668" s="245"/>
      <c r="P668" s="245"/>
      <c r="Q668" s="245"/>
      <c r="R668" s="245"/>
      <c r="S668" s="245"/>
      <c r="T668" s="24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7" t="s">
        <v>152</v>
      </c>
      <c r="AU668" s="247" t="s">
        <v>88</v>
      </c>
      <c r="AV668" s="14" t="s">
        <v>88</v>
      </c>
      <c r="AW668" s="14" t="s">
        <v>39</v>
      </c>
      <c r="AX668" s="14" t="s">
        <v>78</v>
      </c>
      <c r="AY668" s="247" t="s">
        <v>141</v>
      </c>
    </row>
    <row r="669" s="16" customFormat="1">
      <c r="A669" s="16"/>
      <c r="B669" s="259"/>
      <c r="C669" s="260"/>
      <c r="D669" s="228" t="s">
        <v>152</v>
      </c>
      <c r="E669" s="261" t="s">
        <v>32</v>
      </c>
      <c r="F669" s="262" t="s">
        <v>178</v>
      </c>
      <c r="G669" s="260"/>
      <c r="H669" s="263">
        <v>15</v>
      </c>
      <c r="I669" s="264"/>
      <c r="J669" s="260"/>
      <c r="K669" s="260"/>
      <c r="L669" s="265"/>
      <c r="M669" s="266"/>
      <c r="N669" s="267"/>
      <c r="O669" s="267"/>
      <c r="P669" s="267"/>
      <c r="Q669" s="267"/>
      <c r="R669" s="267"/>
      <c r="S669" s="267"/>
      <c r="T669" s="268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T669" s="269" t="s">
        <v>152</v>
      </c>
      <c r="AU669" s="269" t="s">
        <v>88</v>
      </c>
      <c r="AV669" s="16" t="s">
        <v>148</v>
      </c>
      <c r="AW669" s="16" t="s">
        <v>39</v>
      </c>
      <c r="AX669" s="16" t="s">
        <v>86</v>
      </c>
      <c r="AY669" s="269" t="s">
        <v>141</v>
      </c>
    </row>
    <row r="670" s="2" customFormat="1" ht="24.15" customHeight="1">
      <c r="A670" s="42"/>
      <c r="B670" s="43"/>
      <c r="C670" s="208" t="s">
        <v>814</v>
      </c>
      <c r="D670" s="208" t="s">
        <v>143</v>
      </c>
      <c r="E670" s="209" t="s">
        <v>815</v>
      </c>
      <c r="F670" s="210" t="s">
        <v>816</v>
      </c>
      <c r="G670" s="211" t="s">
        <v>230</v>
      </c>
      <c r="H670" s="212">
        <v>3</v>
      </c>
      <c r="I670" s="213"/>
      <c r="J670" s="214">
        <f>ROUND(I670*H670,2)</f>
        <v>0</v>
      </c>
      <c r="K670" s="210" t="s">
        <v>32</v>
      </c>
      <c r="L670" s="48"/>
      <c r="M670" s="215" t="s">
        <v>32</v>
      </c>
      <c r="N670" s="216" t="s">
        <v>49</v>
      </c>
      <c r="O670" s="88"/>
      <c r="P670" s="217">
        <f>O670*H670</f>
        <v>0</v>
      </c>
      <c r="Q670" s="217">
        <v>0.00029999999999999997</v>
      </c>
      <c r="R670" s="217">
        <f>Q670*H670</f>
        <v>0.00089999999999999998</v>
      </c>
      <c r="S670" s="217">
        <v>0</v>
      </c>
      <c r="T670" s="218">
        <f>S670*H670</f>
        <v>0</v>
      </c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R670" s="219" t="s">
        <v>301</v>
      </c>
      <c r="AT670" s="219" t="s">
        <v>143</v>
      </c>
      <c r="AU670" s="219" t="s">
        <v>88</v>
      </c>
      <c r="AY670" s="20" t="s">
        <v>141</v>
      </c>
      <c r="BE670" s="220">
        <f>IF(N670="základní",J670,0)</f>
        <v>0</v>
      </c>
      <c r="BF670" s="220">
        <f>IF(N670="snížená",J670,0)</f>
        <v>0</v>
      </c>
      <c r="BG670" s="220">
        <f>IF(N670="zákl. přenesená",J670,0)</f>
        <v>0</v>
      </c>
      <c r="BH670" s="220">
        <f>IF(N670="sníž. přenesená",J670,0)</f>
        <v>0</v>
      </c>
      <c r="BI670" s="220">
        <f>IF(N670="nulová",J670,0)</f>
        <v>0</v>
      </c>
      <c r="BJ670" s="20" t="s">
        <v>86</v>
      </c>
      <c r="BK670" s="220">
        <f>ROUND(I670*H670,2)</f>
        <v>0</v>
      </c>
      <c r="BL670" s="20" t="s">
        <v>301</v>
      </c>
      <c r="BM670" s="219" t="s">
        <v>817</v>
      </c>
    </row>
    <row r="671" s="13" customFormat="1">
      <c r="A671" s="13"/>
      <c r="B671" s="226"/>
      <c r="C671" s="227"/>
      <c r="D671" s="228" t="s">
        <v>152</v>
      </c>
      <c r="E671" s="229" t="s">
        <v>32</v>
      </c>
      <c r="F671" s="230" t="s">
        <v>818</v>
      </c>
      <c r="G671" s="227"/>
      <c r="H671" s="229" t="s">
        <v>32</v>
      </c>
      <c r="I671" s="231"/>
      <c r="J671" s="227"/>
      <c r="K671" s="227"/>
      <c r="L671" s="232"/>
      <c r="M671" s="233"/>
      <c r="N671" s="234"/>
      <c r="O671" s="234"/>
      <c r="P671" s="234"/>
      <c r="Q671" s="234"/>
      <c r="R671" s="234"/>
      <c r="S671" s="234"/>
      <c r="T671" s="235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6" t="s">
        <v>152</v>
      </c>
      <c r="AU671" s="236" t="s">
        <v>88</v>
      </c>
      <c r="AV671" s="13" t="s">
        <v>86</v>
      </c>
      <c r="AW671" s="13" t="s">
        <v>39</v>
      </c>
      <c r="AX671" s="13" t="s">
        <v>78</v>
      </c>
      <c r="AY671" s="236" t="s">
        <v>141</v>
      </c>
    </row>
    <row r="672" s="14" customFormat="1">
      <c r="A672" s="14"/>
      <c r="B672" s="237"/>
      <c r="C672" s="238"/>
      <c r="D672" s="228" t="s">
        <v>152</v>
      </c>
      <c r="E672" s="239" t="s">
        <v>32</v>
      </c>
      <c r="F672" s="240" t="s">
        <v>175</v>
      </c>
      <c r="G672" s="238"/>
      <c r="H672" s="241">
        <v>3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152</v>
      </c>
      <c r="AU672" s="247" t="s">
        <v>88</v>
      </c>
      <c r="AV672" s="14" t="s">
        <v>88</v>
      </c>
      <c r="AW672" s="14" t="s">
        <v>39</v>
      </c>
      <c r="AX672" s="14" t="s">
        <v>78</v>
      </c>
      <c r="AY672" s="247" t="s">
        <v>141</v>
      </c>
    </row>
    <row r="673" s="16" customFormat="1">
      <c r="A673" s="16"/>
      <c r="B673" s="259"/>
      <c r="C673" s="260"/>
      <c r="D673" s="228" t="s">
        <v>152</v>
      </c>
      <c r="E673" s="261" t="s">
        <v>32</v>
      </c>
      <c r="F673" s="262" t="s">
        <v>178</v>
      </c>
      <c r="G673" s="260"/>
      <c r="H673" s="263">
        <v>3</v>
      </c>
      <c r="I673" s="264"/>
      <c r="J673" s="260"/>
      <c r="K673" s="260"/>
      <c r="L673" s="265"/>
      <c r="M673" s="266"/>
      <c r="N673" s="267"/>
      <c r="O673" s="267"/>
      <c r="P673" s="267"/>
      <c r="Q673" s="267"/>
      <c r="R673" s="267"/>
      <c r="S673" s="267"/>
      <c r="T673" s="268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69" t="s">
        <v>152</v>
      </c>
      <c r="AU673" s="269" t="s">
        <v>88</v>
      </c>
      <c r="AV673" s="16" t="s">
        <v>148</v>
      </c>
      <c r="AW673" s="16" t="s">
        <v>39</v>
      </c>
      <c r="AX673" s="16" t="s">
        <v>86</v>
      </c>
      <c r="AY673" s="269" t="s">
        <v>141</v>
      </c>
    </row>
    <row r="674" s="2" customFormat="1" ht="24.15" customHeight="1">
      <c r="A674" s="42"/>
      <c r="B674" s="43"/>
      <c r="C674" s="208" t="s">
        <v>819</v>
      </c>
      <c r="D674" s="208" t="s">
        <v>143</v>
      </c>
      <c r="E674" s="209" t="s">
        <v>820</v>
      </c>
      <c r="F674" s="210" t="s">
        <v>821</v>
      </c>
      <c r="G674" s="211" t="s">
        <v>230</v>
      </c>
      <c r="H674" s="212">
        <v>18.5</v>
      </c>
      <c r="I674" s="213"/>
      <c r="J674" s="214">
        <f>ROUND(I674*H674,2)</f>
        <v>0</v>
      </c>
      <c r="K674" s="210" t="s">
        <v>32</v>
      </c>
      <c r="L674" s="48"/>
      <c r="M674" s="215" t="s">
        <v>32</v>
      </c>
      <c r="N674" s="216" t="s">
        <v>49</v>
      </c>
      <c r="O674" s="88"/>
      <c r="P674" s="217">
        <f>O674*H674</f>
        <v>0</v>
      </c>
      <c r="Q674" s="217">
        <v>0.024</v>
      </c>
      <c r="R674" s="217">
        <f>Q674*H674</f>
        <v>0.44400000000000001</v>
      </c>
      <c r="S674" s="217">
        <v>0.0050000000000000001</v>
      </c>
      <c r="T674" s="218">
        <f>S674*H674</f>
        <v>0.092499999999999999</v>
      </c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R674" s="219" t="s">
        <v>301</v>
      </c>
      <c r="AT674" s="219" t="s">
        <v>143</v>
      </c>
      <c r="AU674" s="219" t="s">
        <v>88</v>
      </c>
      <c r="AY674" s="20" t="s">
        <v>141</v>
      </c>
      <c r="BE674" s="220">
        <f>IF(N674="základní",J674,0)</f>
        <v>0</v>
      </c>
      <c r="BF674" s="220">
        <f>IF(N674="snížená",J674,0)</f>
        <v>0</v>
      </c>
      <c r="BG674" s="220">
        <f>IF(N674="zákl. přenesená",J674,0)</f>
        <v>0</v>
      </c>
      <c r="BH674" s="220">
        <f>IF(N674="sníž. přenesená",J674,0)</f>
        <v>0</v>
      </c>
      <c r="BI674" s="220">
        <f>IF(N674="nulová",J674,0)</f>
        <v>0</v>
      </c>
      <c r="BJ674" s="20" t="s">
        <v>86</v>
      </c>
      <c r="BK674" s="220">
        <f>ROUND(I674*H674,2)</f>
        <v>0</v>
      </c>
      <c r="BL674" s="20" t="s">
        <v>301</v>
      </c>
      <c r="BM674" s="219" t="s">
        <v>822</v>
      </c>
    </row>
    <row r="675" s="13" customFormat="1">
      <c r="A675" s="13"/>
      <c r="B675" s="226"/>
      <c r="C675" s="227"/>
      <c r="D675" s="228" t="s">
        <v>152</v>
      </c>
      <c r="E675" s="229" t="s">
        <v>32</v>
      </c>
      <c r="F675" s="230" t="s">
        <v>823</v>
      </c>
      <c r="G675" s="227"/>
      <c r="H675" s="229" t="s">
        <v>32</v>
      </c>
      <c r="I675" s="231"/>
      <c r="J675" s="227"/>
      <c r="K675" s="227"/>
      <c r="L675" s="232"/>
      <c r="M675" s="233"/>
      <c r="N675" s="234"/>
      <c r="O675" s="234"/>
      <c r="P675" s="234"/>
      <c r="Q675" s="234"/>
      <c r="R675" s="234"/>
      <c r="S675" s="234"/>
      <c r="T675" s="235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6" t="s">
        <v>152</v>
      </c>
      <c r="AU675" s="236" t="s">
        <v>88</v>
      </c>
      <c r="AV675" s="13" t="s">
        <v>86</v>
      </c>
      <c r="AW675" s="13" t="s">
        <v>39</v>
      </c>
      <c r="AX675" s="13" t="s">
        <v>78</v>
      </c>
      <c r="AY675" s="236" t="s">
        <v>141</v>
      </c>
    </row>
    <row r="676" s="14" customFormat="1">
      <c r="A676" s="14"/>
      <c r="B676" s="237"/>
      <c r="C676" s="238"/>
      <c r="D676" s="228" t="s">
        <v>152</v>
      </c>
      <c r="E676" s="239" t="s">
        <v>32</v>
      </c>
      <c r="F676" s="240" t="s">
        <v>824</v>
      </c>
      <c r="G676" s="238"/>
      <c r="H676" s="241">
        <v>18.5</v>
      </c>
      <c r="I676" s="242"/>
      <c r="J676" s="238"/>
      <c r="K676" s="238"/>
      <c r="L676" s="243"/>
      <c r="M676" s="244"/>
      <c r="N676" s="245"/>
      <c r="O676" s="245"/>
      <c r="P676" s="245"/>
      <c r="Q676" s="245"/>
      <c r="R676" s="245"/>
      <c r="S676" s="245"/>
      <c r="T676" s="24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7" t="s">
        <v>152</v>
      </c>
      <c r="AU676" s="247" t="s">
        <v>88</v>
      </c>
      <c r="AV676" s="14" t="s">
        <v>88</v>
      </c>
      <c r="AW676" s="14" t="s">
        <v>39</v>
      </c>
      <c r="AX676" s="14" t="s">
        <v>86</v>
      </c>
      <c r="AY676" s="247" t="s">
        <v>141</v>
      </c>
    </row>
    <row r="677" s="2" customFormat="1" ht="24.15" customHeight="1">
      <c r="A677" s="42"/>
      <c r="B677" s="43"/>
      <c r="C677" s="208" t="s">
        <v>825</v>
      </c>
      <c r="D677" s="208" t="s">
        <v>143</v>
      </c>
      <c r="E677" s="209" t="s">
        <v>826</v>
      </c>
      <c r="F677" s="210" t="s">
        <v>827</v>
      </c>
      <c r="G677" s="211" t="s">
        <v>230</v>
      </c>
      <c r="H677" s="212">
        <v>10.5</v>
      </c>
      <c r="I677" s="213"/>
      <c r="J677" s="214">
        <f>ROUND(I677*H677,2)</f>
        <v>0</v>
      </c>
      <c r="K677" s="210" t="s">
        <v>32</v>
      </c>
      <c r="L677" s="48"/>
      <c r="M677" s="215" t="s">
        <v>32</v>
      </c>
      <c r="N677" s="216" t="s">
        <v>49</v>
      </c>
      <c r="O677" s="88"/>
      <c r="P677" s="217">
        <f>O677*H677</f>
        <v>0</v>
      </c>
      <c r="Q677" s="217">
        <v>0.5</v>
      </c>
      <c r="R677" s="217">
        <f>Q677*H677</f>
        <v>5.25</v>
      </c>
      <c r="S677" s="217">
        <v>0.5</v>
      </c>
      <c r="T677" s="218">
        <f>S677*H677</f>
        <v>5.25</v>
      </c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R677" s="219" t="s">
        <v>301</v>
      </c>
      <c r="AT677" s="219" t="s">
        <v>143</v>
      </c>
      <c r="AU677" s="219" t="s">
        <v>88</v>
      </c>
      <c r="AY677" s="20" t="s">
        <v>141</v>
      </c>
      <c r="BE677" s="220">
        <f>IF(N677="základní",J677,0)</f>
        <v>0</v>
      </c>
      <c r="BF677" s="220">
        <f>IF(N677="snížená",J677,0)</f>
        <v>0</v>
      </c>
      <c r="BG677" s="220">
        <f>IF(N677="zákl. přenesená",J677,0)</f>
        <v>0</v>
      </c>
      <c r="BH677" s="220">
        <f>IF(N677="sníž. přenesená",J677,0)</f>
        <v>0</v>
      </c>
      <c r="BI677" s="220">
        <f>IF(N677="nulová",J677,0)</f>
        <v>0</v>
      </c>
      <c r="BJ677" s="20" t="s">
        <v>86</v>
      </c>
      <c r="BK677" s="220">
        <f>ROUND(I677*H677,2)</f>
        <v>0</v>
      </c>
      <c r="BL677" s="20" t="s">
        <v>301</v>
      </c>
      <c r="BM677" s="219" t="s">
        <v>828</v>
      </c>
    </row>
    <row r="678" s="13" customFormat="1">
      <c r="A678" s="13"/>
      <c r="B678" s="226"/>
      <c r="C678" s="227"/>
      <c r="D678" s="228" t="s">
        <v>152</v>
      </c>
      <c r="E678" s="229" t="s">
        <v>32</v>
      </c>
      <c r="F678" s="230" t="s">
        <v>829</v>
      </c>
      <c r="G678" s="227"/>
      <c r="H678" s="229" t="s">
        <v>32</v>
      </c>
      <c r="I678" s="231"/>
      <c r="J678" s="227"/>
      <c r="K678" s="227"/>
      <c r="L678" s="232"/>
      <c r="M678" s="233"/>
      <c r="N678" s="234"/>
      <c r="O678" s="234"/>
      <c r="P678" s="234"/>
      <c r="Q678" s="234"/>
      <c r="R678" s="234"/>
      <c r="S678" s="234"/>
      <c r="T678" s="23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6" t="s">
        <v>152</v>
      </c>
      <c r="AU678" s="236" t="s">
        <v>88</v>
      </c>
      <c r="AV678" s="13" t="s">
        <v>86</v>
      </c>
      <c r="AW678" s="13" t="s">
        <v>39</v>
      </c>
      <c r="AX678" s="13" t="s">
        <v>78</v>
      </c>
      <c r="AY678" s="236" t="s">
        <v>141</v>
      </c>
    </row>
    <row r="679" s="14" customFormat="1">
      <c r="A679" s="14"/>
      <c r="B679" s="237"/>
      <c r="C679" s="238"/>
      <c r="D679" s="228" t="s">
        <v>152</v>
      </c>
      <c r="E679" s="239" t="s">
        <v>32</v>
      </c>
      <c r="F679" s="240" t="s">
        <v>830</v>
      </c>
      <c r="G679" s="238"/>
      <c r="H679" s="241">
        <v>10.5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7" t="s">
        <v>152</v>
      </c>
      <c r="AU679" s="247" t="s">
        <v>88</v>
      </c>
      <c r="AV679" s="14" t="s">
        <v>88</v>
      </c>
      <c r="AW679" s="14" t="s">
        <v>39</v>
      </c>
      <c r="AX679" s="14" t="s">
        <v>86</v>
      </c>
      <c r="AY679" s="247" t="s">
        <v>141</v>
      </c>
    </row>
    <row r="680" s="2" customFormat="1" ht="21.75" customHeight="1">
      <c r="A680" s="42"/>
      <c r="B680" s="43"/>
      <c r="C680" s="208" t="s">
        <v>831</v>
      </c>
      <c r="D680" s="208" t="s">
        <v>143</v>
      </c>
      <c r="E680" s="209" t="s">
        <v>832</v>
      </c>
      <c r="F680" s="210" t="s">
        <v>833</v>
      </c>
      <c r="G680" s="211" t="s">
        <v>358</v>
      </c>
      <c r="H680" s="212">
        <v>24</v>
      </c>
      <c r="I680" s="213"/>
      <c r="J680" s="214">
        <f>ROUND(I680*H680,2)</f>
        <v>0</v>
      </c>
      <c r="K680" s="210" t="s">
        <v>32</v>
      </c>
      <c r="L680" s="48"/>
      <c r="M680" s="215" t="s">
        <v>32</v>
      </c>
      <c r="N680" s="216" t="s">
        <v>49</v>
      </c>
      <c r="O680" s="88"/>
      <c r="P680" s="217">
        <f>O680*H680</f>
        <v>0</v>
      </c>
      <c r="Q680" s="217">
        <v>0.00029999999999999997</v>
      </c>
      <c r="R680" s="217">
        <f>Q680*H680</f>
        <v>0.0071999999999999998</v>
      </c>
      <c r="S680" s="217">
        <v>0</v>
      </c>
      <c r="T680" s="218">
        <f>S680*H680</f>
        <v>0</v>
      </c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R680" s="219" t="s">
        <v>301</v>
      </c>
      <c r="AT680" s="219" t="s">
        <v>143</v>
      </c>
      <c r="AU680" s="219" t="s">
        <v>88</v>
      </c>
      <c r="AY680" s="20" t="s">
        <v>141</v>
      </c>
      <c r="BE680" s="220">
        <f>IF(N680="základní",J680,0)</f>
        <v>0</v>
      </c>
      <c r="BF680" s="220">
        <f>IF(N680="snížená",J680,0)</f>
        <v>0</v>
      </c>
      <c r="BG680" s="220">
        <f>IF(N680="zákl. přenesená",J680,0)</f>
        <v>0</v>
      </c>
      <c r="BH680" s="220">
        <f>IF(N680="sníž. přenesená",J680,0)</f>
        <v>0</v>
      </c>
      <c r="BI680" s="220">
        <f>IF(N680="nulová",J680,0)</f>
        <v>0</v>
      </c>
      <c r="BJ680" s="20" t="s">
        <v>86</v>
      </c>
      <c r="BK680" s="220">
        <f>ROUND(I680*H680,2)</f>
        <v>0</v>
      </c>
      <c r="BL680" s="20" t="s">
        <v>301</v>
      </c>
      <c r="BM680" s="219" t="s">
        <v>834</v>
      </c>
    </row>
    <row r="681" s="13" customFormat="1">
      <c r="A681" s="13"/>
      <c r="B681" s="226"/>
      <c r="C681" s="227"/>
      <c r="D681" s="228" t="s">
        <v>152</v>
      </c>
      <c r="E681" s="229" t="s">
        <v>32</v>
      </c>
      <c r="F681" s="230" t="s">
        <v>835</v>
      </c>
      <c r="G681" s="227"/>
      <c r="H681" s="229" t="s">
        <v>32</v>
      </c>
      <c r="I681" s="231"/>
      <c r="J681" s="227"/>
      <c r="K681" s="227"/>
      <c r="L681" s="232"/>
      <c r="M681" s="233"/>
      <c r="N681" s="234"/>
      <c r="O681" s="234"/>
      <c r="P681" s="234"/>
      <c r="Q681" s="234"/>
      <c r="R681" s="234"/>
      <c r="S681" s="234"/>
      <c r="T681" s="23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6" t="s">
        <v>152</v>
      </c>
      <c r="AU681" s="236" t="s">
        <v>88</v>
      </c>
      <c r="AV681" s="13" t="s">
        <v>86</v>
      </c>
      <c r="AW681" s="13" t="s">
        <v>39</v>
      </c>
      <c r="AX681" s="13" t="s">
        <v>78</v>
      </c>
      <c r="AY681" s="236" t="s">
        <v>141</v>
      </c>
    </row>
    <row r="682" s="13" customFormat="1">
      <c r="A682" s="13"/>
      <c r="B682" s="226"/>
      <c r="C682" s="227"/>
      <c r="D682" s="228" t="s">
        <v>152</v>
      </c>
      <c r="E682" s="229" t="s">
        <v>32</v>
      </c>
      <c r="F682" s="230" t="s">
        <v>836</v>
      </c>
      <c r="G682" s="227"/>
      <c r="H682" s="229" t="s">
        <v>32</v>
      </c>
      <c r="I682" s="231"/>
      <c r="J682" s="227"/>
      <c r="K682" s="227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152</v>
      </c>
      <c r="AU682" s="236" t="s">
        <v>88</v>
      </c>
      <c r="AV682" s="13" t="s">
        <v>86</v>
      </c>
      <c r="AW682" s="13" t="s">
        <v>39</v>
      </c>
      <c r="AX682" s="13" t="s">
        <v>78</v>
      </c>
      <c r="AY682" s="236" t="s">
        <v>141</v>
      </c>
    </row>
    <row r="683" s="14" customFormat="1">
      <c r="A683" s="14"/>
      <c r="B683" s="237"/>
      <c r="C683" s="238"/>
      <c r="D683" s="228" t="s">
        <v>152</v>
      </c>
      <c r="E683" s="239" t="s">
        <v>32</v>
      </c>
      <c r="F683" s="240" t="s">
        <v>348</v>
      </c>
      <c r="G683" s="238"/>
      <c r="H683" s="241">
        <v>24</v>
      </c>
      <c r="I683" s="242"/>
      <c r="J683" s="238"/>
      <c r="K683" s="238"/>
      <c r="L683" s="243"/>
      <c r="M683" s="244"/>
      <c r="N683" s="245"/>
      <c r="O683" s="245"/>
      <c r="P683" s="245"/>
      <c r="Q683" s="245"/>
      <c r="R683" s="245"/>
      <c r="S683" s="245"/>
      <c r="T683" s="24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7" t="s">
        <v>152</v>
      </c>
      <c r="AU683" s="247" t="s">
        <v>88</v>
      </c>
      <c r="AV683" s="14" t="s">
        <v>88</v>
      </c>
      <c r="AW683" s="14" t="s">
        <v>39</v>
      </c>
      <c r="AX683" s="14" t="s">
        <v>78</v>
      </c>
      <c r="AY683" s="247" t="s">
        <v>141</v>
      </c>
    </row>
    <row r="684" s="16" customFormat="1">
      <c r="A684" s="16"/>
      <c r="B684" s="259"/>
      <c r="C684" s="260"/>
      <c r="D684" s="228" t="s">
        <v>152</v>
      </c>
      <c r="E684" s="261" t="s">
        <v>32</v>
      </c>
      <c r="F684" s="262" t="s">
        <v>178</v>
      </c>
      <c r="G684" s="260"/>
      <c r="H684" s="263">
        <v>24</v>
      </c>
      <c r="I684" s="264"/>
      <c r="J684" s="260"/>
      <c r="K684" s="260"/>
      <c r="L684" s="265"/>
      <c r="M684" s="266"/>
      <c r="N684" s="267"/>
      <c r="O684" s="267"/>
      <c r="P684" s="267"/>
      <c r="Q684" s="267"/>
      <c r="R684" s="267"/>
      <c r="S684" s="267"/>
      <c r="T684" s="268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T684" s="269" t="s">
        <v>152</v>
      </c>
      <c r="AU684" s="269" t="s">
        <v>88</v>
      </c>
      <c r="AV684" s="16" t="s">
        <v>148</v>
      </c>
      <c r="AW684" s="16" t="s">
        <v>39</v>
      </c>
      <c r="AX684" s="16" t="s">
        <v>86</v>
      </c>
      <c r="AY684" s="269" t="s">
        <v>141</v>
      </c>
    </row>
    <row r="685" s="2" customFormat="1" ht="16.5" customHeight="1">
      <c r="A685" s="42"/>
      <c r="B685" s="43"/>
      <c r="C685" s="208" t="s">
        <v>837</v>
      </c>
      <c r="D685" s="208" t="s">
        <v>143</v>
      </c>
      <c r="E685" s="209" t="s">
        <v>838</v>
      </c>
      <c r="F685" s="210" t="s">
        <v>839</v>
      </c>
      <c r="G685" s="211" t="s">
        <v>358</v>
      </c>
      <c r="H685" s="212">
        <v>13</v>
      </c>
      <c r="I685" s="213"/>
      <c r="J685" s="214">
        <f>ROUND(I685*H685,2)</f>
        <v>0</v>
      </c>
      <c r="K685" s="210" t="s">
        <v>32</v>
      </c>
      <c r="L685" s="48"/>
      <c r="M685" s="215" t="s">
        <v>32</v>
      </c>
      <c r="N685" s="216" t="s">
        <v>49</v>
      </c>
      <c r="O685" s="88"/>
      <c r="P685" s="217">
        <f>O685*H685</f>
        <v>0</v>
      </c>
      <c r="Q685" s="217">
        <v>0.00029999999999999997</v>
      </c>
      <c r="R685" s="217">
        <f>Q685*H685</f>
        <v>0.0038999999999999998</v>
      </c>
      <c r="S685" s="217">
        <v>0</v>
      </c>
      <c r="T685" s="218">
        <f>S685*H685</f>
        <v>0</v>
      </c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R685" s="219" t="s">
        <v>301</v>
      </c>
      <c r="AT685" s="219" t="s">
        <v>143</v>
      </c>
      <c r="AU685" s="219" t="s">
        <v>88</v>
      </c>
      <c r="AY685" s="20" t="s">
        <v>141</v>
      </c>
      <c r="BE685" s="220">
        <f>IF(N685="základní",J685,0)</f>
        <v>0</v>
      </c>
      <c r="BF685" s="220">
        <f>IF(N685="snížená",J685,0)</f>
        <v>0</v>
      </c>
      <c r="BG685" s="220">
        <f>IF(N685="zákl. přenesená",J685,0)</f>
        <v>0</v>
      </c>
      <c r="BH685" s="220">
        <f>IF(N685="sníž. přenesená",J685,0)</f>
        <v>0</v>
      </c>
      <c r="BI685" s="220">
        <f>IF(N685="nulová",J685,0)</f>
        <v>0</v>
      </c>
      <c r="BJ685" s="20" t="s">
        <v>86</v>
      </c>
      <c r="BK685" s="220">
        <f>ROUND(I685*H685,2)</f>
        <v>0</v>
      </c>
      <c r="BL685" s="20" t="s">
        <v>301</v>
      </c>
      <c r="BM685" s="219" t="s">
        <v>840</v>
      </c>
    </row>
    <row r="686" s="13" customFormat="1">
      <c r="A686" s="13"/>
      <c r="B686" s="226"/>
      <c r="C686" s="227"/>
      <c r="D686" s="228" t="s">
        <v>152</v>
      </c>
      <c r="E686" s="229" t="s">
        <v>32</v>
      </c>
      <c r="F686" s="230" t="s">
        <v>841</v>
      </c>
      <c r="G686" s="227"/>
      <c r="H686" s="229" t="s">
        <v>32</v>
      </c>
      <c r="I686" s="231"/>
      <c r="J686" s="227"/>
      <c r="K686" s="227"/>
      <c r="L686" s="232"/>
      <c r="M686" s="233"/>
      <c r="N686" s="234"/>
      <c r="O686" s="234"/>
      <c r="P686" s="234"/>
      <c r="Q686" s="234"/>
      <c r="R686" s="234"/>
      <c r="S686" s="234"/>
      <c r="T686" s="23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6" t="s">
        <v>152</v>
      </c>
      <c r="AU686" s="236" t="s">
        <v>88</v>
      </c>
      <c r="AV686" s="13" t="s">
        <v>86</v>
      </c>
      <c r="AW686" s="13" t="s">
        <v>39</v>
      </c>
      <c r="AX686" s="13" t="s">
        <v>78</v>
      </c>
      <c r="AY686" s="236" t="s">
        <v>141</v>
      </c>
    </row>
    <row r="687" s="13" customFormat="1">
      <c r="A687" s="13"/>
      <c r="B687" s="226"/>
      <c r="C687" s="227"/>
      <c r="D687" s="228" t="s">
        <v>152</v>
      </c>
      <c r="E687" s="229" t="s">
        <v>32</v>
      </c>
      <c r="F687" s="230" t="s">
        <v>842</v>
      </c>
      <c r="G687" s="227"/>
      <c r="H687" s="229" t="s">
        <v>32</v>
      </c>
      <c r="I687" s="231"/>
      <c r="J687" s="227"/>
      <c r="K687" s="227"/>
      <c r="L687" s="232"/>
      <c r="M687" s="233"/>
      <c r="N687" s="234"/>
      <c r="O687" s="234"/>
      <c r="P687" s="234"/>
      <c r="Q687" s="234"/>
      <c r="R687" s="234"/>
      <c r="S687" s="234"/>
      <c r="T687" s="23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6" t="s">
        <v>152</v>
      </c>
      <c r="AU687" s="236" t="s">
        <v>88</v>
      </c>
      <c r="AV687" s="13" t="s">
        <v>86</v>
      </c>
      <c r="AW687" s="13" t="s">
        <v>39</v>
      </c>
      <c r="AX687" s="13" t="s">
        <v>78</v>
      </c>
      <c r="AY687" s="236" t="s">
        <v>141</v>
      </c>
    </row>
    <row r="688" s="14" customFormat="1">
      <c r="A688" s="14"/>
      <c r="B688" s="237"/>
      <c r="C688" s="238"/>
      <c r="D688" s="228" t="s">
        <v>152</v>
      </c>
      <c r="E688" s="239" t="s">
        <v>32</v>
      </c>
      <c r="F688" s="240" t="s">
        <v>287</v>
      </c>
      <c r="G688" s="238"/>
      <c r="H688" s="241">
        <v>13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7" t="s">
        <v>152</v>
      </c>
      <c r="AU688" s="247" t="s">
        <v>88</v>
      </c>
      <c r="AV688" s="14" t="s">
        <v>88</v>
      </c>
      <c r="AW688" s="14" t="s">
        <v>39</v>
      </c>
      <c r="AX688" s="14" t="s">
        <v>86</v>
      </c>
      <c r="AY688" s="247" t="s">
        <v>141</v>
      </c>
    </row>
    <row r="689" s="2" customFormat="1" ht="33" customHeight="1">
      <c r="A689" s="42"/>
      <c r="B689" s="43"/>
      <c r="C689" s="208" t="s">
        <v>560</v>
      </c>
      <c r="D689" s="208" t="s">
        <v>143</v>
      </c>
      <c r="E689" s="209" t="s">
        <v>843</v>
      </c>
      <c r="F689" s="210" t="s">
        <v>844</v>
      </c>
      <c r="G689" s="211" t="s">
        <v>222</v>
      </c>
      <c r="H689" s="212">
        <v>125</v>
      </c>
      <c r="I689" s="213"/>
      <c r="J689" s="214">
        <f>ROUND(I689*H689,2)</f>
        <v>0</v>
      </c>
      <c r="K689" s="210" t="s">
        <v>147</v>
      </c>
      <c r="L689" s="48"/>
      <c r="M689" s="215" t="s">
        <v>32</v>
      </c>
      <c r="N689" s="216" t="s">
        <v>49</v>
      </c>
      <c r="O689" s="88"/>
      <c r="P689" s="217">
        <f>O689*H689</f>
        <v>0</v>
      </c>
      <c r="Q689" s="217">
        <v>0</v>
      </c>
      <c r="R689" s="217">
        <f>Q689*H689</f>
        <v>0</v>
      </c>
      <c r="S689" s="217">
        <v>0</v>
      </c>
      <c r="T689" s="218">
        <f>S689*H689</f>
        <v>0</v>
      </c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R689" s="219" t="s">
        <v>301</v>
      </c>
      <c r="AT689" s="219" t="s">
        <v>143</v>
      </c>
      <c r="AU689" s="219" t="s">
        <v>88</v>
      </c>
      <c r="AY689" s="20" t="s">
        <v>141</v>
      </c>
      <c r="BE689" s="220">
        <f>IF(N689="základní",J689,0)</f>
        <v>0</v>
      </c>
      <c r="BF689" s="220">
        <f>IF(N689="snížená",J689,0)</f>
        <v>0</v>
      </c>
      <c r="BG689" s="220">
        <f>IF(N689="zákl. přenesená",J689,0)</f>
        <v>0</v>
      </c>
      <c r="BH689" s="220">
        <f>IF(N689="sníž. přenesená",J689,0)</f>
        <v>0</v>
      </c>
      <c r="BI689" s="220">
        <f>IF(N689="nulová",J689,0)</f>
        <v>0</v>
      </c>
      <c r="BJ689" s="20" t="s">
        <v>86</v>
      </c>
      <c r="BK689" s="220">
        <f>ROUND(I689*H689,2)</f>
        <v>0</v>
      </c>
      <c r="BL689" s="20" t="s">
        <v>301</v>
      </c>
      <c r="BM689" s="219" t="s">
        <v>845</v>
      </c>
    </row>
    <row r="690" s="2" customFormat="1">
      <c r="A690" s="42"/>
      <c r="B690" s="43"/>
      <c r="C690" s="44"/>
      <c r="D690" s="221" t="s">
        <v>150</v>
      </c>
      <c r="E690" s="44"/>
      <c r="F690" s="222" t="s">
        <v>846</v>
      </c>
      <c r="G690" s="44"/>
      <c r="H690" s="44"/>
      <c r="I690" s="223"/>
      <c r="J690" s="44"/>
      <c r="K690" s="44"/>
      <c r="L690" s="48"/>
      <c r="M690" s="280"/>
      <c r="N690" s="281"/>
      <c r="O690" s="282"/>
      <c r="P690" s="282"/>
      <c r="Q690" s="282"/>
      <c r="R690" s="282"/>
      <c r="S690" s="282"/>
      <c r="T690" s="283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T690" s="20" t="s">
        <v>150</v>
      </c>
      <c r="AU690" s="20" t="s">
        <v>88</v>
      </c>
    </row>
    <row r="691" s="2" customFormat="1" ht="6.96" customHeight="1">
      <c r="A691" s="42"/>
      <c r="B691" s="63"/>
      <c r="C691" s="64"/>
      <c r="D691" s="64"/>
      <c r="E691" s="64"/>
      <c r="F691" s="64"/>
      <c r="G691" s="64"/>
      <c r="H691" s="64"/>
      <c r="I691" s="64"/>
      <c r="J691" s="64"/>
      <c r="K691" s="64"/>
      <c r="L691" s="48"/>
      <c r="M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</row>
  </sheetData>
  <sheetProtection sheet="1" autoFilter="0" formatColumns="0" formatRows="0" objects="1" scenarios="1" spinCount="100000" saltValue="T00isb75Q8m/VK5Dm+QKeev9CfJSfVwg38qRMBSmPClj/eGeAoci4c3HLF4rvW/EbeOboPpUVqkVdJ1fO4SvkQ==" hashValue="wLB9YjyvhPIBNRmw8Pm51UHXS0zuHy1txx9x2yqyJ9isesRJTFFiNZr9L0LqWq+kT6+SrMZRh0+umP77dLRfzw==" algorithmName="SHA-512" password="CC35"/>
  <autoFilter ref="C98:K690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4_02/131251105"/>
    <hyperlink ref="F132" r:id="rId2" display="https://podminky.urs.cz/item/CS_URS_2024_02/132212131"/>
    <hyperlink ref="F152" r:id="rId3" display="https://podminky.urs.cz/item/CS_URS_2024_02/132212331"/>
    <hyperlink ref="F164" r:id="rId4" display="https://podminky.urs.cz/item/CS_URS_2024_02/162751117"/>
    <hyperlink ref="F169" r:id="rId5" display="https://podminky.urs.cz/item/CS_URS_2024_02/162751119"/>
    <hyperlink ref="F174" r:id="rId6" display="https://podminky.urs.cz/item/CS_URS_2024_02/171201221"/>
    <hyperlink ref="F179" r:id="rId7" display="https://podminky.urs.cz/item/CS_URS_2024_02/181951112"/>
    <hyperlink ref="F235" r:id="rId8" display="https://podminky.urs.cz/item/CS_URS_2024_02/181111121"/>
    <hyperlink ref="F239" r:id="rId9" display="https://podminky.urs.cz/item/CS_URS_2024_02/121151103"/>
    <hyperlink ref="F243" r:id="rId10" display="https://podminky.urs.cz/item/CS_URS_2024_02/181351003"/>
    <hyperlink ref="F247" r:id="rId11" display="https://podminky.urs.cz/item/CS_URS_2024_02/181411141"/>
    <hyperlink ref="F255" r:id="rId12" display="https://podminky.urs.cz/item/CS_URS_2024_02/183205111"/>
    <hyperlink ref="F259" r:id="rId13" display="https://podminky.urs.cz/item/CS_URS_2024_02/183403114"/>
    <hyperlink ref="F263" r:id="rId14" display="https://podminky.urs.cz/item/CS_URS_2024_02/183403153"/>
    <hyperlink ref="F267" r:id="rId15" display="https://podminky.urs.cz/item/CS_URS_2024_02/183403161"/>
    <hyperlink ref="F271" r:id="rId16" display="https://podminky.urs.cz/item/CS_URS_2024_02/184813511"/>
    <hyperlink ref="F275" r:id="rId17" display="https://podminky.urs.cz/item/CS_URS_2024_02/184853521"/>
    <hyperlink ref="F279" r:id="rId18" display="https://podminky.urs.cz/item/CS_URS_2024_02/185803111"/>
    <hyperlink ref="F284" r:id="rId19" display="https://podminky.urs.cz/item/CS_URS_2024_02/113106121"/>
    <hyperlink ref="F289" r:id="rId20" display="https://podminky.urs.cz/item/CS_URS_2024_02/113106161"/>
    <hyperlink ref="F294" r:id="rId21" display="https://podminky.urs.cz/item/CS_URS_2024_02/113107123"/>
    <hyperlink ref="F299" r:id="rId22" display="https://podminky.urs.cz/item/CS_URS_2024_02/113107124"/>
    <hyperlink ref="F305" r:id="rId23" display="https://podminky.urs.cz/item/CS_URS_2024_02/310001131"/>
    <hyperlink ref="F314" r:id="rId24" display="https://podminky.urs.cz/item/CS_URS_2024_02/311113155"/>
    <hyperlink ref="F320" r:id="rId25" display="https://podminky.urs.cz/item/CS_URS_2024_02/311113156"/>
    <hyperlink ref="F326" r:id="rId26" display="https://podminky.urs.cz/item/CS_URS_2024_02/311321411"/>
    <hyperlink ref="F332" r:id="rId27" display="https://podminky.urs.cz/item/CS_URS_2024_02/311351121"/>
    <hyperlink ref="F338" r:id="rId28" display="https://podminky.urs.cz/item/CS_URS_2024_02/311351122"/>
    <hyperlink ref="F343" r:id="rId29" display="https://podminky.urs.cz/item/CS_URS_2024_02/430321515"/>
    <hyperlink ref="F381" r:id="rId30" display="https://podminky.urs.cz/item/CS_URS_2024_02/430361821"/>
    <hyperlink ref="F388" r:id="rId31" display="https://podminky.urs.cz/item/CS_URS_2024_02/430362021"/>
    <hyperlink ref="F395" r:id="rId32" display="https://podminky.urs.cz/item/CS_URS_2024_02/431351121"/>
    <hyperlink ref="F423" r:id="rId33" display="https://podminky.urs.cz/item/CS_URS_2024_02/431351122"/>
    <hyperlink ref="F428" r:id="rId34" display="https://podminky.urs.cz/item/CS_URS_2024_02/564871116"/>
    <hyperlink ref="F433" r:id="rId35" display="https://podminky.urs.cz/item/CS_URS_2024_02/564811111"/>
    <hyperlink ref="F438" r:id="rId36" display="https://podminky.urs.cz/item/CS_URS_2024_02/591211111"/>
    <hyperlink ref="F456" r:id="rId37" display="https://podminky.urs.cz/item/CS_URS_2024_02/622131101"/>
    <hyperlink ref="F465" r:id="rId38" display="https://podminky.urs.cz/item/CS_URS_2024_02/622321141"/>
    <hyperlink ref="F469" r:id="rId39" display="https://podminky.urs.cz/item/CS_URS_2024_02/622321191"/>
    <hyperlink ref="F495" r:id="rId40" display="https://podminky.urs.cz/item/CS_URS_2024_02/919726123"/>
    <hyperlink ref="F511" r:id="rId41" display="https://podminky.urs.cz/item/CS_URS_2024_02/949101112"/>
    <hyperlink ref="F532" r:id="rId42" display="https://podminky.urs.cz/item/CS_URS_2024_02/961021311"/>
    <hyperlink ref="F537" r:id="rId43" display="https://podminky.urs.cz/item/CS_URS_2024_02/962032230"/>
    <hyperlink ref="F543" r:id="rId44" display="https://podminky.urs.cz/item/CS_URS_2024_02/979054441"/>
    <hyperlink ref="F549" r:id="rId45" display="https://podminky.urs.cz/item/CS_URS_2024_02/985223112"/>
    <hyperlink ref="F562" r:id="rId46" display="https://podminky.urs.cz/item/CS_URS_2024_02/997013111"/>
    <hyperlink ref="F564" r:id="rId47" display="https://podminky.urs.cz/item/CS_URS_2024_02/997013219"/>
    <hyperlink ref="F567" r:id="rId48" display="https://podminky.urs.cz/item/CS_URS_2024_02/997013501"/>
    <hyperlink ref="F569" r:id="rId49" display="https://podminky.urs.cz/item/CS_URS_2024_02/997013509"/>
    <hyperlink ref="F572" r:id="rId50" display="https://podminky.urs.cz/item/CS_URS_2024_02/997013631"/>
    <hyperlink ref="F575" r:id="rId51" display="https://podminky.urs.cz/item/CS_URS_2024_02/998153131"/>
    <hyperlink ref="F577" r:id="rId52" display="https://podminky.urs.cz/item/CS_URS_2024_02/998153132"/>
    <hyperlink ref="F581" r:id="rId53" display="https://podminky.urs.cz/item/CS_URS_2024_02/711161232"/>
    <hyperlink ref="F590" r:id="rId54" display="https://podminky.urs.cz/item/CS_URS_2024_02/711161215"/>
    <hyperlink ref="F604" r:id="rId55" display="https://podminky.urs.cz/item/CS_URS_2024_02/998711101"/>
    <hyperlink ref="F619" r:id="rId56" display="https://podminky.urs.cz/item/CS_URS_2024_02/998767101"/>
    <hyperlink ref="F622" r:id="rId57" display="https://podminky.urs.cz/item/CS_URS_2024_02/772991421"/>
    <hyperlink ref="F690" r:id="rId58" display="https://podminky.urs.cz/item/CS_URS_2024_02/99877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Chrám Zvěstování Panny Marie ve Šternberku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847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32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848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2"/>
      <c r="B27" s="143"/>
      <c r="C27" s="142"/>
      <c r="D27" s="142"/>
      <c r="E27" s="144" t="s">
        <v>101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ROUND(J89,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ROUND((SUM(BE89:BE178)),  2)</f>
        <v>0</v>
      </c>
      <c r="G33" s="42"/>
      <c r="H33" s="42"/>
      <c r="I33" s="152">
        <v>0.20999999999999999</v>
      </c>
      <c r="J33" s="151">
        <f>ROUND(((SUM(BE89:BE178))*I33),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ROUND((SUM(BF89:BF178)),  2)</f>
        <v>0</v>
      </c>
      <c r="G34" s="42"/>
      <c r="H34" s="42"/>
      <c r="I34" s="152">
        <v>0.14999999999999999</v>
      </c>
      <c r="J34" s="151">
        <f>ROUND(((SUM(BF89:BF178))*I34),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ROUND((SUM(BG89:BG178)),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ROUND((SUM(BH89:BH178)),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ROUND((SUM(BI89:BI178)),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102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Chrám Zvěstování Panny Marie ve Šternberku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02 - Zařízení silnoproudé elektrotechniky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Šternberk</v>
      </c>
      <c r="G52" s="44"/>
      <c r="H52" s="44"/>
      <c r="I52" s="35" t="s">
        <v>24</v>
      </c>
      <c r="J52" s="76" t="str">
        <f>IF(J12="","",J12)</f>
        <v>26. 8. 2025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Římskokatolická farnost Šternberk</v>
      </c>
      <c r="G54" s="44"/>
      <c r="H54" s="44"/>
      <c r="I54" s="35" t="s">
        <v>37</v>
      </c>
      <c r="J54" s="40" t="str">
        <f>E21</f>
        <v>Atelier A, Olomouc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Michal Prokeš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103</v>
      </c>
      <c r="D57" s="166"/>
      <c r="E57" s="166"/>
      <c r="F57" s="166"/>
      <c r="G57" s="166"/>
      <c r="H57" s="166"/>
      <c r="I57" s="166"/>
      <c r="J57" s="167" t="s">
        <v>104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J89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105</v>
      </c>
    </row>
    <row r="60" s="9" customFormat="1" ht="24.96" customHeight="1">
      <c r="A60" s="9"/>
      <c r="B60" s="169"/>
      <c r="C60" s="170"/>
      <c r="D60" s="171" t="s">
        <v>122</v>
      </c>
      <c r="E60" s="172"/>
      <c r="F60" s="172"/>
      <c r="G60" s="172"/>
      <c r="H60" s="172"/>
      <c r="I60" s="172"/>
      <c r="J60" s="173">
        <f>J90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849</v>
      </c>
      <c r="E61" s="178"/>
      <c r="F61" s="178"/>
      <c r="G61" s="178"/>
      <c r="H61" s="178"/>
      <c r="I61" s="178"/>
      <c r="J61" s="179">
        <f>J91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850</v>
      </c>
      <c r="E62" s="178"/>
      <c r="F62" s="178"/>
      <c r="G62" s="178"/>
      <c r="H62" s="178"/>
      <c r="I62" s="178"/>
      <c r="J62" s="179">
        <f>J94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9"/>
      <c r="C63" s="170"/>
      <c r="D63" s="171" t="s">
        <v>851</v>
      </c>
      <c r="E63" s="172"/>
      <c r="F63" s="172"/>
      <c r="G63" s="172"/>
      <c r="H63" s="172"/>
      <c r="I63" s="172"/>
      <c r="J63" s="173">
        <f>J123</f>
        <v>0</v>
      </c>
      <c r="K63" s="170"/>
      <c r="L63" s="17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5"/>
      <c r="C64" s="176"/>
      <c r="D64" s="177" t="s">
        <v>852</v>
      </c>
      <c r="E64" s="178"/>
      <c r="F64" s="178"/>
      <c r="G64" s="178"/>
      <c r="H64" s="178"/>
      <c r="I64" s="178"/>
      <c r="J64" s="179">
        <f>J124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9"/>
      <c r="C65" s="170"/>
      <c r="D65" s="171" t="s">
        <v>853</v>
      </c>
      <c r="E65" s="172"/>
      <c r="F65" s="172"/>
      <c r="G65" s="172"/>
      <c r="H65" s="172"/>
      <c r="I65" s="172"/>
      <c r="J65" s="173">
        <f>J156</f>
        <v>0</v>
      </c>
      <c r="K65" s="170"/>
      <c r="L65" s="17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9"/>
      <c r="C66" s="170"/>
      <c r="D66" s="171" t="s">
        <v>854</v>
      </c>
      <c r="E66" s="172"/>
      <c r="F66" s="172"/>
      <c r="G66" s="172"/>
      <c r="H66" s="172"/>
      <c r="I66" s="172"/>
      <c r="J66" s="173">
        <f>J161</f>
        <v>0</v>
      </c>
      <c r="K66" s="170"/>
      <c r="L66" s="17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5"/>
      <c r="C67" s="176"/>
      <c r="D67" s="177" t="s">
        <v>855</v>
      </c>
      <c r="E67" s="178"/>
      <c r="F67" s="178"/>
      <c r="G67" s="178"/>
      <c r="H67" s="178"/>
      <c r="I67" s="178"/>
      <c r="J67" s="179">
        <f>J162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856</v>
      </c>
      <c r="E68" s="178"/>
      <c r="F68" s="178"/>
      <c r="G68" s="178"/>
      <c r="H68" s="178"/>
      <c r="I68" s="178"/>
      <c r="J68" s="179">
        <f>J169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857</v>
      </c>
      <c r="E69" s="178"/>
      <c r="F69" s="178"/>
      <c r="G69" s="178"/>
      <c r="H69" s="178"/>
      <c r="I69" s="178"/>
      <c r="J69" s="179">
        <f>J174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5" s="2" customFormat="1" ht="6.96" customHeight="1">
      <c r="A75" s="42"/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24.96" customHeight="1">
      <c r="A76" s="42"/>
      <c r="B76" s="43"/>
      <c r="C76" s="26" t="s">
        <v>126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16</v>
      </c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6.5" customHeight="1">
      <c r="A79" s="42"/>
      <c r="B79" s="43"/>
      <c r="C79" s="44"/>
      <c r="D79" s="44"/>
      <c r="E79" s="164" t="str">
        <f>E7</f>
        <v>Chrám Zvěstování Panny Marie ve Šternberku</v>
      </c>
      <c r="F79" s="35"/>
      <c r="G79" s="35"/>
      <c r="H79" s="35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99</v>
      </c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6.5" customHeight="1">
      <c r="A81" s="42"/>
      <c r="B81" s="43"/>
      <c r="C81" s="44"/>
      <c r="D81" s="44"/>
      <c r="E81" s="73" t="str">
        <f>E9</f>
        <v>02 - Zařízení silnoproudé elektrotechniky</v>
      </c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6.96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2" customHeight="1">
      <c r="A83" s="42"/>
      <c r="B83" s="43"/>
      <c r="C83" s="35" t="s">
        <v>22</v>
      </c>
      <c r="D83" s="44"/>
      <c r="E83" s="44"/>
      <c r="F83" s="30" t="str">
        <f>F12</f>
        <v>Šternberk</v>
      </c>
      <c r="G83" s="44"/>
      <c r="H83" s="44"/>
      <c r="I83" s="35" t="s">
        <v>24</v>
      </c>
      <c r="J83" s="76" t="str">
        <f>IF(J12="","",J12)</f>
        <v>26. 8. 2025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6.96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5.15" customHeight="1">
      <c r="A85" s="42"/>
      <c r="B85" s="43"/>
      <c r="C85" s="35" t="s">
        <v>30</v>
      </c>
      <c r="D85" s="44"/>
      <c r="E85" s="44"/>
      <c r="F85" s="30" t="str">
        <f>E15</f>
        <v>Římskokatolická farnost Šternberk</v>
      </c>
      <c r="G85" s="44"/>
      <c r="H85" s="44"/>
      <c r="I85" s="35" t="s">
        <v>37</v>
      </c>
      <c r="J85" s="40" t="str">
        <f>E21</f>
        <v>Atelier A, Olomouc</v>
      </c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5.15" customHeight="1">
      <c r="A86" s="42"/>
      <c r="B86" s="43"/>
      <c r="C86" s="35" t="s">
        <v>35</v>
      </c>
      <c r="D86" s="44"/>
      <c r="E86" s="44"/>
      <c r="F86" s="30" t="str">
        <f>IF(E18="","",E18)</f>
        <v>Vyplň údaj</v>
      </c>
      <c r="G86" s="44"/>
      <c r="H86" s="44"/>
      <c r="I86" s="35" t="s">
        <v>40</v>
      </c>
      <c r="J86" s="40" t="str">
        <f>E24</f>
        <v>Michal Prokeš</v>
      </c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0.32" customHeight="1">
      <c r="A87" s="42"/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11" customFormat="1" ht="29.28" customHeight="1">
      <c r="A88" s="181"/>
      <c r="B88" s="182"/>
      <c r="C88" s="183" t="s">
        <v>127</v>
      </c>
      <c r="D88" s="184" t="s">
        <v>63</v>
      </c>
      <c r="E88" s="184" t="s">
        <v>59</v>
      </c>
      <c r="F88" s="184" t="s">
        <v>60</v>
      </c>
      <c r="G88" s="184" t="s">
        <v>128</v>
      </c>
      <c r="H88" s="184" t="s">
        <v>129</v>
      </c>
      <c r="I88" s="184" t="s">
        <v>130</v>
      </c>
      <c r="J88" s="184" t="s">
        <v>104</v>
      </c>
      <c r="K88" s="185" t="s">
        <v>131</v>
      </c>
      <c r="L88" s="186"/>
      <c r="M88" s="96" t="s">
        <v>32</v>
      </c>
      <c r="N88" s="97" t="s">
        <v>48</v>
      </c>
      <c r="O88" s="97" t="s">
        <v>132</v>
      </c>
      <c r="P88" s="97" t="s">
        <v>133</v>
      </c>
      <c r="Q88" s="97" t="s">
        <v>134</v>
      </c>
      <c r="R88" s="97" t="s">
        <v>135</v>
      </c>
      <c r="S88" s="97" t="s">
        <v>136</v>
      </c>
      <c r="T88" s="98" t="s">
        <v>137</v>
      </c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</row>
    <row r="89" s="2" customFormat="1" ht="22.8" customHeight="1">
      <c r="A89" s="42"/>
      <c r="B89" s="43"/>
      <c r="C89" s="103" t="s">
        <v>138</v>
      </c>
      <c r="D89" s="44"/>
      <c r="E89" s="44"/>
      <c r="F89" s="44"/>
      <c r="G89" s="44"/>
      <c r="H89" s="44"/>
      <c r="I89" s="44"/>
      <c r="J89" s="187">
        <f>BK89</f>
        <v>0</v>
      </c>
      <c r="K89" s="44"/>
      <c r="L89" s="48"/>
      <c r="M89" s="99"/>
      <c r="N89" s="188"/>
      <c r="O89" s="100"/>
      <c r="P89" s="189">
        <f>P90+P123+P156+P161</f>
        <v>0</v>
      </c>
      <c r="Q89" s="100"/>
      <c r="R89" s="189">
        <f>R90+R123+R156+R161</f>
        <v>22.246155000000002</v>
      </c>
      <c r="S89" s="100"/>
      <c r="T89" s="190">
        <f>T90+T123+T156+T161</f>
        <v>25.100000000000001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77</v>
      </c>
      <c r="AU89" s="20" t="s">
        <v>105</v>
      </c>
      <c r="BK89" s="191">
        <f>BK90+BK123+BK156+BK161</f>
        <v>0</v>
      </c>
    </row>
    <row r="90" s="12" customFormat="1" ht="25.92" customHeight="1">
      <c r="A90" s="12"/>
      <c r="B90" s="192"/>
      <c r="C90" s="193"/>
      <c r="D90" s="194" t="s">
        <v>77</v>
      </c>
      <c r="E90" s="195" t="s">
        <v>680</v>
      </c>
      <c r="F90" s="195" t="s">
        <v>681</v>
      </c>
      <c r="G90" s="193"/>
      <c r="H90" s="193"/>
      <c r="I90" s="196"/>
      <c r="J90" s="197">
        <f>BK90</f>
        <v>0</v>
      </c>
      <c r="K90" s="193"/>
      <c r="L90" s="198"/>
      <c r="M90" s="199"/>
      <c r="N90" s="200"/>
      <c r="O90" s="200"/>
      <c r="P90" s="201">
        <f>P91+P94</f>
        <v>0</v>
      </c>
      <c r="Q90" s="200"/>
      <c r="R90" s="201">
        <f>R91+R94</f>
        <v>0.10632</v>
      </c>
      <c r="S90" s="200"/>
      <c r="T90" s="202">
        <f>T91+T94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3" t="s">
        <v>88</v>
      </c>
      <c r="AT90" s="204" t="s">
        <v>77</v>
      </c>
      <c r="AU90" s="204" t="s">
        <v>78</v>
      </c>
      <c r="AY90" s="203" t="s">
        <v>141</v>
      </c>
      <c r="BK90" s="205">
        <f>BK91+BK94</f>
        <v>0</v>
      </c>
    </row>
    <row r="91" s="12" customFormat="1" ht="22.8" customHeight="1">
      <c r="A91" s="12"/>
      <c r="B91" s="192"/>
      <c r="C91" s="193"/>
      <c r="D91" s="194" t="s">
        <v>77</v>
      </c>
      <c r="E91" s="206" t="s">
        <v>858</v>
      </c>
      <c r="F91" s="206" t="s">
        <v>859</v>
      </c>
      <c r="G91" s="193"/>
      <c r="H91" s="193"/>
      <c r="I91" s="196"/>
      <c r="J91" s="207">
        <f>BK91</f>
        <v>0</v>
      </c>
      <c r="K91" s="193"/>
      <c r="L91" s="198"/>
      <c r="M91" s="199"/>
      <c r="N91" s="200"/>
      <c r="O91" s="200"/>
      <c r="P91" s="201">
        <f>SUM(P92:P93)</f>
        <v>0</v>
      </c>
      <c r="Q91" s="200"/>
      <c r="R91" s="201">
        <f>SUM(R92:R93)</f>
        <v>0</v>
      </c>
      <c r="S91" s="200"/>
      <c r="T91" s="202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3" t="s">
        <v>88</v>
      </c>
      <c r="AT91" s="204" t="s">
        <v>77</v>
      </c>
      <c r="AU91" s="204" t="s">
        <v>86</v>
      </c>
      <c r="AY91" s="203" t="s">
        <v>141</v>
      </c>
      <c r="BK91" s="205">
        <f>SUM(BK92:BK93)</f>
        <v>0</v>
      </c>
    </row>
    <row r="92" s="2" customFormat="1" ht="16.5" customHeight="1">
      <c r="A92" s="42"/>
      <c r="B92" s="43"/>
      <c r="C92" s="208" t="s">
        <v>86</v>
      </c>
      <c r="D92" s="208" t="s">
        <v>143</v>
      </c>
      <c r="E92" s="209" t="s">
        <v>860</v>
      </c>
      <c r="F92" s="210" t="s">
        <v>861</v>
      </c>
      <c r="G92" s="211" t="s">
        <v>351</v>
      </c>
      <c r="H92" s="212">
        <v>1</v>
      </c>
      <c r="I92" s="213"/>
      <c r="J92" s="214">
        <f>ROUND(I92*H92,2)</f>
        <v>0</v>
      </c>
      <c r="K92" s="210" t="s">
        <v>147</v>
      </c>
      <c r="L92" s="48"/>
      <c r="M92" s="215" t="s">
        <v>32</v>
      </c>
      <c r="N92" s="216" t="s">
        <v>49</v>
      </c>
      <c r="O92" s="88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19" t="s">
        <v>301</v>
      </c>
      <c r="AT92" s="219" t="s">
        <v>143</v>
      </c>
      <c r="AU92" s="219" t="s">
        <v>88</v>
      </c>
      <c r="AY92" s="20" t="s">
        <v>141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86</v>
      </c>
      <c r="BK92" s="220">
        <f>ROUND(I92*H92,2)</f>
        <v>0</v>
      </c>
      <c r="BL92" s="20" t="s">
        <v>301</v>
      </c>
      <c r="BM92" s="219" t="s">
        <v>862</v>
      </c>
    </row>
    <row r="93" s="2" customFormat="1">
      <c r="A93" s="42"/>
      <c r="B93" s="43"/>
      <c r="C93" s="44"/>
      <c r="D93" s="221" t="s">
        <v>150</v>
      </c>
      <c r="E93" s="44"/>
      <c r="F93" s="222" t="s">
        <v>863</v>
      </c>
      <c r="G93" s="44"/>
      <c r="H93" s="44"/>
      <c r="I93" s="223"/>
      <c r="J93" s="44"/>
      <c r="K93" s="44"/>
      <c r="L93" s="48"/>
      <c r="M93" s="224"/>
      <c r="N93" s="225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150</v>
      </c>
      <c r="AU93" s="20" t="s">
        <v>88</v>
      </c>
    </row>
    <row r="94" s="12" customFormat="1" ht="22.8" customHeight="1">
      <c r="A94" s="12"/>
      <c r="B94" s="192"/>
      <c r="C94" s="193"/>
      <c r="D94" s="194" t="s">
        <v>77</v>
      </c>
      <c r="E94" s="206" t="s">
        <v>864</v>
      </c>
      <c r="F94" s="206" t="s">
        <v>865</v>
      </c>
      <c r="G94" s="193"/>
      <c r="H94" s="193"/>
      <c r="I94" s="196"/>
      <c r="J94" s="207">
        <f>BK94</f>
        <v>0</v>
      </c>
      <c r="K94" s="193"/>
      <c r="L94" s="198"/>
      <c r="M94" s="199"/>
      <c r="N94" s="200"/>
      <c r="O94" s="200"/>
      <c r="P94" s="201">
        <f>SUM(P95:P122)</f>
        <v>0</v>
      </c>
      <c r="Q94" s="200"/>
      <c r="R94" s="201">
        <f>SUM(R95:R122)</f>
        <v>0.10632</v>
      </c>
      <c r="S94" s="200"/>
      <c r="T94" s="202">
        <f>SUM(T95:T122)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3" t="s">
        <v>88</v>
      </c>
      <c r="AT94" s="204" t="s">
        <v>77</v>
      </c>
      <c r="AU94" s="204" t="s">
        <v>86</v>
      </c>
      <c r="AY94" s="203" t="s">
        <v>141</v>
      </c>
      <c r="BK94" s="205">
        <f>SUM(BK95:BK122)</f>
        <v>0</v>
      </c>
    </row>
    <row r="95" s="2" customFormat="1" ht="16.5" customHeight="1">
      <c r="A95" s="42"/>
      <c r="B95" s="43"/>
      <c r="C95" s="208" t="s">
        <v>88</v>
      </c>
      <c r="D95" s="208" t="s">
        <v>143</v>
      </c>
      <c r="E95" s="209" t="s">
        <v>866</v>
      </c>
      <c r="F95" s="210" t="s">
        <v>867</v>
      </c>
      <c r="G95" s="211" t="s">
        <v>358</v>
      </c>
      <c r="H95" s="212">
        <v>284</v>
      </c>
      <c r="I95" s="213"/>
      <c r="J95" s="214">
        <f>ROUND(I95*H95,2)</f>
        <v>0</v>
      </c>
      <c r="K95" s="210" t="s">
        <v>147</v>
      </c>
      <c r="L95" s="48"/>
      <c r="M95" s="215" t="s">
        <v>32</v>
      </c>
      <c r="N95" s="216" t="s">
        <v>49</v>
      </c>
      <c r="O95" s="88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R95" s="219" t="s">
        <v>301</v>
      </c>
      <c r="AT95" s="219" t="s">
        <v>143</v>
      </c>
      <c r="AU95" s="219" t="s">
        <v>88</v>
      </c>
      <c r="AY95" s="20" t="s">
        <v>141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86</v>
      </c>
      <c r="BK95" s="220">
        <f>ROUND(I95*H95,2)</f>
        <v>0</v>
      </c>
      <c r="BL95" s="20" t="s">
        <v>301</v>
      </c>
      <c r="BM95" s="219" t="s">
        <v>868</v>
      </c>
    </row>
    <row r="96" s="2" customFormat="1">
      <c r="A96" s="42"/>
      <c r="B96" s="43"/>
      <c r="C96" s="44"/>
      <c r="D96" s="221" t="s">
        <v>150</v>
      </c>
      <c r="E96" s="44"/>
      <c r="F96" s="222" t="s">
        <v>869</v>
      </c>
      <c r="G96" s="44"/>
      <c r="H96" s="44"/>
      <c r="I96" s="223"/>
      <c r="J96" s="44"/>
      <c r="K96" s="44"/>
      <c r="L96" s="48"/>
      <c r="M96" s="224"/>
      <c r="N96" s="225"/>
      <c r="O96" s="88"/>
      <c r="P96" s="88"/>
      <c r="Q96" s="88"/>
      <c r="R96" s="88"/>
      <c r="S96" s="88"/>
      <c r="T96" s="8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T96" s="20" t="s">
        <v>150</v>
      </c>
      <c r="AU96" s="20" t="s">
        <v>88</v>
      </c>
    </row>
    <row r="97" s="2" customFormat="1" ht="16.5" customHeight="1">
      <c r="A97" s="42"/>
      <c r="B97" s="43"/>
      <c r="C97" s="270" t="s">
        <v>175</v>
      </c>
      <c r="D97" s="270" t="s">
        <v>280</v>
      </c>
      <c r="E97" s="271" t="s">
        <v>870</v>
      </c>
      <c r="F97" s="272" t="s">
        <v>871</v>
      </c>
      <c r="G97" s="273" t="s">
        <v>358</v>
      </c>
      <c r="H97" s="274">
        <v>298.19999999999999</v>
      </c>
      <c r="I97" s="275"/>
      <c r="J97" s="276">
        <f>ROUND(I97*H97,2)</f>
        <v>0</v>
      </c>
      <c r="K97" s="272" t="s">
        <v>147</v>
      </c>
      <c r="L97" s="277"/>
      <c r="M97" s="278" t="s">
        <v>32</v>
      </c>
      <c r="N97" s="279" t="s">
        <v>49</v>
      </c>
      <c r="O97" s="88"/>
      <c r="P97" s="217">
        <f>O97*H97</f>
        <v>0</v>
      </c>
      <c r="Q97" s="217">
        <v>0.00027</v>
      </c>
      <c r="R97" s="217">
        <f>Q97*H97</f>
        <v>0.080514000000000002</v>
      </c>
      <c r="S97" s="217">
        <v>0</v>
      </c>
      <c r="T97" s="218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19" t="s">
        <v>420</v>
      </c>
      <c r="AT97" s="219" t="s">
        <v>280</v>
      </c>
      <c r="AU97" s="219" t="s">
        <v>88</v>
      </c>
      <c r="AY97" s="20" t="s">
        <v>141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86</v>
      </c>
      <c r="BK97" s="220">
        <f>ROUND(I97*H97,2)</f>
        <v>0</v>
      </c>
      <c r="BL97" s="20" t="s">
        <v>301</v>
      </c>
      <c r="BM97" s="219" t="s">
        <v>872</v>
      </c>
    </row>
    <row r="98" s="14" customFormat="1">
      <c r="A98" s="14"/>
      <c r="B98" s="237"/>
      <c r="C98" s="238"/>
      <c r="D98" s="228" t="s">
        <v>152</v>
      </c>
      <c r="E98" s="239" t="s">
        <v>32</v>
      </c>
      <c r="F98" s="240" t="s">
        <v>873</v>
      </c>
      <c r="G98" s="238"/>
      <c r="H98" s="241">
        <v>298.19999999999999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152</v>
      </c>
      <c r="AU98" s="247" t="s">
        <v>88</v>
      </c>
      <c r="AV98" s="14" t="s">
        <v>88</v>
      </c>
      <c r="AW98" s="14" t="s">
        <v>39</v>
      </c>
      <c r="AX98" s="14" t="s">
        <v>86</v>
      </c>
      <c r="AY98" s="247" t="s">
        <v>141</v>
      </c>
    </row>
    <row r="99" s="2" customFormat="1" ht="16.5" customHeight="1">
      <c r="A99" s="42"/>
      <c r="B99" s="43"/>
      <c r="C99" s="270" t="s">
        <v>148</v>
      </c>
      <c r="D99" s="270" t="s">
        <v>280</v>
      </c>
      <c r="E99" s="271" t="s">
        <v>874</v>
      </c>
      <c r="F99" s="272" t="s">
        <v>875</v>
      </c>
      <c r="G99" s="273" t="s">
        <v>351</v>
      </c>
      <c r="H99" s="274">
        <v>10</v>
      </c>
      <c r="I99" s="275"/>
      <c r="J99" s="276">
        <f>ROUND(I99*H99,2)</f>
        <v>0</v>
      </c>
      <c r="K99" s="272" t="s">
        <v>32</v>
      </c>
      <c r="L99" s="277"/>
      <c r="M99" s="278" t="s">
        <v>32</v>
      </c>
      <c r="N99" s="279" t="s">
        <v>49</v>
      </c>
      <c r="O99" s="88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19" t="s">
        <v>420</v>
      </c>
      <c r="AT99" s="219" t="s">
        <v>280</v>
      </c>
      <c r="AU99" s="219" t="s">
        <v>88</v>
      </c>
      <c r="AY99" s="20" t="s">
        <v>141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86</v>
      </c>
      <c r="BK99" s="220">
        <f>ROUND(I99*H99,2)</f>
        <v>0</v>
      </c>
      <c r="BL99" s="20" t="s">
        <v>301</v>
      </c>
      <c r="BM99" s="219" t="s">
        <v>876</v>
      </c>
    </row>
    <row r="100" s="2" customFormat="1" ht="16.5" customHeight="1">
      <c r="A100" s="42"/>
      <c r="B100" s="43"/>
      <c r="C100" s="208" t="s">
        <v>212</v>
      </c>
      <c r="D100" s="208" t="s">
        <v>143</v>
      </c>
      <c r="E100" s="209" t="s">
        <v>877</v>
      </c>
      <c r="F100" s="210" t="s">
        <v>878</v>
      </c>
      <c r="G100" s="211" t="s">
        <v>358</v>
      </c>
      <c r="H100" s="212">
        <v>132</v>
      </c>
      <c r="I100" s="213"/>
      <c r="J100" s="214">
        <f>ROUND(I100*H100,2)</f>
        <v>0</v>
      </c>
      <c r="K100" s="210" t="s">
        <v>147</v>
      </c>
      <c r="L100" s="48"/>
      <c r="M100" s="215" t="s">
        <v>32</v>
      </c>
      <c r="N100" s="216" t="s">
        <v>49</v>
      </c>
      <c r="O100" s="88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19" t="s">
        <v>301</v>
      </c>
      <c r="AT100" s="219" t="s">
        <v>143</v>
      </c>
      <c r="AU100" s="219" t="s">
        <v>88</v>
      </c>
      <c r="AY100" s="20" t="s">
        <v>141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86</v>
      </c>
      <c r="BK100" s="220">
        <f>ROUND(I100*H100,2)</f>
        <v>0</v>
      </c>
      <c r="BL100" s="20" t="s">
        <v>301</v>
      </c>
      <c r="BM100" s="219" t="s">
        <v>879</v>
      </c>
    </row>
    <row r="101" s="2" customFormat="1">
      <c r="A101" s="42"/>
      <c r="B101" s="43"/>
      <c r="C101" s="44"/>
      <c r="D101" s="221" t="s">
        <v>150</v>
      </c>
      <c r="E101" s="44"/>
      <c r="F101" s="222" t="s">
        <v>880</v>
      </c>
      <c r="G101" s="44"/>
      <c r="H101" s="44"/>
      <c r="I101" s="223"/>
      <c r="J101" s="44"/>
      <c r="K101" s="44"/>
      <c r="L101" s="48"/>
      <c r="M101" s="224"/>
      <c r="N101" s="225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150</v>
      </c>
      <c r="AU101" s="20" t="s">
        <v>88</v>
      </c>
    </row>
    <row r="102" s="2" customFormat="1" ht="16.5" customHeight="1">
      <c r="A102" s="42"/>
      <c r="B102" s="43"/>
      <c r="C102" s="270" t="s">
        <v>219</v>
      </c>
      <c r="D102" s="270" t="s">
        <v>280</v>
      </c>
      <c r="E102" s="271" t="s">
        <v>881</v>
      </c>
      <c r="F102" s="272" t="s">
        <v>882</v>
      </c>
      <c r="G102" s="273" t="s">
        <v>358</v>
      </c>
      <c r="H102" s="274">
        <v>151.80000000000001</v>
      </c>
      <c r="I102" s="275"/>
      <c r="J102" s="276">
        <f>ROUND(I102*H102,2)</f>
        <v>0</v>
      </c>
      <c r="K102" s="272" t="s">
        <v>147</v>
      </c>
      <c r="L102" s="277"/>
      <c r="M102" s="278" t="s">
        <v>32</v>
      </c>
      <c r="N102" s="279" t="s">
        <v>49</v>
      </c>
      <c r="O102" s="88"/>
      <c r="P102" s="217">
        <f>O102*H102</f>
        <v>0</v>
      </c>
      <c r="Q102" s="217">
        <v>0.00017000000000000001</v>
      </c>
      <c r="R102" s="217">
        <f>Q102*H102</f>
        <v>0.025806000000000003</v>
      </c>
      <c r="S102" s="217">
        <v>0</v>
      </c>
      <c r="T102" s="218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19" t="s">
        <v>420</v>
      </c>
      <c r="AT102" s="219" t="s">
        <v>280</v>
      </c>
      <c r="AU102" s="219" t="s">
        <v>88</v>
      </c>
      <c r="AY102" s="20" t="s">
        <v>141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86</v>
      </c>
      <c r="BK102" s="220">
        <f>ROUND(I102*H102,2)</f>
        <v>0</v>
      </c>
      <c r="BL102" s="20" t="s">
        <v>301</v>
      </c>
      <c r="BM102" s="219" t="s">
        <v>883</v>
      </c>
    </row>
    <row r="103" s="14" customFormat="1">
      <c r="A103" s="14"/>
      <c r="B103" s="237"/>
      <c r="C103" s="238"/>
      <c r="D103" s="228" t="s">
        <v>152</v>
      </c>
      <c r="E103" s="239" t="s">
        <v>32</v>
      </c>
      <c r="F103" s="240" t="s">
        <v>884</v>
      </c>
      <c r="G103" s="238"/>
      <c r="H103" s="241">
        <v>151.80000000000001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152</v>
      </c>
      <c r="AU103" s="247" t="s">
        <v>88</v>
      </c>
      <c r="AV103" s="14" t="s">
        <v>88</v>
      </c>
      <c r="AW103" s="14" t="s">
        <v>39</v>
      </c>
      <c r="AX103" s="14" t="s">
        <v>86</v>
      </c>
      <c r="AY103" s="247" t="s">
        <v>141</v>
      </c>
    </row>
    <row r="104" s="2" customFormat="1" ht="16.5" customHeight="1">
      <c r="A104" s="42"/>
      <c r="B104" s="43"/>
      <c r="C104" s="208" t="s">
        <v>227</v>
      </c>
      <c r="D104" s="208" t="s">
        <v>143</v>
      </c>
      <c r="E104" s="209" t="s">
        <v>885</v>
      </c>
      <c r="F104" s="210" t="s">
        <v>886</v>
      </c>
      <c r="G104" s="211" t="s">
        <v>351</v>
      </c>
      <c r="H104" s="212">
        <v>60</v>
      </c>
      <c r="I104" s="213"/>
      <c r="J104" s="214">
        <f>ROUND(I104*H104,2)</f>
        <v>0</v>
      </c>
      <c r="K104" s="210" t="s">
        <v>147</v>
      </c>
      <c r="L104" s="48"/>
      <c r="M104" s="215" t="s">
        <v>32</v>
      </c>
      <c r="N104" s="216" t="s">
        <v>49</v>
      </c>
      <c r="O104" s="88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19" t="s">
        <v>301</v>
      </c>
      <c r="AT104" s="219" t="s">
        <v>143</v>
      </c>
      <c r="AU104" s="219" t="s">
        <v>88</v>
      </c>
      <c r="AY104" s="20" t="s">
        <v>141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86</v>
      </c>
      <c r="BK104" s="220">
        <f>ROUND(I104*H104,2)</f>
        <v>0</v>
      </c>
      <c r="BL104" s="20" t="s">
        <v>301</v>
      </c>
      <c r="BM104" s="219" t="s">
        <v>887</v>
      </c>
    </row>
    <row r="105" s="2" customFormat="1">
      <c r="A105" s="42"/>
      <c r="B105" s="43"/>
      <c r="C105" s="44"/>
      <c r="D105" s="221" t="s">
        <v>150</v>
      </c>
      <c r="E105" s="44"/>
      <c r="F105" s="222" t="s">
        <v>888</v>
      </c>
      <c r="G105" s="44"/>
      <c r="H105" s="44"/>
      <c r="I105" s="223"/>
      <c r="J105" s="44"/>
      <c r="K105" s="44"/>
      <c r="L105" s="48"/>
      <c r="M105" s="224"/>
      <c r="N105" s="225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150</v>
      </c>
      <c r="AU105" s="20" t="s">
        <v>88</v>
      </c>
    </row>
    <row r="106" s="2" customFormat="1" ht="16.5" customHeight="1">
      <c r="A106" s="42"/>
      <c r="B106" s="43"/>
      <c r="C106" s="270" t="s">
        <v>257</v>
      </c>
      <c r="D106" s="270" t="s">
        <v>280</v>
      </c>
      <c r="E106" s="271" t="s">
        <v>889</v>
      </c>
      <c r="F106" s="272" t="s">
        <v>890</v>
      </c>
      <c r="G106" s="273" t="s">
        <v>351</v>
      </c>
      <c r="H106" s="274">
        <v>60</v>
      </c>
      <c r="I106" s="275"/>
      <c r="J106" s="276">
        <f>ROUND(I106*H106,2)</f>
        <v>0</v>
      </c>
      <c r="K106" s="272" t="s">
        <v>147</v>
      </c>
      <c r="L106" s="277"/>
      <c r="M106" s="278" t="s">
        <v>32</v>
      </c>
      <c r="N106" s="279" t="s">
        <v>49</v>
      </c>
      <c r="O106" s="88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19" t="s">
        <v>420</v>
      </c>
      <c r="AT106" s="219" t="s">
        <v>280</v>
      </c>
      <c r="AU106" s="219" t="s">
        <v>88</v>
      </c>
      <c r="AY106" s="20" t="s">
        <v>141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86</v>
      </c>
      <c r="BK106" s="220">
        <f>ROUND(I106*H106,2)</f>
        <v>0</v>
      </c>
      <c r="BL106" s="20" t="s">
        <v>301</v>
      </c>
      <c r="BM106" s="219" t="s">
        <v>891</v>
      </c>
    </row>
    <row r="107" s="2" customFormat="1" ht="16.5" customHeight="1">
      <c r="A107" s="42"/>
      <c r="B107" s="43"/>
      <c r="C107" s="208" t="s">
        <v>263</v>
      </c>
      <c r="D107" s="208" t="s">
        <v>143</v>
      </c>
      <c r="E107" s="209" t="s">
        <v>892</v>
      </c>
      <c r="F107" s="210" t="s">
        <v>893</v>
      </c>
      <c r="G107" s="211" t="s">
        <v>351</v>
      </c>
      <c r="H107" s="212">
        <v>1</v>
      </c>
      <c r="I107" s="213"/>
      <c r="J107" s="214">
        <f>ROUND(I107*H107,2)</f>
        <v>0</v>
      </c>
      <c r="K107" s="210" t="s">
        <v>147</v>
      </c>
      <c r="L107" s="48"/>
      <c r="M107" s="215" t="s">
        <v>32</v>
      </c>
      <c r="N107" s="216" t="s">
        <v>49</v>
      </c>
      <c r="O107" s="88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19" t="s">
        <v>301</v>
      </c>
      <c r="AT107" s="219" t="s">
        <v>143</v>
      </c>
      <c r="AU107" s="219" t="s">
        <v>88</v>
      </c>
      <c r="AY107" s="20" t="s">
        <v>141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86</v>
      </c>
      <c r="BK107" s="220">
        <f>ROUND(I107*H107,2)</f>
        <v>0</v>
      </c>
      <c r="BL107" s="20" t="s">
        <v>301</v>
      </c>
      <c r="BM107" s="219" t="s">
        <v>894</v>
      </c>
    </row>
    <row r="108" s="2" customFormat="1">
      <c r="A108" s="42"/>
      <c r="B108" s="43"/>
      <c r="C108" s="44"/>
      <c r="D108" s="221" t="s">
        <v>150</v>
      </c>
      <c r="E108" s="44"/>
      <c r="F108" s="222" t="s">
        <v>895</v>
      </c>
      <c r="G108" s="44"/>
      <c r="H108" s="44"/>
      <c r="I108" s="223"/>
      <c r="J108" s="44"/>
      <c r="K108" s="44"/>
      <c r="L108" s="48"/>
      <c r="M108" s="224"/>
      <c r="N108" s="225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150</v>
      </c>
      <c r="AU108" s="20" t="s">
        <v>88</v>
      </c>
    </row>
    <row r="109" s="2" customFormat="1" ht="16.5" customHeight="1">
      <c r="A109" s="42"/>
      <c r="B109" s="43"/>
      <c r="C109" s="270" t="s">
        <v>268</v>
      </c>
      <c r="D109" s="270" t="s">
        <v>280</v>
      </c>
      <c r="E109" s="271" t="s">
        <v>896</v>
      </c>
      <c r="F109" s="272" t="s">
        <v>897</v>
      </c>
      <c r="G109" s="273" t="s">
        <v>32</v>
      </c>
      <c r="H109" s="274">
        <v>1</v>
      </c>
      <c r="I109" s="275"/>
      <c r="J109" s="276">
        <f>ROUND(I109*H109,2)</f>
        <v>0</v>
      </c>
      <c r="K109" s="272" t="s">
        <v>32</v>
      </c>
      <c r="L109" s="277"/>
      <c r="M109" s="278" t="s">
        <v>32</v>
      </c>
      <c r="N109" s="279" t="s">
        <v>49</v>
      </c>
      <c r="O109" s="88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19" t="s">
        <v>420</v>
      </c>
      <c r="AT109" s="219" t="s">
        <v>280</v>
      </c>
      <c r="AU109" s="219" t="s">
        <v>88</v>
      </c>
      <c r="AY109" s="20" t="s">
        <v>141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86</v>
      </c>
      <c r="BK109" s="220">
        <f>ROUND(I109*H109,2)</f>
        <v>0</v>
      </c>
      <c r="BL109" s="20" t="s">
        <v>301</v>
      </c>
      <c r="BM109" s="219" t="s">
        <v>898</v>
      </c>
    </row>
    <row r="110" s="2" customFormat="1" ht="16.5" customHeight="1">
      <c r="A110" s="42"/>
      <c r="B110" s="43"/>
      <c r="C110" s="208" t="s">
        <v>273</v>
      </c>
      <c r="D110" s="208" t="s">
        <v>143</v>
      </c>
      <c r="E110" s="209" t="s">
        <v>899</v>
      </c>
      <c r="F110" s="210" t="s">
        <v>900</v>
      </c>
      <c r="G110" s="211" t="s">
        <v>351</v>
      </c>
      <c r="H110" s="212">
        <v>4</v>
      </c>
      <c r="I110" s="213"/>
      <c r="J110" s="214">
        <f>ROUND(I110*H110,2)</f>
        <v>0</v>
      </c>
      <c r="K110" s="210" t="s">
        <v>147</v>
      </c>
      <c r="L110" s="48"/>
      <c r="M110" s="215" t="s">
        <v>32</v>
      </c>
      <c r="N110" s="216" t="s">
        <v>49</v>
      </c>
      <c r="O110" s="88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19" t="s">
        <v>301</v>
      </c>
      <c r="AT110" s="219" t="s">
        <v>143</v>
      </c>
      <c r="AU110" s="219" t="s">
        <v>88</v>
      </c>
      <c r="AY110" s="20" t="s">
        <v>141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86</v>
      </c>
      <c r="BK110" s="220">
        <f>ROUND(I110*H110,2)</f>
        <v>0</v>
      </c>
      <c r="BL110" s="20" t="s">
        <v>301</v>
      </c>
      <c r="BM110" s="219" t="s">
        <v>901</v>
      </c>
    </row>
    <row r="111" s="2" customFormat="1">
      <c r="A111" s="42"/>
      <c r="B111" s="43"/>
      <c r="C111" s="44"/>
      <c r="D111" s="221" t="s">
        <v>150</v>
      </c>
      <c r="E111" s="44"/>
      <c r="F111" s="222" t="s">
        <v>902</v>
      </c>
      <c r="G111" s="44"/>
      <c r="H111" s="44"/>
      <c r="I111" s="223"/>
      <c r="J111" s="44"/>
      <c r="K111" s="44"/>
      <c r="L111" s="48"/>
      <c r="M111" s="224"/>
      <c r="N111" s="225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150</v>
      </c>
      <c r="AU111" s="20" t="s">
        <v>88</v>
      </c>
    </row>
    <row r="112" s="2" customFormat="1" ht="16.5" customHeight="1">
      <c r="A112" s="42"/>
      <c r="B112" s="43"/>
      <c r="C112" s="270" t="s">
        <v>279</v>
      </c>
      <c r="D112" s="270" t="s">
        <v>280</v>
      </c>
      <c r="E112" s="271" t="s">
        <v>903</v>
      </c>
      <c r="F112" s="272" t="s">
        <v>904</v>
      </c>
      <c r="G112" s="273" t="s">
        <v>351</v>
      </c>
      <c r="H112" s="274">
        <v>4</v>
      </c>
      <c r="I112" s="275"/>
      <c r="J112" s="276">
        <f>ROUND(I112*H112,2)</f>
        <v>0</v>
      </c>
      <c r="K112" s="272" t="s">
        <v>32</v>
      </c>
      <c r="L112" s="277"/>
      <c r="M112" s="278" t="s">
        <v>32</v>
      </c>
      <c r="N112" s="279" t="s">
        <v>49</v>
      </c>
      <c r="O112" s="88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19" t="s">
        <v>420</v>
      </c>
      <c r="AT112" s="219" t="s">
        <v>280</v>
      </c>
      <c r="AU112" s="219" t="s">
        <v>88</v>
      </c>
      <c r="AY112" s="20" t="s">
        <v>141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86</v>
      </c>
      <c r="BK112" s="220">
        <f>ROUND(I112*H112,2)</f>
        <v>0</v>
      </c>
      <c r="BL112" s="20" t="s">
        <v>301</v>
      </c>
      <c r="BM112" s="219" t="s">
        <v>905</v>
      </c>
    </row>
    <row r="113" s="2" customFormat="1" ht="16.5" customHeight="1">
      <c r="A113" s="42"/>
      <c r="B113" s="43"/>
      <c r="C113" s="208" t="s">
        <v>287</v>
      </c>
      <c r="D113" s="208" t="s">
        <v>143</v>
      </c>
      <c r="E113" s="209" t="s">
        <v>906</v>
      </c>
      <c r="F113" s="210" t="s">
        <v>907</v>
      </c>
      <c r="G113" s="211" t="s">
        <v>351</v>
      </c>
      <c r="H113" s="212">
        <v>14</v>
      </c>
      <c r="I113" s="213"/>
      <c r="J113" s="214">
        <f>ROUND(I113*H113,2)</f>
        <v>0</v>
      </c>
      <c r="K113" s="210" t="s">
        <v>147</v>
      </c>
      <c r="L113" s="48"/>
      <c r="M113" s="215" t="s">
        <v>32</v>
      </c>
      <c r="N113" s="216" t="s">
        <v>49</v>
      </c>
      <c r="O113" s="88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19" t="s">
        <v>301</v>
      </c>
      <c r="AT113" s="219" t="s">
        <v>143</v>
      </c>
      <c r="AU113" s="219" t="s">
        <v>88</v>
      </c>
      <c r="AY113" s="20" t="s">
        <v>141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86</v>
      </c>
      <c r="BK113" s="220">
        <f>ROUND(I113*H113,2)</f>
        <v>0</v>
      </c>
      <c r="BL113" s="20" t="s">
        <v>301</v>
      </c>
      <c r="BM113" s="219" t="s">
        <v>908</v>
      </c>
    </row>
    <row r="114" s="2" customFormat="1">
      <c r="A114" s="42"/>
      <c r="B114" s="43"/>
      <c r="C114" s="44"/>
      <c r="D114" s="221" t="s">
        <v>150</v>
      </c>
      <c r="E114" s="44"/>
      <c r="F114" s="222" t="s">
        <v>909</v>
      </c>
      <c r="G114" s="44"/>
      <c r="H114" s="44"/>
      <c r="I114" s="223"/>
      <c r="J114" s="44"/>
      <c r="K114" s="44"/>
      <c r="L114" s="48"/>
      <c r="M114" s="224"/>
      <c r="N114" s="225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150</v>
      </c>
      <c r="AU114" s="20" t="s">
        <v>88</v>
      </c>
    </row>
    <row r="115" s="2" customFormat="1" ht="16.5" customHeight="1">
      <c r="A115" s="42"/>
      <c r="B115" s="43"/>
      <c r="C115" s="270" t="s">
        <v>292</v>
      </c>
      <c r="D115" s="270" t="s">
        <v>280</v>
      </c>
      <c r="E115" s="271" t="s">
        <v>910</v>
      </c>
      <c r="F115" s="272" t="s">
        <v>911</v>
      </c>
      <c r="G115" s="273" t="s">
        <v>32</v>
      </c>
      <c r="H115" s="274">
        <v>14</v>
      </c>
      <c r="I115" s="275"/>
      <c r="J115" s="276">
        <f>ROUND(I115*H115,2)</f>
        <v>0</v>
      </c>
      <c r="K115" s="272" t="s">
        <v>32</v>
      </c>
      <c r="L115" s="277"/>
      <c r="M115" s="278" t="s">
        <v>32</v>
      </c>
      <c r="N115" s="279" t="s">
        <v>49</v>
      </c>
      <c r="O115" s="88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19" t="s">
        <v>420</v>
      </c>
      <c r="AT115" s="219" t="s">
        <v>280</v>
      </c>
      <c r="AU115" s="219" t="s">
        <v>88</v>
      </c>
      <c r="AY115" s="20" t="s">
        <v>141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86</v>
      </c>
      <c r="BK115" s="220">
        <f>ROUND(I115*H115,2)</f>
        <v>0</v>
      </c>
      <c r="BL115" s="20" t="s">
        <v>301</v>
      </c>
      <c r="BM115" s="219" t="s">
        <v>912</v>
      </c>
    </row>
    <row r="116" s="2" customFormat="1" ht="16.5" customHeight="1">
      <c r="A116" s="42"/>
      <c r="B116" s="43"/>
      <c r="C116" s="208" t="s">
        <v>8</v>
      </c>
      <c r="D116" s="208" t="s">
        <v>143</v>
      </c>
      <c r="E116" s="209" t="s">
        <v>913</v>
      </c>
      <c r="F116" s="210" t="s">
        <v>914</v>
      </c>
      <c r="G116" s="211" t="s">
        <v>351</v>
      </c>
      <c r="H116" s="212">
        <v>1</v>
      </c>
      <c r="I116" s="213"/>
      <c r="J116" s="214">
        <f>ROUND(I116*H116,2)</f>
        <v>0</v>
      </c>
      <c r="K116" s="210" t="s">
        <v>147</v>
      </c>
      <c r="L116" s="48"/>
      <c r="M116" s="215" t="s">
        <v>32</v>
      </c>
      <c r="N116" s="216" t="s">
        <v>49</v>
      </c>
      <c r="O116" s="88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19" t="s">
        <v>301</v>
      </c>
      <c r="AT116" s="219" t="s">
        <v>143</v>
      </c>
      <c r="AU116" s="219" t="s">
        <v>88</v>
      </c>
      <c r="AY116" s="20" t="s">
        <v>141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0" t="s">
        <v>86</v>
      </c>
      <c r="BK116" s="220">
        <f>ROUND(I116*H116,2)</f>
        <v>0</v>
      </c>
      <c r="BL116" s="20" t="s">
        <v>301</v>
      </c>
      <c r="BM116" s="219" t="s">
        <v>915</v>
      </c>
    </row>
    <row r="117" s="2" customFormat="1">
      <c r="A117" s="42"/>
      <c r="B117" s="43"/>
      <c r="C117" s="44"/>
      <c r="D117" s="221" t="s">
        <v>150</v>
      </c>
      <c r="E117" s="44"/>
      <c r="F117" s="222" t="s">
        <v>916</v>
      </c>
      <c r="G117" s="44"/>
      <c r="H117" s="44"/>
      <c r="I117" s="223"/>
      <c r="J117" s="44"/>
      <c r="K117" s="44"/>
      <c r="L117" s="48"/>
      <c r="M117" s="224"/>
      <c r="N117" s="225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150</v>
      </c>
      <c r="AU117" s="20" t="s">
        <v>88</v>
      </c>
    </row>
    <row r="118" s="2" customFormat="1" ht="16.5" customHeight="1">
      <c r="A118" s="42"/>
      <c r="B118" s="43"/>
      <c r="C118" s="208" t="s">
        <v>301</v>
      </c>
      <c r="D118" s="208" t="s">
        <v>143</v>
      </c>
      <c r="E118" s="209" t="s">
        <v>917</v>
      </c>
      <c r="F118" s="210" t="s">
        <v>918</v>
      </c>
      <c r="G118" s="211" t="s">
        <v>919</v>
      </c>
      <c r="H118" s="284"/>
      <c r="I118" s="213"/>
      <c r="J118" s="214">
        <f>ROUND(I118*H118,2)</f>
        <v>0</v>
      </c>
      <c r="K118" s="210" t="s">
        <v>32</v>
      </c>
      <c r="L118" s="48"/>
      <c r="M118" s="215" t="s">
        <v>32</v>
      </c>
      <c r="N118" s="216" t="s">
        <v>49</v>
      </c>
      <c r="O118" s="88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19" t="s">
        <v>301</v>
      </c>
      <c r="AT118" s="219" t="s">
        <v>143</v>
      </c>
      <c r="AU118" s="219" t="s">
        <v>88</v>
      </c>
      <c r="AY118" s="20" t="s">
        <v>141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86</v>
      </c>
      <c r="BK118" s="220">
        <f>ROUND(I118*H118,2)</f>
        <v>0</v>
      </c>
      <c r="BL118" s="20" t="s">
        <v>301</v>
      </c>
      <c r="BM118" s="219" t="s">
        <v>920</v>
      </c>
    </row>
    <row r="119" s="2" customFormat="1" ht="16.5" customHeight="1">
      <c r="A119" s="42"/>
      <c r="B119" s="43"/>
      <c r="C119" s="208" t="s">
        <v>306</v>
      </c>
      <c r="D119" s="208" t="s">
        <v>143</v>
      </c>
      <c r="E119" s="209" t="s">
        <v>921</v>
      </c>
      <c r="F119" s="210" t="s">
        <v>922</v>
      </c>
      <c r="G119" s="211" t="s">
        <v>919</v>
      </c>
      <c r="H119" s="284"/>
      <c r="I119" s="213"/>
      <c r="J119" s="214">
        <f>ROUND(I119*H119,2)</f>
        <v>0</v>
      </c>
      <c r="K119" s="210" t="s">
        <v>147</v>
      </c>
      <c r="L119" s="48"/>
      <c r="M119" s="215" t="s">
        <v>32</v>
      </c>
      <c r="N119" s="216" t="s">
        <v>49</v>
      </c>
      <c r="O119" s="88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R119" s="219" t="s">
        <v>301</v>
      </c>
      <c r="AT119" s="219" t="s">
        <v>143</v>
      </c>
      <c r="AU119" s="219" t="s">
        <v>88</v>
      </c>
      <c r="AY119" s="20" t="s">
        <v>141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86</v>
      </c>
      <c r="BK119" s="220">
        <f>ROUND(I119*H119,2)</f>
        <v>0</v>
      </c>
      <c r="BL119" s="20" t="s">
        <v>301</v>
      </c>
      <c r="BM119" s="219" t="s">
        <v>923</v>
      </c>
    </row>
    <row r="120" s="2" customFormat="1">
      <c r="A120" s="42"/>
      <c r="B120" s="43"/>
      <c r="C120" s="44"/>
      <c r="D120" s="221" t="s">
        <v>150</v>
      </c>
      <c r="E120" s="44"/>
      <c r="F120" s="222" t="s">
        <v>924</v>
      </c>
      <c r="G120" s="44"/>
      <c r="H120" s="44"/>
      <c r="I120" s="223"/>
      <c r="J120" s="44"/>
      <c r="K120" s="44"/>
      <c r="L120" s="48"/>
      <c r="M120" s="224"/>
      <c r="N120" s="225"/>
      <c r="O120" s="88"/>
      <c r="P120" s="88"/>
      <c r="Q120" s="88"/>
      <c r="R120" s="88"/>
      <c r="S120" s="88"/>
      <c r="T120" s="89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T120" s="20" t="s">
        <v>150</v>
      </c>
      <c r="AU120" s="20" t="s">
        <v>88</v>
      </c>
    </row>
    <row r="121" s="2" customFormat="1" ht="16.5" customHeight="1">
      <c r="A121" s="42"/>
      <c r="B121" s="43"/>
      <c r="C121" s="208" t="s">
        <v>311</v>
      </c>
      <c r="D121" s="208" t="s">
        <v>143</v>
      </c>
      <c r="E121" s="209" t="s">
        <v>925</v>
      </c>
      <c r="F121" s="210" t="s">
        <v>926</v>
      </c>
      <c r="G121" s="211" t="s">
        <v>919</v>
      </c>
      <c r="H121" s="284"/>
      <c r="I121" s="213"/>
      <c r="J121" s="214">
        <f>ROUND(I121*H121,2)</f>
        <v>0</v>
      </c>
      <c r="K121" s="210" t="s">
        <v>147</v>
      </c>
      <c r="L121" s="48"/>
      <c r="M121" s="215" t="s">
        <v>32</v>
      </c>
      <c r="N121" s="216" t="s">
        <v>49</v>
      </c>
      <c r="O121" s="88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19" t="s">
        <v>301</v>
      </c>
      <c r="AT121" s="219" t="s">
        <v>143</v>
      </c>
      <c r="AU121" s="219" t="s">
        <v>88</v>
      </c>
      <c r="AY121" s="20" t="s">
        <v>141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86</v>
      </c>
      <c r="BK121" s="220">
        <f>ROUND(I121*H121,2)</f>
        <v>0</v>
      </c>
      <c r="BL121" s="20" t="s">
        <v>301</v>
      </c>
      <c r="BM121" s="219" t="s">
        <v>927</v>
      </c>
    </row>
    <row r="122" s="2" customFormat="1">
      <c r="A122" s="42"/>
      <c r="B122" s="43"/>
      <c r="C122" s="44"/>
      <c r="D122" s="221" t="s">
        <v>150</v>
      </c>
      <c r="E122" s="44"/>
      <c r="F122" s="222" t="s">
        <v>928</v>
      </c>
      <c r="G122" s="44"/>
      <c r="H122" s="44"/>
      <c r="I122" s="223"/>
      <c r="J122" s="44"/>
      <c r="K122" s="44"/>
      <c r="L122" s="48"/>
      <c r="M122" s="224"/>
      <c r="N122" s="225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150</v>
      </c>
      <c r="AU122" s="20" t="s">
        <v>88</v>
      </c>
    </row>
    <row r="123" s="12" customFormat="1" ht="25.92" customHeight="1">
      <c r="A123" s="12"/>
      <c r="B123" s="192"/>
      <c r="C123" s="193"/>
      <c r="D123" s="194" t="s">
        <v>77</v>
      </c>
      <c r="E123" s="195" t="s">
        <v>280</v>
      </c>
      <c r="F123" s="195" t="s">
        <v>929</v>
      </c>
      <c r="G123" s="193"/>
      <c r="H123" s="193"/>
      <c r="I123" s="196"/>
      <c r="J123" s="197">
        <f>BK123</f>
        <v>0</v>
      </c>
      <c r="K123" s="193"/>
      <c r="L123" s="198"/>
      <c r="M123" s="199"/>
      <c r="N123" s="200"/>
      <c r="O123" s="200"/>
      <c r="P123" s="201">
        <f>P124</f>
        <v>0</v>
      </c>
      <c r="Q123" s="200"/>
      <c r="R123" s="201">
        <f>R124</f>
        <v>22.139835000000001</v>
      </c>
      <c r="S123" s="200"/>
      <c r="T123" s="202">
        <f>T124</f>
        <v>25.100000000000001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175</v>
      </c>
      <c r="AT123" s="204" t="s">
        <v>77</v>
      </c>
      <c r="AU123" s="204" t="s">
        <v>78</v>
      </c>
      <c r="AY123" s="203" t="s">
        <v>141</v>
      </c>
      <c r="BK123" s="205">
        <f>BK124</f>
        <v>0</v>
      </c>
    </row>
    <row r="124" s="12" customFormat="1" ht="22.8" customHeight="1">
      <c r="A124" s="12"/>
      <c r="B124" s="192"/>
      <c r="C124" s="193"/>
      <c r="D124" s="194" t="s">
        <v>77</v>
      </c>
      <c r="E124" s="206" t="s">
        <v>930</v>
      </c>
      <c r="F124" s="206" t="s">
        <v>931</v>
      </c>
      <c r="G124" s="193"/>
      <c r="H124" s="193"/>
      <c r="I124" s="196"/>
      <c r="J124" s="207">
        <f>BK124</f>
        <v>0</v>
      </c>
      <c r="K124" s="193"/>
      <c r="L124" s="198"/>
      <c r="M124" s="199"/>
      <c r="N124" s="200"/>
      <c r="O124" s="200"/>
      <c r="P124" s="201">
        <f>SUM(P125:P155)</f>
        <v>0</v>
      </c>
      <c r="Q124" s="200"/>
      <c r="R124" s="201">
        <f>SUM(R125:R155)</f>
        <v>22.139835000000001</v>
      </c>
      <c r="S124" s="200"/>
      <c r="T124" s="202">
        <f>SUM(T125:T155)</f>
        <v>25.100000000000001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3" t="s">
        <v>175</v>
      </c>
      <c r="AT124" s="204" t="s">
        <v>77</v>
      </c>
      <c r="AU124" s="204" t="s">
        <v>86</v>
      </c>
      <c r="AY124" s="203" t="s">
        <v>141</v>
      </c>
      <c r="BK124" s="205">
        <f>SUM(BK125:BK155)</f>
        <v>0</v>
      </c>
    </row>
    <row r="125" s="2" customFormat="1" ht="16.5" customHeight="1">
      <c r="A125" s="42"/>
      <c r="B125" s="43"/>
      <c r="C125" s="208" t="s">
        <v>316</v>
      </c>
      <c r="D125" s="208" t="s">
        <v>143</v>
      </c>
      <c r="E125" s="209" t="s">
        <v>932</v>
      </c>
      <c r="F125" s="210" t="s">
        <v>933</v>
      </c>
      <c r="G125" s="211" t="s">
        <v>934</v>
      </c>
      <c r="H125" s="212">
        <v>0.050000000000000003</v>
      </c>
      <c r="I125" s="213"/>
      <c r="J125" s="214">
        <f>ROUND(I125*H125,2)</f>
        <v>0</v>
      </c>
      <c r="K125" s="210" t="s">
        <v>147</v>
      </c>
      <c r="L125" s="48"/>
      <c r="M125" s="215" t="s">
        <v>32</v>
      </c>
      <c r="N125" s="216" t="s">
        <v>49</v>
      </c>
      <c r="O125" s="88"/>
      <c r="P125" s="217">
        <f>O125*H125</f>
        <v>0</v>
      </c>
      <c r="Q125" s="217">
        <v>0.0088000000000000005</v>
      </c>
      <c r="R125" s="217">
        <f>Q125*H125</f>
        <v>0.00044000000000000007</v>
      </c>
      <c r="S125" s="217">
        <v>0</v>
      </c>
      <c r="T125" s="218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19" t="s">
        <v>646</v>
      </c>
      <c r="AT125" s="219" t="s">
        <v>143</v>
      </c>
      <c r="AU125" s="219" t="s">
        <v>88</v>
      </c>
      <c r="AY125" s="20" t="s">
        <v>141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86</v>
      </c>
      <c r="BK125" s="220">
        <f>ROUND(I125*H125,2)</f>
        <v>0</v>
      </c>
      <c r="BL125" s="20" t="s">
        <v>646</v>
      </c>
      <c r="BM125" s="219" t="s">
        <v>935</v>
      </c>
    </row>
    <row r="126" s="2" customFormat="1">
      <c r="A126" s="42"/>
      <c r="B126" s="43"/>
      <c r="C126" s="44"/>
      <c r="D126" s="221" t="s">
        <v>150</v>
      </c>
      <c r="E126" s="44"/>
      <c r="F126" s="222" t="s">
        <v>936</v>
      </c>
      <c r="G126" s="44"/>
      <c r="H126" s="44"/>
      <c r="I126" s="223"/>
      <c r="J126" s="44"/>
      <c r="K126" s="44"/>
      <c r="L126" s="48"/>
      <c r="M126" s="224"/>
      <c r="N126" s="225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150</v>
      </c>
      <c r="AU126" s="20" t="s">
        <v>88</v>
      </c>
    </row>
    <row r="127" s="2" customFormat="1" ht="16.5" customHeight="1">
      <c r="A127" s="42"/>
      <c r="B127" s="43"/>
      <c r="C127" s="208" t="s">
        <v>322</v>
      </c>
      <c r="D127" s="208" t="s">
        <v>143</v>
      </c>
      <c r="E127" s="209" t="s">
        <v>937</v>
      </c>
      <c r="F127" s="210" t="s">
        <v>938</v>
      </c>
      <c r="G127" s="211" t="s">
        <v>934</v>
      </c>
      <c r="H127" s="212">
        <v>0.050000000000000003</v>
      </c>
      <c r="I127" s="213"/>
      <c r="J127" s="214">
        <f>ROUND(I127*H127,2)</f>
        <v>0</v>
      </c>
      <c r="K127" s="210" t="s">
        <v>147</v>
      </c>
      <c r="L127" s="48"/>
      <c r="M127" s="215" t="s">
        <v>32</v>
      </c>
      <c r="N127" s="216" t="s">
        <v>49</v>
      </c>
      <c r="O127" s="88"/>
      <c r="P127" s="217">
        <f>O127*H127</f>
        <v>0</v>
      </c>
      <c r="Q127" s="217">
        <v>0.0099000000000000008</v>
      </c>
      <c r="R127" s="217">
        <f>Q127*H127</f>
        <v>0.00049500000000000011</v>
      </c>
      <c r="S127" s="217">
        <v>0</v>
      </c>
      <c r="T127" s="218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19" t="s">
        <v>646</v>
      </c>
      <c r="AT127" s="219" t="s">
        <v>143</v>
      </c>
      <c r="AU127" s="219" t="s">
        <v>88</v>
      </c>
      <c r="AY127" s="20" t="s">
        <v>141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86</v>
      </c>
      <c r="BK127" s="220">
        <f>ROUND(I127*H127,2)</f>
        <v>0</v>
      </c>
      <c r="BL127" s="20" t="s">
        <v>646</v>
      </c>
      <c r="BM127" s="219" t="s">
        <v>939</v>
      </c>
    </row>
    <row r="128" s="2" customFormat="1">
      <c r="A128" s="42"/>
      <c r="B128" s="43"/>
      <c r="C128" s="44"/>
      <c r="D128" s="221" t="s">
        <v>150</v>
      </c>
      <c r="E128" s="44"/>
      <c r="F128" s="222" t="s">
        <v>940</v>
      </c>
      <c r="G128" s="44"/>
      <c r="H128" s="44"/>
      <c r="I128" s="223"/>
      <c r="J128" s="44"/>
      <c r="K128" s="44"/>
      <c r="L128" s="48"/>
      <c r="M128" s="224"/>
      <c r="N128" s="225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150</v>
      </c>
      <c r="AU128" s="20" t="s">
        <v>88</v>
      </c>
    </row>
    <row r="129" s="2" customFormat="1" ht="16.5" customHeight="1">
      <c r="A129" s="42"/>
      <c r="B129" s="43"/>
      <c r="C129" s="208" t="s">
        <v>7</v>
      </c>
      <c r="D129" s="208" t="s">
        <v>143</v>
      </c>
      <c r="E129" s="209" t="s">
        <v>941</v>
      </c>
      <c r="F129" s="210" t="s">
        <v>942</v>
      </c>
      <c r="G129" s="211" t="s">
        <v>358</v>
      </c>
      <c r="H129" s="212">
        <v>35</v>
      </c>
      <c r="I129" s="213"/>
      <c r="J129" s="214">
        <f>ROUND(I129*H129,2)</f>
        <v>0</v>
      </c>
      <c r="K129" s="210" t="s">
        <v>147</v>
      </c>
      <c r="L129" s="48"/>
      <c r="M129" s="215" t="s">
        <v>32</v>
      </c>
      <c r="N129" s="216" t="s">
        <v>49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19" t="s">
        <v>646</v>
      </c>
      <c r="AT129" s="219" t="s">
        <v>143</v>
      </c>
      <c r="AU129" s="219" t="s">
        <v>88</v>
      </c>
      <c r="AY129" s="20" t="s">
        <v>141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0" t="s">
        <v>86</v>
      </c>
      <c r="BK129" s="220">
        <f>ROUND(I129*H129,2)</f>
        <v>0</v>
      </c>
      <c r="BL129" s="20" t="s">
        <v>646</v>
      </c>
      <c r="BM129" s="219" t="s">
        <v>943</v>
      </c>
    </row>
    <row r="130" s="2" customFormat="1">
      <c r="A130" s="42"/>
      <c r="B130" s="43"/>
      <c r="C130" s="44"/>
      <c r="D130" s="221" t="s">
        <v>150</v>
      </c>
      <c r="E130" s="44"/>
      <c r="F130" s="222" t="s">
        <v>944</v>
      </c>
      <c r="G130" s="44"/>
      <c r="H130" s="44"/>
      <c r="I130" s="223"/>
      <c r="J130" s="44"/>
      <c r="K130" s="44"/>
      <c r="L130" s="48"/>
      <c r="M130" s="224"/>
      <c r="N130" s="225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150</v>
      </c>
      <c r="AU130" s="20" t="s">
        <v>88</v>
      </c>
    </row>
    <row r="131" s="2" customFormat="1" ht="16.5" customHeight="1">
      <c r="A131" s="42"/>
      <c r="B131" s="43"/>
      <c r="C131" s="208" t="s">
        <v>333</v>
      </c>
      <c r="D131" s="208" t="s">
        <v>143</v>
      </c>
      <c r="E131" s="209" t="s">
        <v>945</v>
      </c>
      <c r="F131" s="210" t="s">
        <v>946</v>
      </c>
      <c r="G131" s="211" t="s">
        <v>358</v>
      </c>
      <c r="H131" s="212">
        <v>35</v>
      </c>
      <c r="I131" s="213"/>
      <c r="J131" s="214">
        <f>ROUND(I131*H131,2)</f>
        <v>0</v>
      </c>
      <c r="K131" s="210" t="s">
        <v>147</v>
      </c>
      <c r="L131" s="48"/>
      <c r="M131" s="215" t="s">
        <v>32</v>
      </c>
      <c r="N131" s="216" t="s">
        <v>49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646</v>
      </c>
      <c r="AT131" s="219" t="s">
        <v>143</v>
      </c>
      <c r="AU131" s="219" t="s">
        <v>88</v>
      </c>
      <c r="AY131" s="20" t="s">
        <v>141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86</v>
      </c>
      <c r="BK131" s="220">
        <f>ROUND(I131*H131,2)</f>
        <v>0</v>
      </c>
      <c r="BL131" s="20" t="s">
        <v>646</v>
      </c>
      <c r="BM131" s="219" t="s">
        <v>947</v>
      </c>
    </row>
    <row r="132" s="2" customFormat="1">
      <c r="A132" s="42"/>
      <c r="B132" s="43"/>
      <c r="C132" s="44"/>
      <c r="D132" s="221" t="s">
        <v>150</v>
      </c>
      <c r="E132" s="44"/>
      <c r="F132" s="222" t="s">
        <v>948</v>
      </c>
      <c r="G132" s="44"/>
      <c r="H132" s="44"/>
      <c r="I132" s="223"/>
      <c r="J132" s="44"/>
      <c r="K132" s="44"/>
      <c r="L132" s="48"/>
      <c r="M132" s="224"/>
      <c r="N132" s="225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150</v>
      </c>
      <c r="AU132" s="20" t="s">
        <v>88</v>
      </c>
    </row>
    <row r="133" s="2" customFormat="1" ht="16.5" customHeight="1">
      <c r="A133" s="42"/>
      <c r="B133" s="43"/>
      <c r="C133" s="208" t="s">
        <v>340</v>
      </c>
      <c r="D133" s="208" t="s">
        <v>143</v>
      </c>
      <c r="E133" s="209" t="s">
        <v>949</v>
      </c>
      <c r="F133" s="210" t="s">
        <v>950</v>
      </c>
      <c r="G133" s="211" t="s">
        <v>358</v>
      </c>
      <c r="H133" s="212">
        <v>35</v>
      </c>
      <c r="I133" s="213"/>
      <c r="J133" s="214">
        <f>ROUND(I133*H133,2)</f>
        <v>0</v>
      </c>
      <c r="K133" s="210" t="s">
        <v>147</v>
      </c>
      <c r="L133" s="48"/>
      <c r="M133" s="215" t="s">
        <v>32</v>
      </c>
      <c r="N133" s="216" t="s">
        <v>49</v>
      </c>
      <c r="O133" s="88"/>
      <c r="P133" s="217">
        <f>O133*H133</f>
        <v>0</v>
      </c>
      <c r="Q133" s="217">
        <v>0.20000000000000001</v>
      </c>
      <c r="R133" s="217">
        <f>Q133*H133</f>
        <v>7</v>
      </c>
      <c r="S133" s="217">
        <v>0</v>
      </c>
      <c r="T133" s="218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19" t="s">
        <v>646</v>
      </c>
      <c r="AT133" s="219" t="s">
        <v>143</v>
      </c>
      <c r="AU133" s="219" t="s">
        <v>88</v>
      </c>
      <c r="AY133" s="20" t="s">
        <v>141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86</v>
      </c>
      <c r="BK133" s="220">
        <f>ROUND(I133*H133,2)</f>
        <v>0</v>
      </c>
      <c r="BL133" s="20" t="s">
        <v>646</v>
      </c>
      <c r="BM133" s="219" t="s">
        <v>951</v>
      </c>
    </row>
    <row r="134" s="2" customFormat="1">
      <c r="A134" s="42"/>
      <c r="B134" s="43"/>
      <c r="C134" s="44"/>
      <c r="D134" s="221" t="s">
        <v>150</v>
      </c>
      <c r="E134" s="44"/>
      <c r="F134" s="222" t="s">
        <v>952</v>
      </c>
      <c r="G134" s="44"/>
      <c r="H134" s="44"/>
      <c r="I134" s="223"/>
      <c r="J134" s="44"/>
      <c r="K134" s="44"/>
      <c r="L134" s="48"/>
      <c r="M134" s="224"/>
      <c r="N134" s="225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150</v>
      </c>
      <c r="AU134" s="20" t="s">
        <v>88</v>
      </c>
    </row>
    <row r="135" s="2" customFormat="1" ht="16.5" customHeight="1">
      <c r="A135" s="42"/>
      <c r="B135" s="43"/>
      <c r="C135" s="208" t="s">
        <v>348</v>
      </c>
      <c r="D135" s="208" t="s">
        <v>143</v>
      </c>
      <c r="E135" s="209" t="s">
        <v>953</v>
      </c>
      <c r="F135" s="210" t="s">
        <v>954</v>
      </c>
      <c r="G135" s="211" t="s">
        <v>358</v>
      </c>
      <c r="H135" s="212">
        <v>70</v>
      </c>
      <c r="I135" s="213"/>
      <c r="J135" s="214">
        <f>ROUND(I135*H135,2)</f>
        <v>0</v>
      </c>
      <c r="K135" s="210" t="s">
        <v>147</v>
      </c>
      <c r="L135" s="48"/>
      <c r="M135" s="215" t="s">
        <v>32</v>
      </c>
      <c r="N135" s="216" t="s">
        <v>49</v>
      </c>
      <c r="O135" s="88"/>
      <c r="P135" s="217">
        <f>O135*H135</f>
        <v>0</v>
      </c>
      <c r="Q135" s="217">
        <v>6.9999999999999994E-05</v>
      </c>
      <c r="R135" s="217">
        <f>Q135*H135</f>
        <v>0.0048999999999999998</v>
      </c>
      <c r="S135" s="217">
        <v>0</v>
      </c>
      <c r="T135" s="218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19" t="s">
        <v>646</v>
      </c>
      <c r="AT135" s="219" t="s">
        <v>143</v>
      </c>
      <c r="AU135" s="219" t="s">
        <v>88</v>
      </c>
      <c r="AY135" s="20" t="s">
        <v>141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86</v>
      </c>
      <c r="BK135" s="220">
        <f>ROUND(I135*H135,2)</f>
        <v>0</v>
      </c>
      <c r="BL135" s="20" t="s">
        <v>646</v>
      </c>
      <c r="BM135" s="219" t="s">
        <v>955</v>
      </c>
    </row>
    <row r="136" s="2" customFormat="1">
      <c r="A136" s="42"/>
      <c r="B136" s="43"/>
      <c r="C136" s="44"/>
      <c r="D136" s="221" t="s">
        <v>150</v>
      </c>
      <c r="E136" s="44"/>
      <c r="F136" s="222" t="s">
        <v>956</v>
      </c>
      <c r="G136" s="44"/>
      <c r="H136" s="44"/>
      <c r="I136" s="223"/>
      <c r="J136" s="44"/>
      <c r="K136" s="44"/>
      <c r="L136" s="48"/>
      <c r="M136" s="224"/>
      <c r="N136" s="225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150</v>
      </c>
      <c r="AU136" s="20" t="s">
        <v>88</v>
      </c>
    </row>
    <row r="137" s="14" customFormat="1">
      <c r="A137" s="14"/>
      <c r="B137" s="237"/>
      <c r="C137" s="238"/>
      <c r="D137" s="228" t="s">
        <v>152</v>
      </c>
      <c r="E137" s="239" t="s">
        <v>32</v>
      </c>
      <c r="F137" s="240" t="s">
        <v>957</v>
      </c>
      <c r="G137" s="238"/>
      <c r="H137" s="241">
        <v>70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152</v>
      </c>
      <c r="AU137" s="247" t="s">
        <v>88</v>
      </c>
      <c r="AV137" s="14" t="s">
        <v>88</v>
      </c>
      <c r="AW137" s="14" t="s">
        <v>39</v>
      </c>
      <c r="AX137" s="14" t="s">
        <v>86</v>
      </c>
      <c r="AY137" s="247" t="s">
        <v>141</v>
      </c>
    </row>
    <row r="138" s="2" customFormat="1" ht="21.75" customHeight="1">
      <c r="A138" s="42"/>
      <c r="B138" s="43"/>
      <c r="C138" s="208" t="s">
        <v>355</v>
      </c>
      <c r="D138" s="208" t="s">
        <v>143</v>
      </c>
      <c r="E138" s="209" t="s">
        <v>958</v>
      </c>
      <c r="F138" s="210" t="s">
        <v>959</v>
      </c>
      <c r="G138" s="211" t="s">
        <v>230</v>
      </c>
      <c r="H138" s="212">
        <v>20</v>
      </c>
      <c r="I138" s="213"/>
      <c r="J138" s="214">
        <f>ROUND(I138*H138,2)</f>
        <v>0</v>
      </c>
      <c r="K138" s="210" t="s">
        <v>147</v>
      </c>
      <c r="L138" s="48"/>
      <c r="M138" s="215" t="s">
        <v>32</v>
      </c>
      <c r="N138" s="216" t="s">
        <v>49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646</v>
      </c>
      <c r="AT138" s="219" t="s">
        <v>143</v>
      </c>
      <c r="AU138" s="219" t="s">
        <v>88</v>
      </c>
      <c r="AY138" s="20" t="s">
        <v>141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86</v>
      </c>
      <c r="BK138" s="220">
        <f>ROUND(I138*H138,2)</f>
        <v>0</v>
      </c>
      <c r="BL138" s="20" t="s">
        <v>646</v>
      </c>
      <c r="BM138" s="219" t="s">
        <v>960</v>
      </c>
    </row>
    <row r="139" s="2" customFormat="1">
      <c r="A139" s="42"/>
      <c r="B139" s="43"/>
      <c r="C139" s="44"/>
      <c r="D139" s="221" t="s">
        <v>150</v>
      </c>
      <c r="E139" s="44"/>
      <c r="F139" s="222" t="s">
        <v>961</v>
      </c>
      <c r="G139" s="44"/>
      <c r="H139" s="44"/>
      <c r="I139" s="223"/>
      <c r="J139" s="44"/>
      <c r="K139" s="44"/>
      <c r="L139" s="48"/>
      <c r="M139" s="224"/>
      <c r="N139" s="225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150</v>
      </c>
      <c r="AU139" s="20" t="s">
        <v>88</v>
      </c>
    </row>
    <row r="140" s="2" customFormat="1" ht="21.75" customHeight="1">
      <c r="A140" s="42"/>
      <c r="B140" s="43"/>
      <c r="C140" s="208" t="s">
        <v>365</v>
      </c>
      <c r="D140" s="208" t="s">
        <v>143</v>
      </c>
      <c r="E140" s="209" t="s">
        <v>962</v>
      </c>
      <c r="F140" s="210" t="s">
        <v>963</v>
      </c>
      <c r="G140" s="211" t="s">
        <v>230</v>
      </c>
      <c r="H140" s="212">
        <v>20</v>
      </c>
      <c r="I140" s="213"/>
      <c r="J140" s="214">
        <f>ROUND(I140*H140,2)</f>
        <v>0</v>
      </c>
      <c r="K140" s="210" t="s">
        <v>147</v>
      </c>
      <c r="L140" s="48"/>
      <c r="M140" s="215" t="s">
        <v>32</v>
      </c>
      <c r="N140" s="216" t="s">
        <v>49</v>
      </c>
      <c r="O140" s="88"/>
      <c r="P140" s="217">
        <f>O140*H140</f>
        <v>0</v>
      </c>
      <c r="Q140" s="217">
        <v>0.57299999999999995</v>
      </c>
      <c r="R140" s="217">
        <f>Q140*H140</f>
        <v>11.459999999999999</v>
      </c>
      <c r="S140" s="217">
        <v>0</v>
      </c>
      <c r="T140" s="218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19" t="s">
        <v>646</v>
      </c>
      <c r="AT140" s="219" t="s">
        <v>143</v>
      </c>
      <c r="AU140" s="219" t="s">
        <v>88</v>
      </c>
      <c r="AY140" s="20" t="s">
        <v>141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86</v>
      </c>
      <c r="BK140" s="220">
        <f>ROUND(I140*H140,2)</f>
        <v>0</v>
      </c>
      <c r="BL140" s="20" t="s">
        <v>646</v>
      </c>
      <c r="BM140" s="219" t="s">
        <v>964</v>
      </c>
    </row>
    <row r="141" s="2" customFormat="1">
      <c r="A141" s="42"/>
      <c r="B141" s="43"/>
      <c r="C141" s="44"/>
      <c r="D141" s="221" t="s">
        <v>150</v>
      </c>
      <c r="E141" s="44"/>
      <c r="F141" s="222" t="s">
        <v>965</v>
      </c>
      <c r="G141" s="44"/>
      <c r="H141" s="44"/>
      <c r="I141" s="223"/>
      <c r="J141" s="44"/>
      <c r="K141" s="44"/>
      <c r="L141" s="48"/>
      <c r="M141" s="224"/>
      <c r="N141" s="225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T141" s="20" t="s">
        <v>150</v>
      </c>
      <c r="AU141" s="20" t="s">
        <v>88</v>
      </c>
    </row>
    <row r="142" s="2" customFormat="1" ht="16.5" customHeight="1">
      <c r="A142" s="42"/>
      <c r="B142" s="43"/>
      <c r="C142" s="208" t="s">
        <v>371</v>
      </c>
      <c r="D142" s="208" t="s">
        <v>143</v>
      </c>
      <c r="E142" s="209" t="s">
        <v>966</v>
      </c>
      <c r="F142" s="210" t="s">
        <v>967</v>
      </c>
      <c r="G142" s="211" t="s">
        <v>230</v>
      </c>
      <c r="H142" s="212">
        <v>20</v>
      </c>
      <c r="I142" s="213"/>
      <c r="J142" s="214">
        <f>ROUND(I142*H142,2)</f>
        <v>0</v>
      </c>
      <c r="K142" s="210" t="s">
        <v>147</v>
      </c>
      <c r="L142" s="48"/>
      <c r="M142" s="215" t="s">
        <v>32</v>
      </c>
      <c r="N142" s="216" t="s">
        <v>49</v>
      </c>
      <c r="O142" s="88"/>
      <c r="P142" s="217">
        <f>O142*H142</f>
        <v>0</v>
      </c>
      <c r="Q142" s="217">
        <v>0.1837</v>
      </c>
      <c r="R142" s="217">
        <f>Q142*H142</f>
        <v>3.6739999999999999</v>
      </c>
      <c r="S142" s="217">
        <v>0</v>
      </c>
      <c r="T142" s="218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19" t="s">
        <v>646</v>
      </c>
      <c r="AT142" s="219" t="s">
        <v>143</v>
      </c>
      <c r="AU142" s="219" t="s">
        <v>88</v>
      </c>
      <c r="AY142" s="20" t="s">
        <v>141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86</v>
      </c>
      <c r="BK142" s="220">
        <f>ROUND(I142*H142,2)</f>
        <v>0</v>
      </c>
      <c r="BL142" s="20" t="s">
        <v>646</v>
      </c>
      <c r="BM142" s="219" t="s">
        <v>968</v>
      </c>
    </row>
    <row r="143" s="2" customFormat="1">
      <c r="A143" s="42"/>
      <c r="B143" s="43"/>
      <c r="C143" s="44"/>
      <c r="D143" s="221" t="s">
        <v>150</v>
      </c>
      <c r="E143" s="44"/>
      <c r="F143" s="222" t="s">
        <v>969</v>
      </c>
      <c r="G143" s="44"/>
      <c r="H143" s="44"/>
      <c r="I143" s="223"/>
      <c r="J143" s="44"/>
      <c r="K143" s="44"/>
      <c r="L143" s="48"/>
      <c r="M143" s="224"/>
      <c r="N143" s="225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T143" s="20" t="s">
        <v>150</v>
      </c>
      <c r="AU143" s="20" t="s">
        <v>88</v>
      </c>
    </row>
    <row r="144" s="2" customFormat="1" ht="21.75" customHeight="1">
      <c r="A144" s="42"/>
      <c r="B144" s="43"/>
      <c r="C144" s="208" t="s">
        <v>379</v>
      </c>
      <c r="D144" s="208" t="s">
        <v>143</v>
      </c>
      <c r="E144" s="209" t="s">
        <v>970</v>
      </c>
      <c r="F144" s="210" t="s">
        <v>971</v>
      </c>
      <c r="G144" s="211" t="s">
        <v>230</v>
      </c>
      <c r="H144" s="212">
        <v>40</v>
      </c>
      <c r="I144" s="213"/>
      <c r="J144" s="214">
        <f>ROUND(I144*H144,2)</f>
        <v>0</v>
      </c>
      <c r="K144" s="210" t="s">
        <v>147</v>
      </c>
      <c r="L144" s="48"/>
      <c r="M144" s="215" t="s">
        <v>32</v>
      </c>
      <c r="N144" s="216" t="s">
        <v>49</v>
      </c>
      <c r="O144" s="88"/>
      <c r="P144" s="217">
        <f>O144*H144</f>
        <v>0</v>
      </c>
      <c r="Q144" s="217">
        <v>0</v>
      </c>
      <c r="R144" s="217">
        <f>Q144*H144</f>
        <v>0</v>
      </c>
      <c r="S144" s="217">
        <v>0.5</v>
      </c>
      <c r="T144" s="218">
        <f>S144*H144</f>
        <v>20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19" t="s">
        <v>646</v>
      </c>
      <c r="AT144" s="219" t="s">
        <v>143</v>
      </c>
      <c r="AU144" s="219" t="s">
        <v>88</v>
      </c>
      <c r="AY144" s="20" t="s">
        <v>141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86</v>
      </c>
      <c r="BK144" s="220">
        <f>ROUND(I144*H144,2)</f>
        <v>0</v>
      </c>
      <c r="BL144" s="20" t="s">
        <v>646</v>
      </c>
      <c r="BM144" s="219" t="s">
        <v>972</v>
      </c>
    </row>
    <row r="145" s="2" customFormat="1">
      <c r="A145" s="42"/>
      <c r="B145" s="43"/>
      <c r="C145" s="44"/>
      <c r="D145" s="221" t="s">
        <v>150</v>
      </c>
      <c r="E145" s="44"/>
      <c r="F145" s="222" t="s">
        <v>973</v>
      </c>
      <c r="G145" s="44"/>
      <c r="H145" s="44"/>
      <c r="I145" s="223"/>
      <c r="J145" s="44"/>
      <c r="K145" s="44"/>
      <c r="L145" s="48"/>
      <c r="M145" s="224"/>
      <c r="N145" s="225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T145" s="20" t="s">
        <v>150</v>
      </c>
      <c r="AU145" s="20" t="s">
        <v>88</v>
      </c>
    </row>
    <row r="146" s="14" customFormat="1">
      <c r="A146" s="14"/>
      <c r="B146" s="237"/>
      <c r="C146" s="238"/>
      <c r="D146" s="228" t="s">
        <v>152</v>
      </c>
      <c r="E146" s="239" t="s">
        <v>32</v>
      </c>
      <c r="F146" s="240" t="s">
        <v>974</v>
      </c>
      <c r="G146" s="238"/>
      <c r="H146" s="241">
        <v>40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152</v>
      </c>
      <c r="AU146" s="247" t="s">
        <v>88</v>
      </c>
      <c r="AV146" s="14" t="s">
        <v>88</v>
      </c>
      <c r="AW146" s="14" t="s">
        <v>39</v>
      </c>
      <c r="AX146" s="14" t="s">
        <v>86</v>
      </c>
      <c r="AY146" s="247" t="s">
        <v>141</v>
      </c>
    </row>
    <row r="147" s="2" customFormat="1" ht="21.75" customHeight="1">
      <c r="A147" s="42"/>
      <c r="B147" s="43"/>
      <c r="C147" s="208" t="s">
        <v>386</v>
      </c>
      <c r="D147" s="208" t="s">
        <v>143</v>
      </c>
      <c r="E147" s="209" t="s">
        <v>975</v>
      </c>
      <c r="F147" s="210" t="s">
        <v>976</v>
      </c>
      <c r="G147" s="211" t="s">
        <v>230</v>
      </c>
      <c r="H147" s="212">
        <v>20</v>
      </c>
      <c r="I147" s="213"/>
      <c r="J147" s="214">
        <f>ROUND(I147*H147,2)</f>
        <v>0</v>
      </c>
      <c r="K147" s="210" t="s">
        <v>147</v>
      </c>
      <c r="L147" s="48"/>
      <c r="M147" s="215" t="s">
        <v>32</v>
      </c>
      <c r="N147" s="216" t="s">
        <v>49</v>
      </c>
      <c r="O147" s="88"/>
      <c r="P147" s="217">
        <f>O147*H147</f>
        <v>0</v>
      </c>
      <c r="Q147" s="217">
        <v>0</v>
      </c>
      <c r="R147" s="217">
        <f>Q147*H147</f>
        <v>0</v>
      </c>
      <c r="S147" s="217">
        <v>0.255</v>
      </c>
      <c r="T147" s="218">
        <f>S147*H147</f>
        <v>5.0999999999999996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19" t="s">
        <v>646</v>
      </c>
      <c r="AT147" s="219" t="s">
        <v>143</v>
      </c>
      <c r="AU147" s="219" t="s">
        <v>88</v>
      </c>
      <c r="AY147" s="20" t="s">
        <v>141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86</v>
      </c>
      <c r="BK147" s="220">
        <f>ROUND(I147*H147,2)</f>
        <v>0</v>
      </c>
      <c r="BL147" s="20" t="s">
        <v>646</v>
      </c>
      <c r="BM147" s="219" t="s">
        <v>977</v>
      </c>
    </row>
    <row r="148" s="2" customFormat="1">
      <c r="A148" s="42"/>
      <c r="B148" s="43"/>
      <c r="C148" s="44"/>
      <c r="D148" s="221" t="s">
        <v>150</v>
      </c>
      <c r="E148" s="44"/>
      <c r="F148" s="222" t="s">
        <v>978</v>
      </c>
      <c r="G148" s="44"/>
      <c r="H148" s="44"/>
      <c r="I148" s="223"/>
      <c r="J148" s="44"/>
      <c r="K148" s="44"/>
      <c r="L148" s="48"/>
      <c r="M148" s="224"/>
      <c r="N148" s="225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150</v>
      </c>
      <c r="AU148" s="20" t="s">
        <v>88</v>
      </c>
    </row>
    <row r="149" s="2" customFormat="1" ht="16.5" customHeight="1">
      <c r="A149" s="42"/>
      <c r="B149" s="43"/>
      <c r="C149" s="208" t="s">
        <v>392</v>
      </c>
      <c r="D149" s="208" t="s">
        <v>143</v>
      </c>
      <c r="E149" s="209" t="s">
        <v>979</v>
      </c>
      <c r="F149" s="210" t="s">
        <v>980</v>
      </c>
      <c r="G149" s="211" t="s">
        <v>222</v>
      </c>
      <c r="H149" s="212">
        <v>22.140000000000001</v>
      </c>
      <c r="I149" s="213"/>
      <c r="J149" s="214">
        <f>ROUND(I149*H149,2)</f>
        <v>0</v>
      </c>
      <c r="K149" s="210" t="s">
        <v>147</v>
      </c>
      <c r="L149" s="48"/>
      <c r="M149" s="215" t="s">
        <v>32</v>
      </c>
      <c r="N149" s="216" t="s">
        <v>49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19" t="s">
        <v>646</v>
      </c>
      <c r="AT149" s="219" t="s">
        <v>143</v>
      </c>
      <c r="AU149" s="219" t="s">
        <v>88</v>
      </c>
      <c r="AY149" s="20" t="s">
        <v>141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86</v>
      </c>
      <c r="BK149" s="220">
        <f>ROUND(I149*H149,2)</f>
        <v>0</v>
      </c>
      <c r="BL149" s="20" t="s">
        <v>646</v>
      </c>
      <c r="BM149" s="219" t="s">
        <v>981</v>
      </c>
    </row>
    <row r="150" s="2" customFormat="1">
      <c r="A150" s="42"/>
      <c r="B150" s="43"/>
      <c r="C150" s="44"/>
      <c r="D150" s="221" t="s">
        <v>150</v>
      </c>
      <c r="E150" s="44"/>
      <c r="F150" s="222" t="s">
        <v>982</v>
      </c>
      <c r="G150" s="44"/>
      <c r="H150" s="44"/>
      <c r="I150" s="223"/>
      <c r="J150" s="44"/>
      <c r="K150" s="44"/>
      <c r="L150" s="48"/>
      <c r="M150" s="224"/>
      <c r="N150" s="225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150</v>
      </c>
      <c r="AU150" s="20" t="s">
        <v>88</v>
      </c>
    </row>
    <row r="151" s="2" customFormat="1" ht="16.5" customHeight="1">
      <c r="A151" s="42"/>
      <c r="B151" s="43"/>
      <c r="C151" s="208" t="s">
        <v>363</v>
      </c>
      <c r="D151" s="208" t="s">
        <v>143</v>
      </c>
      <c r="E151" s="209" t="s">
        <v>983</v>
      </c>
      <c r="F151" s="210" t="s">
        <v>984</v>
      </c>
      <c r="G151" s="211" t="s">
        <v>222</v>
      </c>
      <c r="H151" s="212">
        <v>398.51999999999998</v>
      </c>
      <c r="I151" s="213"/>
      <c r="J151" s="214">
        <f>ROUND(I151*H151,2)</f>
        <v>0</v>
      </c>
      <c r="K151" s="210" t="s">
        <v>147</v>
      </c>
      <c r="L151" s="48"/>
      <c r="M151" s="215" t="s">
        <v>32</v>
      </c>
      <c r="N151" s="216" t="s">
        <v>49</v>
      </c>
      <c r="O151" s="88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19" t="s">
        <v>646</v>
      </c>
      <c r="AT151" s="219" t="s">
        <v>143</v>
      </c>
      <c r="AU151" s="219" t="s">
        <v>88</v>
      </c>
      <c r="AY151" s="20" t="s">
        <v>141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86</v>
      </c>
      <c r="BK151" s="220">
        <f>ROUND(I151*H151,2)</f>
        <v>0</v>
      </c>
      <c r="BL151" s="20" t="s">
        <v>646</v>
      </c>
      <c r="BM151" s="219" t="s">
        <v>985</v>
      </c>
    </row>
    <row r="152" s="2" customFormat="1">
      <c r="A152" s="42"/>
      <c r="B152" s="43"/>
      <c r="C152" s="44"/>
      <c r="D152" s="221" t="s">
        <v>150</v>
      </c>
      <c r="E152" s="44"/>
      <c r="F152" s="222" t="s">
        <v>986</v>
      </c>
      <c r="G152" s="44"/>
      <c r="H152" s="44"/>
      <c r="I152" s="223"/>
      <c r="J152" s="44"/>
      <c r="K152" s="44"/>
      <c r="L152" s="48"/>
      <c r="M152" s="224"/>
      <c r="N152" s="225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150</v>
      </c>
      <c r="AU152" s="20" t="s">
        <v>88</v>
      </c>
    </row>
    <row r="153" s="14" customFormat="1">
      <c r="A153" s="14"/>
      <c r="B153" s="237"/>
      <c r="C153" s="238"/>
      <c r="D153" s="228" t="s">
        <v>152</v>
      </c>
      <c r="E153" s="239" t="s">
        <v>32</v>
      </c>
      <c r="F153" s="240" t="s">
        <v>987</v>
      </c>
      <c r="G153" s="238"/>
      <c r="H153" s="241">
        <v>398.51999999999998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152</v>
      </c>
      <c r="AU153" s="247" t="s">
        <v>88</v>
      </c>
      <c r="AV153" s="14" t="s">
        <v>88</v>
      </c>
      <c r="AW153" s="14" t="s">
        <v>39</v>
      </c>
      <c r="AX153" s="14" t="s">
        <v>86</v>
      </c>
      <c r="AY153" s="247" t="s">
        <v>141</v>
      </c>
    </row>
    <row r="154" s="2" customFormat="1" ht="16.5" customHeight="1">
      <c r="A154" s="42"/>
      <c r="B154" s="43"/>
      <c r="C154" s="208" t="s">
        <v>420</v>
      </c>
      <c r="D154" s="208" t="s">
        <v>143</v>
      </c>
      <c r="E154" s="209" t="s">
        <v>988</v>
      </c>
      <c r="F154" s="210" t="s">
        <v>989</v>
      </c>
      <c r="G154" s="211" t="s">
        <v>919</v>
      </c>
      <c r="H154" s="284"/>
      <c r="I154" s="213"/>
      <c r="J154" s="214">
        <f>ROUND(I154*H154,2)</f>
        <v>0</v>
      </c>
      <c r="K154" s="210" t="s">
        <v>32</v>
      </c>
      <c r="L154" s="48"/>
      <c r="M154" s="215" t="s">
        <v>32</v>
      </c>
      <c r="N154" s="216" t="s">
        <v>49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19" t="s">
        <v>646</v>
      </c>
      <c r="AT154" s="219" t="s">
        <v>143</v>
      </c>
      <c r="AU154" s="219" t="s">
        <v>88</v>
      </c>
      <c r="AY154" s="20" t="s">
        <v>141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86</v>
      </c>
      <c r="BK154" s="220">
        <f>ROUND(I154*H154,2)</f>
        <v>0</v>
      </c>
      <c r="BL154" s="20" t="s">
        <v>646</v>
      </c>
      <c r="BM154" s="219" t="s">
        <v>990</v>
      </c>
    </row>
    <row r="155" s="2" customFormat="1" ht="16.5" customHeight="1">
      <c r="A155" s="42"/>
      <c r="B155" s="43"/>
      <c r="C155" s="208" t="s">
        <v>429</v>
      </c>
      <c r="D155" s="208" t="s">
        <v>143</v>
      </c>
      <c r="E155" s="209" t="s">
        <v>991</v>
      </c>
      <c r="F155" s="210" t="s">
        <v>992</v>
      </c>
      <c r="G155" s="211" t="s">
        <v>919</v>
      </c>
      <c r="H155" s="284"/>
      <c r="I155" s="213"/>
      <c r="J155" s="214">
        <f>ROUND(I155*H155,2)</f>
        <v>0</v>
      </c>
      <c r="K155" s="210" t="s">
        <v>32</v>
      </c>
      <c r="L155" s="48"/>
      <c r="M155" s="215" t="s">
        <v>32</v>
      </c>
      <c r="N155" s="216" t="s">
        <v>49</v>
      </c>
      <c r="O155" s="88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19" t="s">
        <v>646</v>
      </c>
      <c r="AT155" s="219" t="s">
        <v>143</v>
      </c>
      <c r="AU155" s="219" t="s">
        <v>88</v>
      </c>
      <c r="AY155" s="20" t="s">
        <v>141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86</v>
      </c>
      <c r="BK155" s="220">
        <f>ROUND(I155*H155,2)</f>
        <v>0</v>
      </c>
      <c r="BL155" s="20" t="s">
        <v>646</v>
      </c>
      <c r="BM155" s="219" t="s">
        <v>993</v>
      </c>
    </row>
    <row r="156" s="12" customFormat="1" ht="25.92" customHeight="1">
      <c r="A156" s="12"/>
      <c r="B156" s="192"/>
      <c r="C156" s="193"/>
      <c r="D156" s="194" t="s">
        <v>77</v>
      </c>
      <c r="E156" s="195" t="s">
        <v>994</v>
      </c>
      <c r="F156" s="195" t="s">
        <v>995</v>
      </c>
      <c r="G156" s="193"/>
      <c r="H156" s="193"/>
      <c r="I156" s="196"/>
      <c r="J156" s="197">
        <f>BK156</f>
        <v>0</v>
      </c>
      <c r="K156" s="193"/>
      <c r="L156" s="198"/>
      <c r="M156" s="199"/>
      <c r="N156" s="200"/>
      <c r="O156" s="200"/>
      <c r="P156" s="201">
        <f>SUM(P157:P160)</f>
        <v>0</v>
      </c>
      <c r="Q156" s="200"/>
      <c r="R156" s="201">
        <f>SUM(R157:R160)</f>
        <v>0</v>
      </c>
      <c r="S156" s="200"/>
      <c r="T156" s="202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3" t="s">
        <v>148</v>
      </c>
      <c r="AT156" s="204" t="s">
        <v>77</v>
      </c>
      <c r="AU156" s="204" t="s">
        <v>78</v>
      </c>
      <c r="AY156" s="203" t="s">
        <v>141</v>
      </c>
      <c r="BK156" s="205">
        <f>SUM(BK157:BK160)</f>
        <v>0</v>
      </c>
    </row>
    <row r="157" s="2" customFormat="1" ht="16.5" customHeight="1">
      <c r="A157" s="42"/>
      <c r="B157" s="43"/>
      <c r="C157" s="208" t="s">
        <v>436</v>
      </c>
      <c r="D157" s="208" t="s">
        <v>143</v>
      </c>
      <c r="E157" s="209" t="s">
        <v>996</v>
      </c>
      <c r="F157" s="210" t="s">
        <v>997</v>
      </c>
      <c r="G157" s="211" t="s">
        <v>565</v>
      </c>
      <c r="H157" s="212">
        <v>8</v>
      </c>
      <c r="I157" s="213"/>
      <c r="J157" s="214">
        <f>ROUND(I157*H157,2)</f>
        <v>0</v>
      </c>
      <c r="K157" s="210" t="s">
        <v>32</v>
      </c>
      <c r="L157" s="48"/>
      <c r="M157" s="215" t="s">
        <v>32</v>
      </c>
      <c r="N157" s="216" t="s">
        <v>49</v>
      </c>
      <c r="O157" s="88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19" t="s">
        <v>998</v>
      </c>
      <c r="AT157" s="219" t="s">
        <v>143</v>
      </c>
      <c r="AU157" s="219" t="s">
        <v>86</v>
      </c>
      <c r="AY157" s="20" t="s">
        <v>141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0" t="s">
        <v>86</v>
      </c>
      <c r="BK157" s="220">
        <f>ROUND(I157*H157,2)</f>
        <v>0</v>
      </c>
      <c r="BL157" s="20" t="s">
        <v>998</v>
      </c>
      <c r="BM157" s="219" t="s">
        <v>999</v>
      </c>
    </row>
    <row r="158" s="2" customFormat="1" ht="16.5" customHeight="1">
      <c r="A158" s="42"/>
      <c r="B158" s="43"/>
      <c r="C158" s="208" t="s">
        <v>455</v>
      </c>
      <c r="D158" s="208" t="s">
        <v>143</v>
      </c>
      <c r="E158" s="209" t="s">
        <v>1000</v>
      </c>
      <c r="F158" s="210" t="s">
        <v>1001</v>
      </c>
      <c r="G158" s="211" t="s">
        <v>565</v>
      </c>
      <c r="H158" s="212">
        <v>8</v>
      </c>
      <c r="I158" s="213"/>
      <c r="J158" s="214">
        <f>ROUND(I158*H158,2)</f>
        <v>0</v>
      </c>
      <c r="K158" s="210" t="s">
        <v>32</v>
      </c>
      <c r="L158" s="48"/>
      <c r="M158" s="215" t="s">
        <v>32</v>
      </c>
      <c r="N158" s="216" t="s">
        <v>49</v>
      </c>
      <c r="O158" s="88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19" t="s">
        <v>998</v>
      </c>
      <c r="AT158" s="219" t="s">
        <v>143</v>
      </c>
      <c r="AU158" s="219" t="s">
        <v>86</v>
      </c>
      <c r="AY158" s="20" t="s">
        <v>141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86</v>
      </c>
      <c r="BK158" s="220">
        <f>ROUND(I158*H158,2)</f>
        <v>0</v>
      </c>
      <c r="BL158" s="20" t="s">
        <v>998</v>
      </c>
      <c r="BM158" s="219" t="s">
        <v>1002</v>
      </c>
    </row>
    <row r="159" s="2" customFormat="1" ht="16.5" customHeight="1">
      <c r="A159" s="42"/>
      <c r="B159" s="43"/>
      <c r="C159" s="208" t="s">
        <v>463</v>
      </c>
      <c r="D159" s="208" t="s">
        <v>143</v>
      </c>
      <c r="E159" s="209" t="s">
        <v>1003</v>
      </c>
      <c r="F159" s="210" t="s">
        <v>1004</v>
      </c>
      <c r="G159" s="211" t="s">
        <v>565</v>
      </c>
      <c r="H159" s="212">
        <v>4</v>
      </c>
      <c r="I159" s="213"/>
      <c r="J159" s="214">
        <f>ROUND(I159*H159,2)</f>
        <v>0</v>
      </c>
      <c r="K159" s="210" t="s">
        <v>32</v>
      </c>
      <c r="L159" s="48"/>
      <c r="M159" s="215" t="s">
        <v>32</v>
      </c>
      <c r="N159" s="216" t="s">
        <v>49</v>
      </c>
      <c r="O159" s="88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19" t="s">
        <v>998</v>
      </c>
      <c r="AT159" s="219" t="s">
        <v>143</v>
      </c>
      <c r="AU159" s="219" t="s">
        <v>86</v>
      </c>
      <c r="AY159" s="20" t="s">
        <v>141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0" t="s">
        <v>86</v>
      </c>
      <c r="BK159" s="220">
        <f>ROUND(I159*H159,2)</f>
        <v>0</v>
      </c>
      <c r="BL159" s="20" t="s">
        <v>998</v>
      </c>
      <c r="BM159" s="219" t="s">
        <v>1005</v>
      </c>
    </row>
    <row r="160" s="2" customFormat="1" ht="21.75" customHeight="1">
      <c r="A160" s="42"/>
      <c r="B160" s="43"/>
      <c r="C160" s="208" t="s">
        <v>468</v>
      </c>
      <c r="D160" s="208" t="s">
        <v>143</v>
      </c>
      <c r="E160" s="209" t="s">
        <v>1006</v>
      </c>
      <c r="F160" s="210" t="s">
        <v>1007</v>
      </c>
      <c r="G160" s="211" t="s">
        <v>565</v>
      </c>
      <c r="H160" s="212">
        <v>20</v>
      </c>
      <c r="I160" s="213"/>
      <c r="J160" s="214">
        <f>ROUND(I160*H160,2)</f>
        <v>0</v>
      </c>
      <c r="K160" s="210" t="s">
        <v>32</v>
      </c>
      <c r="L160" s="48"/>
      <c r="M160" s="215" t="s">
        <v>32</v>
      </c>
      <c r="N160" s="216" t="s">
        <v>49</v>
      </c>
      <c r="O160" s="88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19" t="s">
        <v>998</v>
      </c>
      <c r="AT160" s="219" t="s">
        <v>143</v>
      </c>
      <c r="AU160" s="219" t="s">
        <v>86</v>
      </c>
      <c r="AY160" s="20" t="s">
        <v>141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0" t="s">
        <v>86</v>
      </c>
      <c r="BK160" s="220">
        <f>ROUND(I160*H160,2)</f>
        <v>0</v>
      </c>
      <c r="BL160" s="20" t="s">
        <v>998</v>
      </c>
      <c r="BM160" s="219" t="s">
        <v>1008</v>
      </c>
    </row>
    <row r="161" s="12" customFormat="1" ht="25.92" customHeight="1">
      <c r="A161" s="12"/>
      <c r="B161" s="192"/>
      <c r="C161" s="193"/>
      <c r="D161" s="194" t="s">
        <v>77</v>
      </c>
      <c r="E161" s="195" t="s">
        <v>1009</v>
      </c>
      <c r="F161" s="195" t="s">
        <v>1010</v>
      </c>
      <c r="G161" s="193"/>
      <c r="H161" s="193"/>
      <c r="I161" s="196"/>
      <c r="J161" s="197">
        <f>BK161</f>
        <v>0</v>
      </c>
      <c r="K161" s="193"/>
      <c r="L161" s="198"/>
      <c r="M161" s="199"/>
      <c r="N161" s="200"/>
      <c r="O161" s="200"/>
      <c r="P161" s="201">
        <f>P162+P169+P174</f>
        <v>0</v>
      </c>
      <c r="Q161" s="200"/>
      <c r="R161" s="201">
        <f>R162+R169+R174</f>
        <v>0</v>
      </c>
      <c r="S161" s="200"/>
      <c r="T161" s="202">
        <f>T162+T169+T174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3" t="s">
        <v>212</v>
      </c>
      <c r="AT161" s="204" t="s">
        <v>77</v>
      </c>
      <c r="AU161" s="204" t="s">
        <v>78</v>
      </c>
      <c r="AY161" s="203" t="s">
        <v>141</v>
      </c>
      <c r="BK161" s="205">
        <f>BK162+BK169+BK174</f>
        <v>0</v>
      </c>
    </row>
    <row r="162" s="12" customFormat="1" ht="22.8" customHeight="1">
      <c r="A162" s="12"/>
      <c r="B162" s="192"/>
      <c r="C162" s="193"/>
      <c r="D162" s="194" t="s">
        <v>77</v>
      </c>
      <c r="E162" s="206" t="s">
        <v>1011</v>
      </c>
      <c r="F162" s="206" t="s">
        <v>1012</v>
      </c>
      <c r="G162" s="193"/>
      <c r="H162" s="193"/>
      <c r="I162" s="196"/>
      <c r="J162" s="207">
        <f>BK162</f>
        <v>0</v>
      </c>
      <c r="K162" s="193"/>
      <c r="L162" s="198"/>
      <c r="M162" s="199"/>
      <c r="N162" s="200"/>
      <c r="O162" s="200"/>
      <c r="P162" s="201">
        <f>SUM(P163:P168)</f>
        <v>0</v>
      </c>
      <c r="Q162" s="200"/>
      <c r="R162" s="201">
        <f>SUM(R163:R168)</f>
        <v>0</v>
      </c>
      <c r="S162" s="200"/>
      <c r="T162" s="202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3" t="s">
        <v>212</v>
      </c>
      <c r="AT162" s="204" t="s">
        <v>77</v>
      </c>
      <c r="AU162" s="204" t="s">
        <v>86</v>
      </c>
      <c r="AY162" s="203" t="s">
        <v>141</v>
      </c>
      <c r="BK162" s="205">
        <f>SUM(BK163:BK168)</f>
        <v>0</v>
      </c>
    </row>
    <row r="163" s="2" customFormat="1" ht="16.5" customHeight="1">
      <c r="A163" s="42"/>
      <c r="B163" s="43"/>
      <c r="C163" s="208" t="s">
        <v>473</v>
      </c>
      <c r="D163" s="208" t="s">
        <v>143</v>
      </c>
      <c r="E163" s="209" t="s">
        <v>1013</v>
      </c>
      <c r="F163" s="210" t="s">
        <v>1014</v>
      </c>
      <c r="G163" s="211" t="s">
        <v>351</v>
      </c>
      <c r="H163" s="212">
        <v>1</v>
      </c>
      <c r="I163" s="213"/>
      <c r="J163" s="214">
        <f>ROUND(I163*H163,2)</f>
        <v>0</v>
      </c>
      <c r="K163" s="210" t="s">
        <v>147</v>
      </c>
      <c r="L163" s="48"/>
      <c r="M163" s="215" t="s">
        <v>32</v>
      </c>
      <c r="N163" s="216" t="s">
        <v>49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19" t="s">
        <v>1015</v>
      </c>
      <c r="AT163" s="219" t="s">
        <v>143</v>
      </c>
      <c r="AU163" s="219" t="s">
        <v>88</v>
      </c>
      <c r="AY163" s="20" t="s">
        <v>141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0" t="s">
        <v>86</v>
      </c>
      <c r="BK163" s="220">
        <f>ROUND(I163*H163,2)</f>
        <v>0</v>
      </c>
      <c r="BL163" s="20" t="s">
        <v>1015</v>
      </c>
      <c r="BM163" s="219" t="s">
        <v>1016</v>
      </c>
    </row>
    <row r="164" s="2" customFormat="1">
      <c r="A164" s="42"/>
      <c r="B164" s="43"/>
      <c r="C164" s="44"/>
      <c r="D164" s="221" t="s">
        <v>150</v>
      </c>
      <c r="E164" s="44"/>
      <c r="F164" s="222" t="s">
        <v>1017</v>
      </c>
      <c r="G164" s="44"/>
      <c r="H164" s="44"/>
      <c r="I164" s="223"/>
      <c r="J164" s="44"/>
      <c r="K164" s="44"/>
      <c r="L164" s="48"/>
      <c r="M164" s="224"/>
      <c r="N164" s="225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150</v>
      </c>
      <c r="AU164" s="20" t="s">
        <v>88</v>
      </c>
    </row>
    <row r="165" s="2" customFormat="1" ht="16.5" customHeight="1">
      <c r="A165" s="42"/>
      <c r="B165" s="43"/>
      <c r="C165" s="208" t="s">
        <v>479</v>
      </c>
      <c r="D165" s="208" t="s">
        <v>143</v>
      </c>
      <c r="E165" s="209" t="s">
        <v>1018</v>
      </c>
      <c r="F165" s="210" t="s">
        <v>1019</v>
      </c>
      <c r="G165" s="211" t="s">
        <v>358</v>
      </c>
      <c r="H165" s="212">
        <v>35</v>
      </c>
      <c r="I165" s="213"/>
      <c r="J165" s="214">
        <f>ROUND(I165*H165,2)</f>
        <v>0</v>
      </c>
      <c r="K165" s="210" t="s">
        <v>147</v>
      </c>
      <c r="L165" s="48"/>
      <c r="M165" s="215" t="s">
        <v>32</v>
      </c>
      <c r="N165" s="216" t="s">
        <v>49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19" t="s">
        <v>1015</v>
      </c>
      <c r="AT165" s="219" t="s">
        <v>143</v>
      </c>
      <c r="AU165" s="219" t="s">
        <v>88</v>
      </c>
      <c r="AY165" s="20" t="s">
        <v>141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86</v>
      </c>
      <c r="BK165" s="220">
        <f>ROUND(I165*H165,2)</f>
        <v>0</v>
      </c>
      <c r="BL165" s="20" t="s">
        <v>1015</v>
      </c>
      <c r="BM165" s="219" t="s">
        <v>1020</v>
      </c>
    </row>
    <row r="166" s="2" customFormat="1">
      <c r="A166" s="42"/>
      <c r="B166" s="43"/>
      <c r="C166" s="44"/>
      <c r="D166" s="221" t="s">
        <v>150</v>
      </c>
      <c r="E166" s="44"/>
      <c r="F166" s="222" t="s">
        <v>1021</v>
      </c>
      <c r="G166" s="44"/>
      <c r="H166" s="44"/>
      <c r="I166" s="223"/>
      <c r="J166" s="44"/>
      <c r="K166" s="44"/>
      <c r="L166" s="48"/>
      <c r="M166" s="224"/>
      <c r="N166" s="225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150</v>
      </c>
      <c r="AU166" s="20" t="s">
        <v>88</v>
      </c>
    </row>
    <row r="167" s="2" customFormat="1" ht="16.5" customHeight="1">
      <c r="A167" s="42"/>
      <c r="B167" s="43"/>
      <c r="C167" s="208" t="s">
        <v>483</v>
      </c>
      <c r="D167" s="208" t="s">
        <v>143</v>
      </c>
      <c r="E167" s="209" t="s">
        <v>1022</v>
      </c>
      <c r="F167" s="210" t="s">
        <v>1023</v>
      </c>
      <c r="G167" s="211" t="s">
        <v>351</v>
      </c>
      <c r="H167" s="212">
        <v>1</v>
      </c>
      <c r="I167" s="213"/>
      <c r="J167" s="214">
        <f>ROUND(I167*H167,2)</f>
        <v>0</v>
      </c>
      <c r="K167" s="210" t="s">
        <v>147</v>
      </c>
      <c r="L167" s="48"/>
      <c r="M167" s="215" t="s">
        <v>32</v>
      </c>
      <c r="N167" s="216" t="s">
        <v>49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19" t="s">
        <v>1015</v>
      </c>
      <c r="AT167" s="219" t="s">
        <v>143</v>
      </c>
      <c r="AU167" s="219" t="s">
        <v>88</v>
      </c>
      <c r="AY167" s="20" t="s">
        <v>141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0" t="s">
        <v>86</v>
      </c>
      <c r="BK167" s="220">
        <f>ROUND(I167*H167,2)</f>
        <v>0</v>
      </c>
      <c r="BL167" s="20" t="s">
        <v>1015</v>
      </c>
      <c r="BM167" s="219" t="s">
        <v>1024</v>
      </c>
    </row>
    <row r="168" s="2" customFormat="1">
      <c r="A168" s="42"/>
      <c r="B168" s="43"/>
      <c r="C168" s="44"/>
      <c r="D168" s="221" t="s">
        <v>150</v>
      </c>
      <c r="E168" s="44"/>
      <c r="F168" s="222" t="s">
        <v>1025</v>
      </c>
      <c r="G168" s="44"/>
      <c r="H168" s="44"/>
      <c r="I168" s="223"/>
      <c r="J168" s="44"/>
      <c r="K168" s="44"/>
      <c r="L168" s="48"/>
      <c r="M168" s="224"/>
      <c r="N168" s="225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150</v>
      </c>
      <c r="AU168" s="20" t="s">
        <v>88</v>
      </c>
    </row>
    <row r="169" s="12" customFormat="1" ht="22.8" customHeight="1">
      <c r="A169" s="12"/>
      <c r="B169" s="192"/>
      <c r="C169" s="193"/>
      <c r="D169" s="194" t="s">
        <v>77</v>
      </c>
      <c r="E169" s="206" t="s">
        <v>1026</v>
      </c>
      <c r="F169" s="206" t="s">
        <v>1027</v>
      </c>
      <c r="G169" s="193"/>
      <c r="H169" s="193"/>
      <c r="I169" s="196"/>
      <c r="J169" s="207">
        <f>BK169</f>
        <v>0</v>
      </c>
      <c r="K169" s="193"/>
      <c r="L169" s="198"/>
      <c r="M169" s="199"/>
      <c r="N169" s="200"/>
      <c r="O169" s="200"/>
      <c r="P169" s="201">
        <f>SUM(P170:P173)</f>
        <v>0</v>
      </c>
      <c r="Q169" s="200"/>
      <c r="R169" s="201">
        <f>SUM(R170:R173)</f>
        <v>0</v>
      </c>
      <c r="S169" s="200"/>
      <c r="T169" s="202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3" t="s">
        <v>212</v>
      </c>
      <c r="AT169" s="204" t="s">
        <v>77</v>
      </c>
      <c r="AU169" s="204" t="s">
        <v>86</v>
      </c>
      <c r="AY169" s="203" t="s">
        <v>141</v>
      </c>
      <c r="BK169" s="205">
        <f>SUM(BK170:BK173)</f>
        <v>0</v>
      </c>
    </row>
    <row r="170" s="2" customFormat="1" ht="16.5" customHeight="1">
      <c r="A170" s="42"/>
      <c r="B170" s="43"/>
      <c r="C170" s="208" t="s">
        <v>489</v>
      </c>
      <c r="D170" s="208" t="s">
        <v>143</v>
      </c>
      <c r="E170" s="209" t="s">
        <v>1028</v>
      </c>
      <c r="F170" s="210" t="s">
        <v>1029</v>
      </c>
      <c r="G170" s="211" t="s">
        <v>351</v>
      </c>
      <c r="H170" s="212">
        <v>1</v>
      </c>
      <c r="I170" s="213"/>
      <c r="J170" s="214">
        <f>ROUND(I170*H170,2)</f>
        <v>0</v>
      </c>
      <c r="K170" s="210" t="s">
        <v>147</v>
      </c>
      <c r="L170" s="48"/>
      <c r="M170" s="215" t="s">
        <v>32</v>
      </c>
      <c r="N170" s="216" t="s">
        <v>49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19" t="s">
        <v>1015</v>
      </c>
      <c r="AT170" s="219" t="s">
        <v>143</v>
      </c>
      <c r="AU170" s="219" t="s">
        <v>88</v>
      </c>
      <c r="AY170" s="20" t="s">
        <v>141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86</v>
      </c>
      <c r="BK170" s="220">
        <f>ROUND(I170*H170,2)</f>
        <v>0</v>
      </c>
      <c r="BL170" s="20" t="s">
        <v>1015</v>
      </c>
      <c r="BM170" s="219" t="s">
        <v>1030</v>
      </c>
    </row>
    <row r="171" s="2" customFormat="1">
      <c r="A171" s="42"/>
      <c r="B171" s="43"/>
      <c r="C171" s="44"/>
      <c r="D171" s="221" t="s">
        <v>150</v>
      </c>
      <c r="E171" s="44"/>
      <c r="F171" s="222" t="s">
        <v>1031</v>
      </c>
      <c r="G171" s="44"/>
      <c r="H171" s="44"/>
      <c r="I171" s="223"/>
      <c r="J171" s="44"/>
      <c r="K171" s="44"/>
      <c r="L171" s="48"/>
      <c r="M171" s="224"/>
      <c r="N171" s="225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150</v>
      </c>
      <c r="AU171" s="20" t="s">
        <v>88</v>
      </c>
    </row>
    <row r="172" s="2" customFormat="1" ht="16.5" customHeight="1">
      <c r="A172" s="42"/>
      <c r="B172" s="43"/>
      <c r="C172" s="208" t="s">
        <v>497</v>
      </c>
      <c r="D172" s="208" t="s">
        <v>143</v>
      </c>
      <c r="E172" s="209" t="s">
        <v>1032</v>
      </c>
      <c r="F172" s="210" t="s">
        <v>1033</v>
      </c>
      <c r="G172" s="211" t="s">
        <v>351</v>
      </c>
      <c r="H172" s="212">
        <v>1</v>
      </c>
      <c r="I172" s="213"/>
      <c r="J172" s="214">
        <f>ROUND(I172*H172,2)</f>
        <v>0</v>
      </c>
      <c r="K172" s="210" t="s">
        <v>147</v>
      </c>
      <c r="L172" s="48"/>
      <c r="M172" s="215" t="s">
        <v>32</v>
      </c>
      <c r="N172" s="216" t="s">
        <v>49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19" t="s">
        <v>1015</v>
      </c>
      <c r="AT172" s="219" t="s">
        <v>143</v>
      </c>
      <c r="AU172" s="219" t="s">
        <v>88</v>
      </c>
      <c r="AY172" s="20" t="s">
        <v>141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0" t="s">
        <v>86</v>
      </c>
      <c r="BK172" s="220">
        <f>ROUND(I172*H172,2)</f>
        <v>0</v>
      </c>
      <c r="BL172" s="20" t="s">
        <v>1015</v>
      </c>
      <c r="BM172" s="219" t="s">
        <v>1034</v>
      </c>
    </row>
    <row r="173" s="2" customFormat="1">
      <c r="A173" s="42"/>
      <c r="B173" s="43"/>
      <c r="C173" s="44"/>
      <c r="D173" s="221" t="s">
        <v>150</v>
      </c>
      <c r="E173" s="44"/>
      <c r="F173" s="222" t="s">
        <v>1035</v>
      </c>
      <c r="G173" s="44"/>
      <c r="H173" s="44"/>
      <c r="I173" s="223"/>
      <c r="J173" s="44"/>
      <c r="K173" s="44"/>
      <c r="L173" s="48"/>
      <c r="M173" s="224"/>
      <c r="N173" s="225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150</v>
      </c>
      <c r="AU173" s="20" t="s">
        <v>88</v>
      </c>
    </row>
    <row r="174" s="12" customFormat="1" ht="22.8" customHeight="1">
      <c r="A174" s="12"/>
      <c r="B174" s="192"/>
      <c r="C174" s="193"/>
      <c r="D174" s="194" t="s">
        <v>77</v>
      </c>
      <c r="E174" s="206" t="s">
        <v>1036</v>
      </c>
      <c r="F174" s="206" t="s">
        <v>1037</v>
      </c>
      <c r="G174" s="193"/>
      <c r="H174" s="193"/>
      <c r="I174" s="196"/>
      <c r="J174" s="207">
        <f>BK174</f>
        <v>0</v>
      </c>
      <c r="K174" s="193"/>
      <c r="L174" s="198"/>
      <c r="M174" s="199"/>
      <c r="N174" s="200"/>
      <c r="O174" s="200"/>
      <c r="P174" s="201">
        <f>SUM(P175:P178)</f>
        <v>0</v>
      </c>
      <c r="Q174" s="200"/>
      <c r="R174" s="201">
        <f>SUM(R175:R178)</f>
        <v>0</v>
      </c>
      <c r="S174" s="200"/>
      <c r="T174" s="202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3" t="s">
        <v>212</v>
      </c>
      <c r="AT174" s="204" t="s">
        <v>77</v>
      </c>
      <c r="AU174" s="204" t="s">
        <v>86</v>
      </c>
      <c r="AY174" s="203" t="s">
        <v>141</v>
      </c>
      <c r="BK174" s="205">
        <f>SUM(BK175:BK178)</f>
        <v>0</v>
      </c>
    </row>
    <row r="175" s="2" customFormat="1" ht="16.5" customHeight="1">
      <c r="A175" s="42"/>
      <c r="B175" s="43"/>
      <c r="C175" s="208" t="s">
        <v>508</v>
      </c>
      <c r="D175" s="208" t="s">
        <v>143</v>
      </c>
      <c r="E175" s="209" t="s">
        <v>1038</v>
      </c>
      <c r="F175" s="210" t="s">
        <v>1039</v>
      </c>
      <c r="G175" s="211" t="s">
        <v>351</v>
      </c>
      <c r="H175" s="212">
        <v>1</v>
      </c>
      <c r="I175" s="213"/>
      <c r="J175" s="214">
        <f>ROUND(I175*H175,2)</f>
        <v>0</v>
      </c>
      <c r="K175" s="210" t="s">
        <v>147</v>
      </c>
      <c r="L175" s="48"/>
      <c r="M175" s="215" t="s">
        <v>32</v>
      </c>
      <c r="N175" s="216" t="s">
        <v>49</v>
      </c>
      <c r="O175" s="88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19" t="s">
        <v>1015</v>
      </c>
      <c r="AT175" s="219" t="s">
        <v>143</v>
      </c>
      <c r="AU175" s="219" t="s">
        <v>88</v>
      </c>
      <c r="AY175" s="20" t="s">
        <v>141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86</v>
      </c>
      <c r="BK175" s="220">
        <f>ROUND(I175*H175,2)</f>
        <v>0</v>
      </c>
      <c r="BL175" s="20" t="s">
        <v>1015</v>
      </c>
      <c r="BM175" s="219" t="s">
        <v>1040</v>
      </c>
    </row>
    <row r="176" s="2" customFormat="1">
      <c r="A176" s="42"/>
      <c r="B176" s="43"/>
      <c r="C176" s="44"/>
      <c r="D176" s="221" t="s">
        <v>150</v>
      </c>
      <c r="E176" s="44"/>
      <c r="F176" s="222" t="s">
        <v>1041</v>
      </c>
      <c r="G176" s="44"/>
      <c r="H176" s="44"/>
      <c r="I176" s="223"/>
      <c r="J176" s="44"/>
      <c r="K176" s="44"/>
      <c r="L176" s="48"/>
      <c r="M176" s="224"/>
      <c r="N176" s="225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0" t="s">
        <v>150</v>
      </c>
      <c r="AU176" s="20" t="s">
        <v>88</v>
      </c>
    </row>
    <row r="177" s="2" customFormat="1" ht="16.5" customHeight="1">
      <c r="A177" s="42"/>
      <c r="B177" s="43"/>
      <c r="C177" s="208" t="s">
        <v>515</v>
      </c>
      <c r="D177" s="208" t="s">
        <v>143</v>
      </c>
      <c r="E177" s="209" t="s">
        <v>1042</v>
      </c>
      <c r="F177" s="210" t="s">
        <v>1043</v>
      </c>
      <c r="G177" s="211" t="s">
        <v>351</v>
      </c>
      <c r="H177" s="212">
        <v>1</v>
      </c>
      <c r="I177" s="213"/>
      <c r="J177" s="214">
        <f>ROUND(I177*H177,2)</f>
        <v>0</v>
      </c>
      <c r="K177" s="210" t="s">
        <v>147</v>
      </c>
      <c r="L177" s="48"/>
      <c r="M177" s="215" t="s">
        <v>32</v>
      </c>
      <c r="N177" s="216" t="s">
        <v>49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1015</v>
      </c>
      <c r="AT177" s="219" t="s">
        <v>143</v>
      </c>
      <c r="AU177" s="219" t="s">
        <v>88</v>
      </c>
      <c r="AY177" s="20" t="s">
        <v>141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86</v>
      </c>
      <c r="BK177" s="220">
        <f>ROUND(I177*H177,2)</f>
        <v>0</v>
      </c>
      <c r="BL177" s="20" t="s">
        <v>1015</v>
      </c>
      <c r="BM177" s="219" t="s">
        <v>1044</v>
      </c>
    </row>
    <row r="178" s="2" customFormat="1">
      <c r="A178" s="42"/>
      <c r="B178" s="43"/>
      <c r="C178" s="44"/>
      <c r="D178" s="221" t="s">
        <v>150</v>
      </c>
      <c r="E178" s="44"/>
      <c r="F178" s="222" t="s">
        <v>1045</v>
      </c>
      <c r="G178" s="44"/>
      <c r="H178" s="44"/>
      <c r="I178" s="223"/>
      <c r="J178" s="44"/>
      <c r="K178" s="44"/>
      <c r="L178" s="48"/>
      <c r="M178" s="280"/>
      <c r="N178" s="281"/>
      <c r="O178" s="282"/>
      <c r="P178" s="282"/>
      <c r="Q178" s="282"/>
      <c r="R178" s="282"/>
      <c r="S178" s="282"/>
      <c r="T178" s="283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0" t="s">
        <v>150</v>
      </c>
      <c r="AU178" s="20" t="s">
        <v>88</v>
      </c>
    </row>
    <row r="179" s="2" customFormat="1" ht="6.96" customHeight="1">
      <c r="A179" s="42"/>
      <c r="B179" s="63"/>
      <c r="C179" s="64"/>
      <c r="D179" s="64"/>
      <c r="E179" s="64"/>
      <c r="F179" s="64"/>
      <c r="G179" s="64"/>
      <c r="H179" s="64"/>
      <c r="I179" s="64"/>
      <c r="J179" s="64"/>
      <c r="K179" s="64"/>
      <c r="L179" s="48"/>
      <c r="M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</sheetData>
  <sheetProtection sheet="1" autoFilter="0" formatColumns="0" formatRows="0" objects="1" scenarios="1" spinCount="100000" saltValue="5Z3FvuKbU0/S27BKtCB/Gn/ppah7DIS60G/fg9VJBq/1iiKBkor0ybGwoIfMiWTONH6FEdg0uXBJGschu8WXqw==" hashValue="VDICwLzZkNjdztoPuHyliC9VaQATQJXb1oSD86cUZTTK1PT7ZmjHE3+LzQsxBiOOF5+ILH6dbz7req+1hMuWdw==" algorithmName="SHA-512" password="CC35"/>
  <autoFilter ref="C88:K17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741810002"/>
    <hyperlink ref="F96" r:id="rId2" display="https://podminky.urs.cz/item/CS_URS_2024_02/741110312"/>
    <hyperlink ref="F101" r:id="rId3" display="https://podminky.urs.cz/item/CS_URS_2024_02/741122122"/>
    <hyperlink ref="F105" r:id="rId4" display="https://podminky.urs.cz/item/CS_URS_2024_02/741130021"/>
    <hyperlink ref="F108" r:id="rId5" display="https://podminky.urs.cz/item/CS_URS_2024_02/741321003"/>
    <hyperlink ref="F111" r:id="rId6" display="https://podminky.urs.cz/item/CS_URS_2024_02/741372131"/>
    <hyperlink ref="F114" r:id="rId7" display="https://podminky.urs.cz/item/CS_URS_2024_02/741372155"/>
    <hyperlink ref="F117" r:id="rId8" display="https://podminky.urs.cz/item/CS_URS_2024_02/741811021"/>
    <hyperlink ref="F120" r:id="rId9" display="https://podminky.urs.cz/item/CS_URS_2024_02/998741311"/>
    <hyperlink ref="F122" r:id="rId10" display="https://podminky.urs.cz/item/CS_URS_2024_02/998741319"/>
    <hyperlink ref="F126" r:id="rId11" display="https://podminky.urs.cz/item/CS_URS_2024_02/460010024"/>
    <hyperlink ref="F128" r:id="rId12" display="https://podminky.urs.cz/item/CS_URS_2024_02/460010025"/>
    <hyperlink ref="F130" r:id="rId13" display="https://podminky.urs.cz/item/CS_URS_2024_02/460161282"/>
    <hyperlink ref="F132" r:id="rId14" display="https://podminky.urs.cz/item/CS_URS_2024_02/460431292"/>
    <hyperlink ref="F134" r:id="rId15" display="https://podminky.urs.cz/item/CS_URS_2024_02/460661112"/>
    <hyperlink ref="F136" r:id="rId16" display="https://podminky.urs.cz/item/CS_URS_2024_02/460671112"/>
    <hyperlink ref="F139" r:id="rId17" display="https://podminky.urs.cz/item/CS_URS_2024_02/460871125"/>
    <hyperlink ref="F141" r:id="rId18" display="https://podminky.urs.cz/item/CS_URS_2024_02/460871155"/>
    <hyperlink ref="F143" r:id="rId19" display="https://podminky.urs.cz/item/CS_URS_2024_02/460881511"/>
    <hyperlink ref="F145" r:id="rId20" display="https://podminky.urs.cz/item/CS_URS_2024_02/468011113"/>
    <hyperlink ref="F148" r:id="rId21" display="https://podminky.urs.cz/item/CS_URS_2024_02/468021212"/>
    <hyperlink ref="F150" r:id="rId22" display="https://podminky.urs.cz/item/CS_URS_2024_02/469981111"/>
    <hyperlink ref="F152" r:id="rId23" display="https://podminky.urs.cz/item/CS_URS_2024_02/469981211"/>
    <hyperlink ref="F164" r:id="rId24" display="https://podminky.urs.cz/item/CS_URS_2024_02/011464000"/>
    <hyperlink ref="F166" r:id="rId25" display="https://podminky.urs.cz/item/CS_URS_2024_02/012444000"/>
    <hyperlink ref="F168" r:id="rId26" display="https://podminky.urs.cz/item/CS_URS_2024_02/013254000"/>
    <hyperlink ref="F171" r:id="rId27" display="https://podminky.urs.cz/item/CS_URS_2024_02/075002000"/>
    <hyperlink ref="F173" r:id="rId28" display="https://podminky.urs.cz/item/CS_URS_2024_02/075603000"/>
    <hyperlink ref="F176" r:id="rId29" display="https://podminky.urs.cz/item/CS_URS_2024_02/092103000"/>
    <hyperlink ref="F178" r:id="rId30" display="https://podminky.urs.cz/item/CS_URS_2024_02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Chrám Zvěstování Panny Marie ve Šternberku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1046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32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2"/>
      <c r="B27" s="143"/>
      <c r="C27" s="142"/>
      <c r="D27" s="142"/>
      <c r="E27" s="144" t="s">
        <v>101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ROUND(J97,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ROUND((SUM(BE97:BE504)),  2)</f>
        <v>0</v>
      </c>
      <c r="G33" s="42"/>
      <c r="H33" s="42"/>
      <c r="I33" s="152">
        <v>0.20999999999999999</v>
      </c>
      <c r="J33" s="151">
        <f>ROUND(((SUM(BE97:BE504))*I33),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ROUND((SUM(BF97:BF504)),  2)</f>
        <v>0</v>
      </c>
      <c r="G34" s="42"/>
      <c r="H34" s="42"/>
      <c r="I34" s="152">
        <v>0.14999999999999999</v>
      </c>
      <c r="J34" s="151">
        <f>ROUND(((SUM(BF97:BF504))*I34),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ROUND((SUM(BG97:BG504)),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ROUND((SUM(BH97:BH504)),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ROUND((SUM(BI97:BI504)),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102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Chrám Zvěstování Panny Marie ve Šternberku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 xml:space="preserve">03 - Revitalizace předpolí chrámu 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Šternberk</v>
      </c>
      <c r="G52" s="44"/>
      <c r="H52" s="44"/>
      <c r="I52" s="35" t="s">
        <v>24</v>
      </c>
      <c r="J52" s="76" t="str">
        <f>IF(J12="","",J12)</f>
        <v>26. 8. 2025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Římskokatolická farnost Šternberk</v>
      </c>
      <c r="G54" s="44"/>
      <c r="H54" s="44"/>
      <c r="I54" s="35" t="s">
        <v>37</v>
      </c>
      <c r="J54" s="40" t="str">
        <f>E21</f>
        <v>Atelier A, Olomouc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Kucek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103</v>
      </c>
      <c r="D57" s="166"/>
      <c r="E57" s="166"/>
      <c r="F57" s="166"/>
      <c r="G57" s="166"/>
      <c r="H57" s="166"/>
      <c r="I57" s="166"/>
      <c r="J57" s="167" t="s">
        <v>104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J97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105</v>
      </c>
    </row>
    <row r="60" s="9" customFormat="1" ht="24.96" customHeight="1">
      <c r="A60" s="9"/>
      <c r="B60" s="169"/>
      <c r="C60" s="170"/>
      <c r="D60" s="171" t="s">
        <v>106</v>
      </c>
      <c r="E60" s="172"/>
      <c r="F60" s="172"/>
      <c r="G60" s="172"/>
      <c r="H60" s="172"/>
      <c r="I60" s="172"/>
      <c r="J60" s="173">
        <f>J98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107</v>
      </c>
      <c r="E61" s="178"/>
      <c r="F61" s="178"/>
      <c r="G61" s="178"/>
      <c r="H61" s="178"/>
      <c r="I61" s="178"/>
      <c r="J61" s="179">
        <f>J99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108</v>
      </c>
      <c r="E62" s="178"/>
      <c r="F62" s="178"/>
      <c r="G62" s="178"/>
      <c r="H62" s="178"/>
      <c r="I62" s="178"/>
      <c r="J62" s="179">
        <f>J210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1047</v>
      </c>
      <c r="E63" s="178"/>
      <c r="F63" s="178"/>
      <c r="G63" s="178"/>
      <c r="H63" s="178"/>
      <c r="I63" s="178"/>
      <c r="J63" s="179">
        <f>J238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112</v>
      </c>
      <c r="E64" s="178"/>
      <c r="F64" s="178"/>
      <c r="G64" s="178"/>
      <c r="H64" s="178"/>
      <c r="I64" s="178"/>
      <c r="J64" s="179">
        <f>J254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113</v>
      </c>
      <c r="E65" s="178"/>
      <c r="F65" s="178"/>
      <c r="G65" s="178"/>
      <c r="H65" s="178"/>
      <c r="I65" s="178"/>
      <c r="J65" s="179">
        <f>J286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1048</v>
      </c>
      <c r="E66" s="178"/>
      <c r="F66" s="178"/>
      <c r="G66" s="178"/>
      <c r="H66" s="178"/>
      <c r="I66" s="178"/>
      <c r="J66" s="179">
        <f>J305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114</v>
      </c>
      <c r="E67" s="178"/>
      <c r="F67" s="178"/>
      <c r="G67" s="178"/>
      <c r="H67" s="178"/>
      <c r="I67" s="178"/>
      <c r="J67" s="179">
        <f>J310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115</v>
      </c>
      <c r="E68" s="178"/>
      <c r="F68" s="178"/>
      <c r="G68" s="178"/>
      <c r="H68" s="178"/>
      <c r="I68" s="178"/>
      <c r="J68" s="179">
        <f>J322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116</v>
      </c>
      <c r="E69" s="178"/>
      <c r="F69" s="178"/>
      <c r="G69" s="178"/>
      <c r="H69" s="178"/>
      <c r="I69" s="178"/>
      <c r="J69" s="179">
        <f>J328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5"/>
      <c r="C70" s="176"/>
      <c r="D70" s="177" t="s">
        <v>118</v>
      </c>
      <c r="E70" s="178"/>
      <c r="F70" s="178"/>
      <c r="G70" s="178"/>
      <c r="H70" s="178"/>
      <c r="I70" s="178"/>
      <c r="J70" s="179">
        <f>J365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5"/>
      <c r="C71" s="176"/>
      <c r="D71" s="177" t="s">
        <v>120</v>
      </c>
      <c r="E71" s="178"/>
      <c r="F71" s="178"/>
      <c r="G71" s="178"/>
      <c r="H71" s="178"/>
      <c r="I71" s="178"/>
      <c r="J71" s="179">
        <f>J386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121</v>
      </c>
      <c r="E72" s="178"/>
      <c r="F72" s="178"/>
      <c r="G72" s="178"/>
      <c r="H72" s="178"/>
      <c r="I72" s="178"/>
      <c r="J72" s="179">
        <f>J399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9"/>
      <c r="C73" s="170"/>
      <c r="D73" s="171" t="s">
        <v>122</v>
      </c>
      <c r="E73" s="172"/>
      <c r="F73" s="172"/>
      <c r="G73" s="172"/>
      <c r="H73" s="172"/>
      <c r="I73" s="172"/>
      <c r="J73" s="173">
        <f>J404</f>
        <v>0</v>
      </c>
      <c r="K73" s="170"/>
      <c r="L73" s="174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5"/>
      <c r="C74" s="176"/>
      <c r="D74" s="177" t="s">
        <v>123</v>
      </c>
      <c r="E74" s="178"/>
      <c r="F74" s="178"/>
      <c r="G74" s="178"/>
      <c r="H74" s="178"/>
      <c r="I74" s="178"/>
      <c r="J74" s="179">
        <f>J405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5"/>
      <c r="C75" s="176"/>
      <c r="D75" s="177" t="s">
        <v>124</v>
      </c>
      <c r="E75" s="178"/>
      <c r="F75" s="178"/>
      <c r="G75" s="178"/>
      <c r="H75" s="178"/>
      <c r="I75" s="178"/>
      <c r="J75" s="179">
        <f>J420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5"/>
      <c r="C76" s="176"/>
      <c r="D76" s="177" t="s">
        <v>125</v>
      </c>
      <c r="E76" s="178"/>
      <c r="F76" s="178"/>
      <c r="G76" s="178"/>
      <c r="H76" s="178"/>
      <c r="I76" s="178"/>
      <c r="J76" s="179">
        <f>J433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5"/>
      <c r="C77" s="176"/>
      <c r="D77" s="177" t="s">
        <v>1049</v>
      </c>
      <c r="E77" s="178"/>
      <c r="F77" s="178"/>
      <c r="G77" s="178"/>
      <c r="H77" s="178"/>
      <c r="I77" s="178"/>
      <c r="J77" s="179">
        <f>J492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3" s="2" customFormat="1" ht="6.96" customHeight="1">
      <c r="A83" s="42"/>
      <c r="B83" s="65"/>
      <c r="C83" s="66"/>
      <c r="D83" s="66"/>
      <c r="E83" s="66"/>
      <c r="F83" s="66"/>
      <c r="G83" s="66"/>
      <c r="H83" s="66"/>
      <c r="I83" s="66"/>
      <c r="J83" s="66"/>
      <c r="K83" s="66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24.96" customHeight="1">
      <c r="A84" s="42"/>
      <c r="B84" s="43"/>
      <c r="C84" s="26" t="s">
        <v>126</v>
      </c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6.96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5" t="s">
        <v>16</v>
      </c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164" t="str">
        <f>E7</f>
        <v>Chrám Zvěstování Panny Marie ve Šternberku</v>
      </c>
      <c r="F87" s="35"/>
      <c r="G87" s="35"/>
      <c r="H87" s="35"/>
      <c r="I87" s="44"/>
      <c r="J87" s="44"/>
      <c r="K87" s="4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12" customHeight="1">
      <c r="A88" s="42"/>
      <c r="B88" s="43"/>
      <c r="C88" s="35" t="s">
        <v>99</v>
      </c>
      <c r="D88" s="44"/>
      <c r="E88" s="44"/>
      <c r="F88" s="44"/>
      <c r="G88" s="44"/>
      <c r="H88" s="44"/>
      <c r="I88" s="44"/>
      <c r="J88" s="44"/>
      <c r="K88" s="44"/>
      <c r="L88" s="13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6.5" customHeight="1">
      <c r="A89" s="42"/>
      <c r="B89" s="43"/>
      <c r="C89" s="44"/>
      <c r="D89" s="44"/>
      <c r="E89" s="73" t="str">
        <f>E9</f>
        <v xml:space="preserve">03 - Revitalizace předpolí chrámu </v>
      </c>
      <c r="F89" s="44"/>
      <c r="G89" s="44"/>
      <c r="H89" s="44"/>
      <c r="I89" s="44"/>
      <c r="J89" s="44"/>
      <c r="K89" s="44"/>
      <c r="L89" s="13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13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2" customHeight="1">
      <c r="A91" s="42"/>
      <c r="B91" s="43"/>
      <c r="C91" s="35" t="s">
        <v>22</v>
      </c>
      <c r="D91" s="44"/>
      <c r="E91" s="44"/>
      <c r="F91" s="30" t="str">
        <f>F12</f>
        <v>Šternberk</v>
      </c>
      <c r="G91" s="44"/>
      <c r="H91" s="44"/>
      <c r="I91" s="35" t="s">
        <v>24</v>
      </c>
      <c r="J91" s="76" t="str">
        <f>IF(J12="","",J12)</f>
        <v>26. 8. 2025</v>
      </c>
      <c r="K91" s="44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6.96" customHeight="1">
      <c r="A92" s="42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13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5.15" customHeight="1">
      <c r="A93" s="42"/>
      <c r="B93" s="43"/>
      <c r="C93" s="35" t="s">
        <v>30</v>
      </c>
      <c r="D93" s="44"/>
      <c r="E93" s="44"/>
      <c r="F93" s="30" t="str">
        <f>E15</f>
        <v>Římskokatolická farnost Šternberk</v>
      </c>
      <c r="G93" s="44"/>
      <c r="H93" s="44"/>
      <c r="I93" s="35" t="s">
        <v>37</v>
      </c>
      <c r="J93" s="40" t="str">
        <f>E21</f>
        <v>Atelier A, Olomouc</v>
      </c>
      <c r="K93" s="44"/>
      <c r="L93" s="13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15.15" customHeight="1">
      <c r="A94" s="42"/>
      <c r="B94" s="43"/>
      <c r="C94" s="35" t="s">
        <v>35</v>
      </c>
      <c r="D94" s="44"/>
      <c r="E94" s="44"/>
      <c r="F94" s="30" t="str">
        <f>IF(E18="","",E18)</f>
        <v>Vyplň údaj</v>
      </c>
      <c r="G94" s="44"/>
      <c r="H94" s="44"/>
      <c r="I94" s="35" t="s">
        <v>40</v>
      </c>
      <c r="J94" s="40" t="str">
        <f>E24</f>
        <v>Kucek</v>
      </c>
      <c r="K94" s="44"/>
      <c r="L94" s="13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0.32" customHeight="1">
      <c r="A95" s="42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13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11" customFormat="1" ht="29.28" customHeight="1">
      <c r="A96" s="181"/>
      <c r="B96" s="182"/>
      <c r="C96" s="183" t="s">
        <v>127</v>
      </c>
      <c r="D96" s="184" t="s">
        <v>63</v>
      </c>
      <c r="E96" s="184" t="s">
        <v>59</v>
      </c>
      <c r="F96" s="184" t="s">
        <v>60</v>
      </c>
      <c r="G96" s="184" t="s">
        <v>128</v>
      </c>
      <c r="H96" s="184" t="s">
        <v>129</v>
      </c>
      <c r="I96" s="184" t="s">
        <v>130</v>
      </c>
      <c r="J96" s="184" t="s">
        <v>104</v>
      </c>
      <c r="K96" s="185" t="s">
        <v>131</v>
      </c>
      <c r="L96" s="186"/>
      <c r="M96" s="96" t="s">
        <v>32</v>
      </c>
      <c r="N96" s="97" t="s">
        <v>48</v>
      </c>
      <c r="O96" s="97" t="s">
        <v>132</v>
      </c>
      <c r="P96" s="97" t="s">
        <v>133</v>
      </c>
      <c r="Q96" s="97" t="s">
        <v>134</v>
      </c>
      <c r="R96" s="97" t="s">
        <v>135</v>
      </c>
      <c r="S96" s="97" t="s">
        <v>136</v>
      </c>
      <c r="T96" s="98" t="s">
        <v>137</v>
      </c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</row>
    <row r="97" s="2" customFormat="1" ht="22.8" customHeight="1">
      <c r="A97" s="42"/>
      <c r="B97" s="43"/>
      <c r="C97" s="103" t="s">
        <v>138</v>
      </c>
      <c r="D97" s="44"/>
      <c r="E97" s="44"/>
      <c r="F97" s="44"/>
      <c r="G97" s="44"/>
      <c r="H97" s="44"/>
      <c r="I97" s="44"/>
      <c r="J97" s="187">
        <f>BK97</f>
        <v>0</v>
      </c>
      <c r="K97" s="44"/>
      <c r="L97" s="48"/>
      <c r="M97" s="99"/>
      <c r="N97" s="188"/>
      <c r="O97" s="100"/>
      <c r="P97" s="189">
        <f>P98+P404</f>
        <v>0</v>
      </c>
      <c r="Q97" s="100"/>
      <c r="R97" s="189">
        <f>R98+R404</f>
        <v>109.22421535000001</v>
      </c>
      <c r="S97" s="100"/>
      <c r="T97" s="190">
        <f>T98+T404</f>
        <v>134.9260232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77</v>
      </c>
      <c r="AU97" s="20" t="s">
        <v>105</v>
      </c>
      <c r="BK97" s="191">
        <f>BK98+BK404</f>
        <v>0</v>
      </c>
    </row>
    <row r="98" s="12" customFormat="1" ht="25.92" customHeight="1">
      <c r="A98" s="12"/>
      <c r="B98" s="192"/>
      <c r="C98" s="193"/>
      <c r="D98" s="194" t="s">
        <v>77</v>
      </c>
      <c r="E98" s="195" t="s">
        <v>139</v>
      </c>
      <c r="F98" s="195" t="s">
        <v>140</v>
      </c>
      <c r="G98" s="193"/>
      <c r="H98" s="193"/>
      <c r="I98" s="196"/>
      <c r="J98" s="197">
        <f>BK98</f>
        <v>0</v>
      </c>
      <c r="K98" s="193"/>
      <c r="L98" s="198"/>
      <c r="M98" s="199"/>
      <c r="N98" s="200"/>
      <c r="O98" s="200"/>
      <c r="P98" s="201">
        <f>P99+P210+P238+P254+P286+P305+P310+P322+P328+P365+P386+P399</f>
        <v>0</v>
      </c>
      <c r="Q98" s="200"/>
      <c r="R98" s="201">
        <f>R99+R210+R238+R254+R286+R305+R310+R322+R328+R365+R386+R399</f>
        <v>78.741910130000008</v>
      </c>
      <c r="S98" s="200"/>
      <c r="T98" s="202">
        <f>T99+T210+T238+T254+T286+T305+T310+T322+T328+T365+T386+T399</f>
        <v>113.10552320000001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3" t="s">
        <v>86</v>
      </c>
      <c r="AT98" s="204" t="s">
        <v>77</v>
      </c>
      <c r="AU98" s="204" t="s">
        <v>78</v>
      </c>
      <c r="AY98" s="203" t="s">
        <v>141</v>
      </c>
      <c r="BK98" s="205">
        <f>BK99+BK210+BK238+BK254+BK286+BK305+BK310+BK322+BK328+BK365+BK386+BK399</f>
        <v>0</v>
      </c>
    </row>
    <row r="99" s="12" customFormat="1" ht="22.8" customHeight="1">
      <c r="A99" s="12"/>
      <c r="B99" s="192"/>
      <c r="C99" s="193"/>
      <c r="D99" s="194" t="s">
        <v>77</v>
      </c>
      <c r="E99" s="206" t="s">
        <v>86</v>
      </c>
      <c r="F99" s="206" t="s">
        <v>142</v>
      </c>
      <c r="G99" s="193"/>
      <c r="H99" s="193"/>
      <c r="I99" s="196"/>
      <c r="J99" s="207">
        <f>BK99</f>
        <v>0</v>
      </c>
      <c r="K99" s="193"/>
      <c r="L99" s="198"/>
      <c r="M99" s="199"/>
      <c r="N99" s="200"/>
      <c r="O99" s="200"/>
      <c r="P99" s="201">
        <f>SUM(P100:P209)</f>
        <v>0</v>
      </c>
      <c r="Q99" s="200"/>
      <c r="R99" s="201">
        <f>SUM(R100:R209)</f>
        <v>0.0088599999999999998</v>
      </c>
      <c r="S99" s="200"/>
      <c r="T99" s="202">
        <f>SUM(T100:T209)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3" t="s">
        <v>86</v>
      </c>
      <c r="AT99" s="204" t="s">
        <v>77</v>
      </c>
      <c r="AU99" s="204" t="s">
        <v>86</v>
      </c>
      <c r="AY99" s="203" t="s">
        <v>141</v>
      </c>
      <c r="BK99" s="205">
        <f>SUM(BK100:BK209)</f>
        <v>0</v>
      </c>
    </row>
    <row r="100" s="2" customFormat="1" ht="24.15" customHeight="1">
      <c r="A100" s="42"/>
      <c r="B100" s="43"/>
      <c r="C100" s="208" t="s">
        <v>86</v>
      </c>
      <c r="D100" s="208" t="s">
        <v>143</v>
      </c>
      <c r="E100" s="209" t="s">
        <v>144</v>
      </c>
      <c r="F100" s="210" t="s">
        <v>145</v>
      </c>
      <c r="G100" s="211" t="s">
        <v>146</v>
      </c>
      <c r="H100" s="212">
        <v>34</v>
      </c>
      <c r="I100" s="213"/>
      <c r="J100" s="214">
        <f>ROUND(I100*H100,2)</f>
        <v>0</v>
      </c>
      <c r="K100" s="210" t="s">
        <v>147</v>
      </c>
      <c r="L100" s="48"/>
      <c r="M100" s="215" t="s">
        <v>32</v>
      </c>
      <c r="N100" s="216" t="s">
        <v>49</v>
      </c>
      <c r="O100" s="88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19" t="s">
        <v>148</v>
      </c>
      <c r="AT100" s="219" t="s">
        <v>143</v>
      </c>
      <c r="AU100" s="219" t="s">
        <v>88</v>
      </c>
      <c r="AY100" s="20" t="s">
        <v>141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86</v>
      </c>
      <c r="BK100" s="220">
        <f>ROUND(I100*H100,2)</f>
        <v>0</v>
      </c>
      <c r="BL100" s="20" t="s">
        <v>148</v>
      </c>
      <c r="BM100" s="219" t="s">
        <v>1050</v>
      </c>
    </row>
    <row r="101" s="2" customFormat="1">
      <c r="A101" s="42"/>
      <c r="B101" s="43"/>
      <c r="C101" s="44"/>
      <c r="D101" s="221" t="s">
        <v>150</v>
      </c>
      <c r="E101" s="44"/>
      <c r="F101" s="222" t="s">
        <v>151</v>
      </c>
      <c r="G101" s="44"/>
      <c r="H101" s="44"/>
      <c r="I101" s="223"/>
      <c r="J101" s="44"/>
      <c r="K101" s="44"/>
      <c r="L101" s="48"/>
      <c r="M101" s="224"/>
      <c r="N101" s="225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150</v>
      </c>
      <c r="AU101" s="20" t="s">
        <v>88</v>
      </c>
    </row>
    <row r="102" s="13" customFormat="1">
      <c r="A102" s="13"/>
      <c r="B102" s="226"/>
      <c r="C102" s="227"/>
      <c r="D102" s="228" t="s">
        <v>152</v>
      </c>
      <c r="E102" s="229" t="s">
        <v>32</v>
      </c>
      <c r="F102" s="230" t="s">
        <v>1051</v>
      </c>
      <c r="G102" s="227"/>
      <c r="H102" s="229" t="s">
        <v>32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152</v>
      </c>
      <c r="AU102" s="236" t="s">
        <v>88</v>
      </c>
      <c r="AV102" s="13" t="s">
        <v>86</v>
      </c>
      <c r="AW102" s="13" t="s">
        <v>39</v>
      </c>
      <c r="AX102" s="13" t="s">
        <v>78</v>
      </c>
      <c r="AY102" s="236" t="s">
        <v>141</v>
      </c>
    </row>
    <row r="103" s="14" customFormat="1">
      <c r="A103" s="14"/>
      <c r="B103" s="237"/>
      <c r="C103" s="238"/>
      <c r="D103" s="228" t="s">
        <v>152</v>
      </c>
      <c r="E103" s="239" t="s">
        <v>32</v>
      </c>
      <c r="F103" s="240" t="s">
        <v>1052</v>
      </c>
      <c r="G103" s="238"/>
      <c r="H103" s="241">
        <v>34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152</v>
      </c>
      <c r="AU103" s="247" t="s">
        <v>88</v>
      </c>
      <c r="AV103" s="14" t="s">
        <v>88</v>
      </c>
      <c r="AW103" s="14" t="s">
        <v>39</v>
      </c>
      <c r="AX103" s="14" t="s">
        <v>78</v>
      </c>
      <c r="AY103" s="247" t="s">
        <v>141</v>
      </c>
    </row>
    <row r="104" s="16" customFormat="1">
      <c r="A104" s="16"/>
      <c r="B104" s="259"/>
      <c r="C104" s="260"/>
      <c r="D104" s="228" t="s">
        <v>152</v>
      </c>
      <c r="E104" s="261" t="s">
        <v>32</v>
      </c>
      <c r="F104" s="262" t="s">
        <v>178</v>
      </c>
      <c r="G104" s="260"/>
      <c r="H104" s="263">
        <v>34</v>
      </c>
      <c r="I104" s="264"/>
      <c r="J104" s="260"/>
      <c r="K104" s="260"/>
      <c r="L104" s="265"/>
      <c r="M104" s="266"/>
      <c r="N104" s="267"/>
      <c r="O104" s="267"/>
      <c r="P104" s="267"/>
      <c r="Q104" s="267"/>
      <c r="R104" s="267"/>
      <c r="S104" s="267"/>
      <c r="T104" s="268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9" t="s">
        <v>152</v>
      </c>
      <c r="AU104" s="269" t="s">
        <v>88</v>
      </c>
      <c r="AV104" s="16" t="s">
        <v>148</v>
      </c>
      <c r="AW104" s="16" t="s">
        <v>39</v>
      </c>
      <c r="AX104" s="16" t="s">
        <v>86</v>
      </c>
      <c r="AY104" s="269" t="s">
        <v>141</v>
      </c>
    </row>
    <row r="105" s="2" customFormat="1" ht="24.15" customHeight="1">
      <c r="A105" s="42"/>
      <c r="B105" s="43"/>
      <c r="C105" s="208" t="s">
        <v>88</v>
      </c>
      <c r="D105" s="208" t="s">
        <v>143</v>
      </c>
      <c r="E105" s="209" t="s">
        <v>1053</v>
      </c>
      <c r="F105" s="210" t="s">
        <v>1054</v>
      </c>
      <c r="G105" s="211" t="s">
        <v>146</v>
      </c>
      <c r="H105" s="212">
        <v>10.199999999999999</v>
      </c>
      <c r="I105" s="213"/>
      <c r="J105" s="214">
        <f>ROUND(I105*H105,2)</f>
        <v>0</v>
      </c>
      <c r="K105" s="210" t="s">
        <v>32</v>
      </c>
      <c r="L105" s="48"/>
      <c r="M105" s="215" t="s">
        <v>32</v>
      </c>
      <c r="N105" s="216" t="s">
        <v>49</v>
      </c>
      <c r="O105" s="88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19" t="s">
        <v>148</v>
      </c>
      <c r="AT105" s="219" t="s">
        <v>143</v>
      </c>
      <c r="AU105" s="219" t="s">
        <v>88</v>
      </c>
      <c r="AY105" s="20" t="s">
        <v>141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86</v>
      </c>
      <c r="BK105" s="220">
        <f>ROUND(I105*H105,2)</f>
        <v>0</v>
      </c>
      <c r="BL105" s="20" t="s">
        <v>148</v>
      </c>
      <c r="BM105" s="219" t="s">
        <v>1055</v>
      </c>
    </row>
    <row r="106" s="13" customFormat="1">
      <c r="A106" s="13"/>
      <c r="B106" s="226"/>
      <c r="C106" s="227"/>
      <c r="D106" s="228" t="s">
        <v>152</v>
      </c>
      <c r="E106" s="229" t="s">
        <v>32</v>
      </c>
      <c r="F106" s="230" t="s">
        <v>1056</v>
      </c>
      <c r="G106" s="227"/>
      <c r="H106" s="229" t="s">
        <v>32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152</v>
      </c>
      <c r="AU106" s="236" t="s">
        <v>88</v>
      </c>
      <c r="AV106" s="13" t="s">
        <v>86</v>
      </c>
      <c r="AW106" s="13" t="s">
        <v>39</v>
      </c>
      <c r="AX106" s="13" t="s">
        <v>78</v>
      </c>
      <c r="AY106" s="236" t="s">
        <v>141</v>
      </c>
    </row>
    <row r="107" s="14" customFormat="1">
      <c r="A107" s="14"/>
      <c r="B107" s="237"/>
      <c r="C107" s="238"/>
      <c r="D107" s="228" t="s">
        <v>152</v>
      </c>
      <c r="E107" s="239" t="s">
        <v>32</v>
      </c>
      <c r="F107" s="240" t="s">
        <v>1057</v>
      </c>
      <c r="G107" s="238"/>
      <c r="H107" s="241">
        <v>10.199999999999999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152</v>
      </c>
      <c r="AU107" s="247" t="s">
        <v>88</v>
      </c>
      <c r="AV107" s="14" t="s">
        <v>88</v>
      </c>
      <c r="AW107" s="14" t="s">
        <v>39</v>
      </c>
      <c r="AX107" s="14" t="s">
        <v>78</v>
      </c>
      <c r="AY107" s="247" t="s">
        <v>141</v>
      </c>
    </row>
    <row r="108" s="16" customFormat="1">
      <c r="A108" s="16"/>
      <c r="B108" s="259"/>
      <c r="C108" s="260"/>
      <c r="D108" s="228" t="s">
        <v>152</v>
      </c>
      <c r="E108" s="261" t="s">
        <v>32</v>
      </c>
      <c r="F108" s="262" t="s">
        <v>178</v>
      </c>
      <c r="G108" s="260"/>
      <c r="H108" s="263">
        <v>10.199999999999999</v>
      </c>
      <c r="I108" s="264"/>
      <c r="J108" s="260"/>
      <c r="K108" s="260"/>
      <c r="L108" s="265"/>
      <c r="M108" s="266"/>
      <c r="N108" s="267"/>
      <c r="O108" s="267"/>
      <c r="P108" s="267"/>
      <c r="Q108" s="267"/>
      <c r="R108" s="267"/>
      <c r="S108" s="267"/>
      <c r="T108" s="268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T108" s="269" t="s">
        <v>152</v>
      </c>
      <c r="AU108" s="269" t="s">
        <v>88</v>
      </c>
      <c r="AV108" s="16" t="s">
        <v>148</v>
      </c>
      <c r="AW108" s="16" t="s">
        <v>39</v>
      </c>
      <c r="AX108" s="16" t="s">
        <v>86</v>
      </c>
      <c r="AY108" s="269" t="s">
        <v>141</v>
      </c>
    </row>
    <row r="109" s="2" customFormat="1" ht="24.15" customHeight="1">
      <c r="A109" s="42"/>
      <c r="B109" s="43"/>
      <c r="C109" s="208" t="s">
        <v>175</v>
      </c>
      <c r="D109" s="208" t="s">
        <v>143</v>
      </c>
      <c r="E109" s="209" t="s">
        <v>179</v>
      </c>
      <c r="F109" s="210" t="s">
        <v>180</v>
      </c>
      <c r="G109" s="211" t="s">
        <v>146</v>
      </c>
      <c r="H109" s="212">
        <v>191.65600000000001</v>
      </c>
      <c r="I109" s="213"/>
      <c r="J109" s="214">
        <f>ROUND(I109*H109,2)</f>
        <v>0</v>
      </c>
      <c r="K109" s="210" t="s">
        <v>147</v>
      </c>
      <c r="L109" s="48"/>
      <c r="M109" s="215" t="s">
        <v>32</v>
      </c>
      <c r="N109" s="216" t="s">
        <v>49</v>
      </c>
      <c r="O109" s="88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19" t="s">
        <v>148</v>
      </c>
      <c r="AT109" s="219" t="s">
        <v>143</v>
      </c>
      <c r="AU109" s="219" t="s">
        <v>88</v>
      </c>
      <c r="AY109" s="20" t="s">
        <v>141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86</v>
      </c>
      <c r="BK109" s="220">
        <f>ROUND(I109*H109,2)</f>
        <v>0</v>
      </c>
      <c r="BL109" s="20" t="s">
        <v>148</v>
      </c>
      <c r="BM109" s="219" t="s">
        <v>181</v>
      </c>
    </row>
    <row r="110" s="2" customFormat="1">
      <c r="A110" s="42"/>
      <c r="B110" s="43"/>
      <c r="C110" s="44"/>
      <c r="D110" s="221" t="s">
        <v>150</v>
      </c>
      <c r="E110" s="44"/>
      <c r="F110" s="222" t="s">
        <v>182</v>
      </c>
      <c r="G110" s="44"/>
      <c r="H110" s="44"/>
      <c r="I110" s="223"/>
      <c r="J110" s="44"/>
      <c r="K110" s="44"/>
      <c r="L110" s="48"/>
      <c r="M110" s="224"/>
      <c r="N110" s="225"/>
      <c r="O110" s="88"/>
      <c r="P110" s="88"/>
      <c r="Q110" s="88"/>
      <c r="R110" s="88"/>
      <c r="S110" s="88"/>
      <c r="T110" s="89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T110" s="20" t="s">
        <v>150</v>
      </c>
      <c r="AU110" s="20" t="s">
        <v>88</v>
      </c>
    </row>
    <row r="111" s="13" customFormat="1">
      <c r="A111" s="13"/>
      <c r="B111" s="226"/>
      <c r="C111" s="227"/>
      <c r="D111" s="228" t="s">
        <v>152</v>
      </c>
      <c r="E111" s="229" t="s">
        <v>32</v>
      </c>
      <c r="F111" s="230" t="s">
        <v>1058</v>
      </c>
      <c r="G111" s="227"/>
      <c r="H111" s="229" t="s">
        <v>32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152</v>
      </c>
      <c r="AU111" s="236" t="s">
        <v>88</v>
      </c>
      <c r="AV111" s="13" t="s">
        <v>86</v>
      </c>
      <c r="AW111" s="13" t="s">
        <v>39</v>
      </c>
      <c r="AX111" s="13" t="s">
        <v>78</v>
      </c>
      <c r="AY111" s="236" t="s">
        <v>141</v>
      </c>
    </row>
    <row r="112" s="14" customFormat="1">
      <c r="A112" s="14"/>
      <c r="B112" s="237"/>
      <c r="C112" s="238"/>
      <c r="D112" s="228" t="s">
        <v>152</v>
      </c>
      <c r="E112" s="239" t="s">
        <v>32</v>
      </c>
      <c r="F112" s="240" t="s">
        <v>1059</v>
      </c>
      <c r="G112" s="238"/>
      <c r="H112" s="241">
        <v>137.69999999999999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152</v>
      </c>
      <c r="AU112" s="247" t="s">
        <v>88</v>
      </c>
      <c r="AV112" s="14" t="s">
        <v>88</v>
      </c>
      <c r="AW112" s="14" t="s">
        <v>39</v>
      </c>
      <c r="AX112" s="14" t="s">
        <v>78</v>
      </c>
      <c r="AY112" s="247" t="s">
        <v>141</v>
      </c>
    </row>
    <row r="113" s="13" customFormat="1">
      <c r="A113" s="13"/>
      <c r="B113" s="226"/>
      <c r="C113" s="227"/>
      <c r="D113" s="228" t="s">
        <v>152</v>
      </c>
      <c r="E113" s="229" t="s">
        <v>32</v>
      </c>
      <c r="F113" s="230" t="s">
        <v>1060</v>
      </c>
      <c r="G113" s="227"/>
      <c r="H113" s="229" t="s">
        <v>32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152</v>
      </c>
      <c r="AU113" s="236" t="s">
        <v>88</v>
      </c>
      <c r="AV113" s="13" t="s">
        <v>86</v>
      </c>
      <c r="AW113" s="13" t="s">
        <v>39</v>
      </c>
      <c r="AX113" s="13" t="s">
        <v>78</v>
      </c>
      <c r="AY113" s="236" t="s">
        <v>141</v>
      </c>
    </row>
    <row r="114" s="14" customFormat="1">
      <c r="A114" s="14"/>
      <c r="B114" s="237"/>
      <c r="C114" s="238"/>
      <c r="D114" s="228" t="s">
        <v>152</v>
      </c>
      <c r="E114" s="239" t="s">
        <v>32</v>
      </c>
      <c r="F114" s="240" t="s">
        <v>1061</v>
      </c>
      <c r="G114" s="238"/>
      <c r="H114" s="241">
        <v>30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152</v>
      </c>
      <c r="AU114" s="247" t="s">
        <v>88</v>
      </c>
      <c r="AV114" s="14" t="s">
        <v>88</v>
      </c>
      <c r="AW114" s="14" t="s">
        <v>39</v>
      </c>
      <c r="AX114" s="14" t="s">
        <v>78</v>
      </c>
      <c r="AY114" s="247" t="s">
        <v>141</v>
      </c>
    </row>
    <row r="115" s="15" customFormat="1">
      <c r="A115" s="15"/>
      <c r="B115" s="248"/>
      <c r="C115" s="249"/>
      <c r="D115" s="228" t="s">
        <v>152</v>
      </c>
      <c r="E115" s="250" t="s">
        <v>32</v>
      </c>
      <c r="F115" s="251" t="s">
        <v>174</v>
      </c>
      <c r="G115" s="249"/>
      <c r="H115" s="252">
        <v>167.69999999999999</v>
      </c>
      <c r="I115" s="253"/>
      <c r="J115" s="249"/>
      <c r="K115" s="249"/>
      <c r="L115" s="254"/>
      <c r="M115" s="255"/>
      <c r="N115" s="256"/>
      <c r="O115" s="256"/>
      <c r="P115" s="256"/>
      <c r="Q115" s="256"/>
      <c r="R115" s="256"/>
      <c r="S115" s="256"/>
      <c r="T115" s="25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8" t="s">
        <v>152</v>
      </c>
      <c r="AU115" s="258" t="s">
        <v>88</v>
      </c>
      <c r="AV115" s="15" t="s">
        <v>175</v>
      </c>
      <c r="AW115" s="15" t="s">
        <v>39</v>
      </c>
      <c r="AX115" s="15" t="s">
        <v>78</v>
      </c>
      <c r="AY115" s="258" t="s">
        <v>141</v>
      </c>
    </row>
    <row r="116" s="13" customFormat="1">
      <c r="A116" s="13"/>
      <c r="B116" s="226"/>
      <c r="C116" s="227"/>
      <c r="D116" s="228" t="s">
        <v>152</v>
      </c>
      <c r="E116" s="229" t="s">
        <v>32</v>
      </c>
      <c r="F116" s="230" t="s">
        <v>1062</v>
      </c>
      <c r="G116" s="227"/>
      <c r="H116" s="229" t="s">
        <v>32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152</v>
      </c>
      <c r="AU116" s="236" t="s">
        <v>88</v>
      </c>
      <c r="AV116" s="13" t="s">
        <v>86</v>
      </c>
      <c r="AW116" s="13" t="s">
        <v>39</v>
      </c>
      <c r="AX116" s="13" t="s">
        <v>78</v>
      </c>
      <c r="AY116" s="236" t="s">
        <v>141</v>
      </c>
    </row>
    <row r="117" s="13" customFormat="1">
      <c r="A117" s="13"/>
      <c r="B117" s="226"/>
      <c r="C117" s="227"/>
      <c r="D117" s="228" t="s">
        <v>152</v>
      </c>
      <c r="E117" s="229" t="s">
        <v>32</v>
      </c>
      <c r="F117" s="230" t="s">
        <v>559</v>
      </c>
      <c r="G117" s="227"/>
      <c r="H117" s="229" t="s">
        <v>32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152</v>
      </c>
      <c r="AU117" s="236" t="s">
        <v>88</v>
      </c>
      <c r="AV117" s="13" t="s">
        <v>86</v>
      </c>
      <c r="AW117" s="13" t="s">
        <v>39</v>
      </c>
      <c r="AX117" s="13" t="s">
        <v>78</v>
      </c>
      <c r="AY117" s="236" t="s">
        <v>141</v>
      </c>
    </row>
    <row r="118" s="14" customFormat="1">
      <c r="A118" s="14"/>
      <c r="B118" s="237"/>
      <c r="C118" s="238"/>
      <c r="D118" s="228" t="s">
        <v>152</v>
      </c>
      <c r="E118" s="239" t="s">
        <v>32</v>
      </c>
      <c r="F118" s="240" t="s">
        <v>1063</v>
      </c>
      <c r="G118" s="238"/>
      <c r="H118" s="241">
        <v>3.8010000000000002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152</v>
      </c>
      <c r="AU118" s="247" t="s">
        <v>88</v>
      </c>
      <c r="AV118" s="14" t="s">
        <v>88</v>
      </c>
      <c r="AW118" s="14" t="s">
        <v>39</v>
      </c>
      <c r="AX118" s="14" t="s">
        <v>78</v>
      </c>
      <c r="AY118" s="247" t="s">
        <v>141</v>
      </c>
    </row>
    <row r="119" s="14" customFormat="1">
      <c r="A119" s="14"/>
      <c r="B119" s="237"/>
      <c r="C119" s="238"/>
      <c r="D119" s="228" t="s">
        <v>152</v>
      </c>
      <c r="E119" s="239" t="s">
        <v>32</v>
      </c>
      <c r="F119" s="240" t="s">
        <v>1064</v>
      </c>
      <c r="G119" s="238"/>
      <c r="H119" s="241">
        <v>12.279999999999999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152</v>
      </c>
      <c r="AU119" s="247" t="s">
        <v>88</v>
      </c>
      <c r="AV119" s="14" t="s">
        <v>88</v>
      </c>
      <c r="AW119" s="14" t="s">
        <v>39</v>
      </c>
      <c r="AX119" s="14" t="s">
        <v>78</v>
      </c>
      <c r="AY119" s="247" t="s">
        <v>141</v>
      </c>
    </row>
    <row r="120" s="14" customFormat="1">
      <c r="A120" s="14"/>
      <c r="B120" s="237"/>
      <c r="C120" s="238"/>
      <c r="D120" s="228" t="s">
        <v>152</v>
      </c>
      <c r="E120" s="239" t="s">
        <v>32</v>
      </c>
      <c r="F120" s="240" t="s">
        <v>1065</v>
      </c>
      <c r="G120" s="238"/>
      <c r="H120" s="241">
        <v>7.875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152</v>
      </c>
      <c r="AU120" s="247" t="s">
        <v>88</v>
      </c>
      <c r="AV120" s="14" t="s">
        <v>88</v>
      </c>
      <c r="AW120" s="14" t="s">
        <v>39</v>
      </c>
      <c r="AX120" s="14" t="s">
        <v>78</v>
      </c>
      <c r="AY120" s="247" t="s">
        <v>141</v>
      </c>
    </row>
    <row r="121" s="15" customFormat="1">
      <c r="A121" s="15"/>
      <c r="B121" s="248"/>
      <c r="C121" s="249"/>
      <c r="D121" s="228" t="s">
        <v>152</v>
      </c>
      <c r="E121" s="250" t="s">
        <v>32</v>
      </c>
      <c r="F121" s="251" t="s">
        <v>174</v>
      </c>
      <c r="G121" s="249"/>
      <c r="H121" s="252">
        <v>23.956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152</v>
      </c>
      <c r="AU121" s="258" t="s">
        <v>88</v>
      </c>
      <c r="AV121" s="15" t="s">
        <v>175</v>
      </c>
      <c r="AW121" s="15" t="s">
        <v>39</v>
      </c>
      <c r="AX121" s="15" t="s">
        <v>78</v>
      </c>
      <c r="AY121" s="258" t="s">
        <v>141</v>
      </c>
    </row>
    <row r="122" s="16" customFormat="1">
      <c r="A122" s="16"/>
      <c r="B122" s="259"/>
      <c r="C122" s="260"/>
      <c r="D122" s="228" t="s">
        <v>152</v>
      </c>
      <c r="E122" s="261" t="s">
        <v>32</v>
      </c>
      <c r="F122" s="262" t="s">
        <v>178</v>
      </c>
      <c r="G122" s="260"/>
      <c r="H122" s="263">
        <v>191.65600000000001</v>
      </c>
      <c r="I122" s="264"/>
      <c r="J122" s="260"/>
      <c r="K122" s="260"/>
      <c r="L122" s="265"/>
      <c r="M122" s="266"/>
      <c r="N122" s="267"/>
      <c r="O122" s="267"/>
      <c r="P122" s="267"/>
      <c r="Q122" s="267"/>
      <c r="R122" s="267"/>
      <c r="S122" s="267"/>
      <c r="T122" s="268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9" t="s">
        <v>152</v>
      </c>
      <c r="AU122" s="269" t="s">
        <v>88</v>
      </c>
      <c r="AV122" s="16" t="s">
        <v>148</v>
      </c>
      <c r="AW122" s="16" t="s">
        <v>39</v>
      </c>
      <c r="AX122" s="16" t="s">
        <v>86</v>
      </c>
      <c r="AY122" s="269" t="s">
        <v>141</v>
      </c>
    </row>
    <row r="123" s="2" customFormat="1" ht="33" customHeight="1">
      <c r="A123" s="42"/>
      <c r="B123" s="43"/>
      <c r="C123" s="208" t="s">
        <v>148</v>
      </c>
      <c r="D123" s="208" t="s">
        <v>143</v>
      </c>
      <c r="E123" s="209" t="s">
        <v>1066</v>
      </c>
      <c r="F123" s="210" t="s">
        <v>1067</v>
      </c>
      <c r="G123" s="211" t="s">
        <v>146</v>
      </c>
      <c r="H123" s="212">
        <v>57.497</v>
      </c>
      <c r="I123" s="213"/>
      <c r="J123" s="214">
        <f>ROUND(I123*H123,2)</f>
        <v>0</v>
      </c>
      <c r="K123" s="210" t="s">
        <v>32</v>
      </c>
      <c r="L123" s="48"/>
      <c r="M123" s="215" t="s">
        <v>32</v>
      </c>
      <c r="N123" s="216" t="s">
        <v>49</v>
      </c>
      <c r="O123" s="88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19" t="s">
        <v>148</v>
      </c>
      <c r="AT123" s="219" t="s">
        <v>143</v>
      </c>
      <c r="AU123" s="219" t="s">
        <v>88</v>
      </c>
      <c r="AY123" s="20" t="s">
        <v>141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86</v>
      </c>
      <c r="BK123" s="220">
        <f>ROUND(I123*H123,2)</f>
        <v>0</v>
      </c>
      <c r="BL123" s="20" t="s">
        <v>148</v>
      </c>
      <c r="BM123" s="219" t="s">
        <v>1068</v>
      </c>
    </row>
    <row r="124" s="13" customFormat="1">
      <c r="A124" s="13"/>
      <c r="B124" s="226"/>
      <c r="C124" s="227"/>
      <c r="D124" s="228" t="s">
        <v>152</v>
      </c>
      <c r="E124" s="229" t="s">
        <v>32</v>
      </c>
      <c r="F124" s="230" t="s">
        <v>1069</v>
      </c>
      <c r="G124" s="227"/>
      <c r="H124" s="229" t="s">
        <v>32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152</v>
      </c>
      <c r="AU124" s="236" t="s">
        <v>88</v>
      </c>
      <c r="AV124" s="13" t="s">
        <v>86</v>
      </c>
      <c r="AW124" s="13" t="s">
        <v>39</v>
      </c>
      <c r="AX124" s="13" t="s">
        <v>78</v>
      </c>
      <c r="AY124" s="236" t="s">
        <v>141</v>
      </c>
    </row>
    <row r="125" s="14" customFormat="1">
      <c r="A125" s="14"/>
      <c r="B125" s="237"/>
      <c r="C125" s="238"/>
      <c r="D125" s="228" t="s">
        <v>152</v>
      </c>
      <c r="E125" s="239" t="s">
        <v>32</v>
      </c>
      <c r="F125" s="240" t="s">
        <v>1070</v>
      </c>
      <c r="G125" s="238"/>
      <c r="H125" s="241">
        <v>57.497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152</v>
      </c>
      <c r="AU125" s="247" t="s">
        <v>88</v>
      </c>
      <c r="AV125" s="14" t="s">
        <v>88</v>
      </c>
      <c r="AW125" s="14" t="s">
        <v>39</v>
      </c>
      <c r="AX125" s="14" t="s">
        <v>78</v>
      </c>
      <c r="AY125" s="247" t="s">
        <v>141</v>
      </c>
    </row>
    <row r="126" s="16" customFormat="1">
      <c r="A126" s="16"/>
      <c r="B126" s="259"/>
      <c r="C126" s="260"/>
      <c r="D126" s="228" t="s">
        <v>152</v>
      </c>
      <c r="E126" s="261" t="s">
        <v>32</v>
      </c>
      <c r="F126" s="262" t="s">
        <v>178</v>
      </c>
      <c r="G126" s="260"/>
      <c r="H126" s="263">
        <v>57.497</v>
      </c>
      <c r="I126" s="264"/>
      <c r="J126" s="260"/>
      <c r="K126" s="260"/>
      <c r="L126" s="265"/>
      <c r="M126" s="266"/>
      <c r="N126" s="267"/>
      <c r="O126" s="267"/>
      <c r="P126" s="267"/>
      <c r="Q126" s="267"/>
      <c r="R126" s="267"/>
      <c r="S126" s="267"/>
      <c r="T126" s="268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9" t="s">
        <v>152</v>
      </c>
      <c r="AU126" s="269" t="s">
        <v>88</v>
      </c>
      <c r="AV126" s="16" t="s">
        <v>148</v>
      </c>
      <c r="AW126" s="16" t="s">
        <v>39</v>
      </c>
      <c r="AX126" s="16" t="s">
        <v>86</v>
      </c>
      <c r="AY126" s="269" t="s">
        <v>141</v>
      </c>
    </row>
    <row r="127" s="2" customFormat="1" ht="24.15" customHeight="1">
      <c r="A127" s="42"/>
      <c r="B127" s="43"/>
      <c r="C127" s="208" t="s">
        <v>212</v>
      </c>
      <c r="D127" s="208" t="s">
        <v>143</v>
      </c>
      <c r="E127" s="209" t="s">
        <v>1071</v>
      </c>
      <c r="F127" s="210" t="s">
        <v>1072</v>
      </c>
      <c r="G127" s="211" t="s">
        <v>146</v>
      </c>
      <c r="H127" s="212">
        <v>53.956000000000003</v>
      </c>
      <c r="I127" s="213"/>
      <c r="J127" s="214">
        <f>ROUND(I127*H127,2)</f>
        <v>0</v>
      </c>
      <c r="K127" s="210" t="s">
        <v>147</v>
      </c>
      <c r="L127" s="48"/>
      <c r="M127" s="215" t="s">
        <v>32</v>
      </c>
      <c r="N127" s="216" t="s">
        <v>49</v>
      </c>
      <c r="O127" s="88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19" t="s">
        <v>148</v>
      </c>
      <c r="AT127" s="219" t="s">
        <v>143</v>
      </c>
      <c r="AU127" s="219" t="s">
        <v>88</v>
      </c>
      <c r="AY127" s="20" t="s">
        <v>141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86</v>
      </c>
      <c r="BK127" s="220">
        <f>ROUND(I127*H127,2)</f>
        <v>0</v>
      </c>
      <c r="BL127" s="20" t="s">
        <v>148</v>
      </c>
      <c r="BM127" s="219" t="s">
        <v>1073</v>
      </c>
    </row>
    <row r="128" s="2" customFormat="1">
      <c r="A128" s="42"/>
      <c r="B128" s="43"/>
      <c r="C128" s="44"/>
      <c r="D128" s="221" t="s">
        <v>150</v>
      </c>
      <c r="E128" s="44"/>
      <c r="F128" s="222" t="s">
        <v>1074</v>
      </c>
      <c r="G128" s="44"/>
      <c r="H128" s="44"/>
      <c r="I128" s="223"/>
      <c r="J128" s="44"/>
      <c r="K128" s="44"/>
      <c r="L128" s="48"/>
      <c r="M128" s="224"/>
      <c r="N128" s="225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150</v>
      </c>
      <c r="AU128" s="20" t="s">
        <v>88</v>
      </c>
    </row>
    <row r="129" s="13" customFormat="1">
      <c r="A129" s="13"/>
      <c r="B129" s="226"/>
      <c r="C129" s="227"/>
      <c r="D129" s="228" t="s">
        <v>152</v>
      </c>
      <c r="E129" s="229" t="s">
        <v>32</v>
      </c>
      <c r="F129" s="230" t="s">
        <v>1075</v>
      </c>
      <c r="G129" s="227"/>
      <c r="H129" s="229" t="s">
        <v>32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152</v>
      </c>
      <c r="AU129" s="236" t="s">
        <v>88</v>
      </c>
      <c r="AV129" s="13" t="s">
        <v>86</v>
      </c>
      <c r="AW129" s="13" t="s">
        <v>39</v>
      </c>
      <c r="AX129" s="13" t="s">
        <v>78</v>
      </c>
      <c r="AY129" s="236" t="s">
        <v>141</v>
      </c>
    </row>
    <row r="130" s="13" customFormat="1">
      <c r="A130" s="13"/>
      <c r="B130" s="226"/>
      <c r="C130" s="227"/>
      <c r="D130" s="228" t="s">
        <v>152</v>
      </c>
      <c r="E130" s="229" t="s">
        <v>32</v>
      </c>
      <c r="F130" s="230" t="s">
        <v>1060</v>
      </c>
      <c r="G130" s="227"/>
      <c r="H130" s="229" t="s">
        <v>32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152</v>
      </c>
      <c r="AU130" s="236" t="s">
        <v>88</v>
      </c>
      <c r="AV130" s="13" t="s">
        <v>86</v>
      </c>
      <c r="AW130" s="13" t="s">
        <v>39</v>
      </c>
      <c r="AX130" s="13" t="s">
        <v>78</v>
      </c>
      <c r="AY130" s="236" t="s">
        <v>141</v>
      </c>
    </row>
    <row r="131" s="14" customFormat="1">
      <c r="A131" s="14"/>
      <c r="B131" s="237"/>
      <c r="C131" s="238"/>
      <c r="D131" s="228" t="s">
        <v>152</v>
      </c>
      <c r="E131" s="239" t="s">
        <v>32</v>
      </c>
      <c r="F131" s="240" t="s">
        <v>1061</v>
      </c>
      <c r="G131" s="238"/>
      <c r="H131" s="241">
        <v>30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152</v>
      </c>
      <c r="AU131" s="247" t="s">
        <v>88</v>
      </c>
      <c r="AV131" s="14" t="s">
        <v>88</v>
      </c>
      <c r="AW131" s="14" t="s">
        <v>39</v>
      </c>
      <c r="AX131" s="14" t="s">
        <v>78</v>
      </c>
      <c r="AY131" s="247" t="s">
        <v>141</v>
      </c>
    </row>
    <row r="132" s="13" customFormat="1">
      <c r="A132" s="13"/>
      <c r="B132" s="226"/>
      <c r="C132" s="227"/>
      <c r="D132" s="228" t="s">
        <v>152</v>
      </c>
      <c r="E132" s="229" t="s">
        <v>32</v>
      </c>
      <c r="F132" s="230" t="s">
        <v>1062</v>
      </c>
      <c r="G132" s="227"/>
      <c r="H132" s="229" t="s">
        <v>32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152</v>
      </c>
      <c r="AU132" s="236" t="s">
        <v>88</v>
      </c>
      <c r="AV132" s="13" t="s">
        <v>86</v>
      </c>
      <c r="AW132" s="13" t="s">
        <v>39</v>
      </c>
      <c r="AX132" s="13" t="s">
        <v>78</v>
      </c>
      <c r="AY132" s="236" t="s">
        <v>141</v>
      </c>
    </row>
    <row r="133" s="13" customFormat="1">
      <c r="A133" s="13"/>
      <c r="B133" s="226"/>
      <c r="C133" s="227"/>
      <c r="D133" s="228" t="s">
        <v>152</v>
      </c>
      <c r="E133" s="229" t="s">
        <v>32</v>
      </c>
      <c r="F133" s="230" t="s">
        <v>559</v>
      </c>
      <c r="G133" s="227"/>
      <c r="H133" s="229" t="s">
        <v>32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152</v>
      </c>
      <c r="AU133" s="236" t="s">
        <v>88</v>
      </c>
      <c r="AV133" s="13" t="s">
        <v>86</v>
      </c>
      <c r="AW133" s="13" t="s">
        <v>39</v>
      </c>
      <c r="AX133" s="13" t="s">
        <v>78</v>
      </c>
      <c r="AY133" s="236" t="s">
        <v>141</v>
      </c>
    </row>
    <row r="134" s="14" customFormat="1">
      <c r="A134" s="14"/>
      <c r="B134" s="237"/>
      <c r="C134" s="238"/>
      <c r="D134" s="228" t="s">
        <v>152</v>
      </c>
      <c r="E134" s="239" t="s">
        <v>32</v>
      </c>
      <c r="F134" s="240" t="s">
        <v>1063</v>
      </c>
      <c r="G134" s="238"/>
      <c r="H134" s="241">
        <v>3.8010000000000002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152</v>
      </c>
      <c r="AU134" s="247" t="s">
        <v>88</v>
      </c>
      <c r="AV134" s="14" t="s">
        <v>88</v>
      </c>
      <c r="AW134" s="14" t="s">
        <v>39</v>
      </c>
      <c r="AX134" s="14" t="s">
        <v>78</v>
      </c>
      <c r="AY134" s="247" t="s">
        <v>141</v>
      </c>
    </row>
    <row r="135" s="14" customFormat="1">
      <c r="A135" s="14"/>
      <c r="B135" s="237"/>
      <c r="C135" s="238"/>
      <c r="D135" s="228" t="s">
        <v>152</v>
      </c>
      <c r="E135" s="239" t="s">
        <v>32</v>
      </c>
      <c r="F135" s="240" t="s">
        <v>1064</v>
      </c>
      <c r="G135" s="238"/>
      <c r="H135" s="241">
        <v>12.279999999999999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152</v>
      </c>
      <c r="AU135" s="247" t="s">
        <v>88</v>
      </c>
      <c r="AV135" s="14" t="s">
        <v>88</v>
      </c>
      <c r="AW135" s="14" t="s">
        <v>39</v>
      </c>
      <c r="AX135" s="14" t="s">
        <v>78</v>
      </c>
      <c r="AY135" s="247" t="s">
        <v>141</v>
      </c>
    </row>
    <row r="136" s="14" customFormat="1">
      <c r="A136" s="14"/>
      <c r="B136" s="237"/>
      <c r="C136" s="238"/>
      <c r="D136" s="228" t="s">
        <v>152</v>
      </c>
      <c r="E136" s="239" t="s">
        <v>32</v>
      </c>
      <c r="F136" s="240" t="s">
        <v>1065</v>
      </c>
      <c r="G136" s="238"/>
      <c r="H136" s="241">
        <v>7.875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152</v>
      </c>
      <c r="AU136" s="247" t="s">
        <v>88</v>
      </c>
      <c r="AV136" s="14" t="s">
        <v>88</v>
      </c>
      <c r="AW136" s="14" t="s">
        <v>39</v>
      </c>
      <c r="AX136" s="14" t="s">
        <v>78</v>
      </c>
      <c r="AY136" s="247" t="s">
        <v>141</v>
      </c>
    </row>
    <row r="137" s="16" customFormat="1">
      <c r="A137" s="16"/>
      <c r="B137" s="259"/>
      <c r="C137" s="260"/>
      <c r="D137" s="228" t="s">
        <v>152</v>
      </c>
      <c r="E137" s="261" t="s">
        <v>32</v>
      </c>
      <c r="F137" s="262" t="s">
        <v>178</v>
      </c>
      <c r="G137" s="260"/>
      <c r="H137" s="263">
        <v>53.956000000000003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69" t="s">
        <v>152</v>
      </c>
      <c r="AU137" s="269" t="s">
        <v>88</v>
      </c>
      <c r="AV137" s="16" t="s">
        <v>148</v>
      </c>
      <c r="AW137" s="16" t="s">
        <v>39</v>
      </c>
      <c r="AX137" s="16" t="s">
        <v>86</v>
      </c>
      <c r="AY137" s="269" t="s">
        <v>141</v>
      </c>
    </row>
    <row r="138" s="2" customFormat="1" ht="37.8" customHeight="1">
      <c r="A138" s="42"/>
      <c r="B138" s="43"/>
      <c r="C138" s="208" t="s">
        <v>219</v>
      </c>
      <c r="D138" s="208" t="s">
        <v>143</v>
      </c>
      <c r="E138" s="209" t="s">
        <v>206</v>
      </c>
      <c r="F138" s="210" t="s">
        <v>207</v>
      </c>
      <c r="G138" s="211" t="s">
        <v>146</v>
      </c>
      <c r="H138" s="212">
        <v>171.69999999999999</v>
      </c>
      <c r="I138" s="213"/>
      <c r="J138" s="214">
        <f>ROUND(I138*H138,2)</f>
        <v>0</v>
      </c>
      <c r="K138" s="210" t="s">
        <v>147</v>
      </c>
      <c r="L138" s="48"/>
      <c r="M138" s="215" t="s">
        <v>32</v>
      </c>
      <c r="N138" s="216" t="s">
        <v>49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148</v>
      </c>
      <c r="AT138" s="219" t="s">
        <v>143</v>
      </c>
      <c r="AU138" s="219" t="s">
        <v>88</v>
      </c>
      <c r="AY138" s="20" t="s">
        <v>141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86</v>
      </c>
      <c r="BK138" s="220">
        <f>ROUND(I138*H138,2)</f>
        <v>0</v>
      </c>
      <c r="BL138" s="20" t="s">
        <v>148</v>
      </c>
      <c r="BM138" s="219" t="s">
        <v>208</v>
      </c>
    </row>
    <row r="139" s="2" customFormat="1">
      <c r="A139" s="42"/>
      <c r="B139" s="43"/>
      <c r="C139" s="44"/>
      <c r="D139" s="221" t="s">
        <v>150</v>
      </c>
      <c r="E139" s="44"/>
      <c r="F139" s="222" t="s">
        <v>209</v>
      </c>
      <c r="G139" s="44"/>
      <c r="H139" s="44"/>
      <c r="I139" s="223"/>
      <c r="J139" s="44"/>
      <c r="K139" s="44"/>
      <c r="L139" s="48"/>
      <c r="M139" s="224"/>
      <c r="N139" s="225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0" t="s">
        <v>150</v>
      </c>
      <c r="AU139" s="20" t="s">
        <v>88</v>
      </c>
    </row>
    <row r="140" s="13" customFormat="1">
      <c r="A140" s="13"/>
      <c r="B140" s="226"/>
      <c r="C140" s="227"/>
      <c r="D140" s="228" t="s">
        <v>152</v>
      </c>
      <c r="E140" s="229" t="s">
        <v>32</v>
      </c>
      <c r="F140" s="230" t="s">
        <v>1076</v>
      </c>
      <c r="G140" s="227"/>
      <c r="H140" s="229" t="s">
        <v>32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152</v>
      </c>
      <c r="AU140" s="236" t="s">
        <v>88</v>
      </c>
      <c r="AV140" s="13" t="s">
        <v>86</v>
      </c>
      <c r="AW140" s="13" t="s">
        <v>39</v>
      </c>
      <c r="AX140" s="13" t="s">
        <v>78</v>
      </c>
      <c r="AY140" s="236" t="s">
        <v>141</v>
      </c>
    </row>
    <row r="141" s="14" customFormat="1">
      <c r="A141" s="14"/>
      <c r="B141" s="237"/>
      <c r="C141" s="238"/>
      <c r="D141" s="228" t="s">
        <v>152</v>
      </c>
      <c r="E141" s="239" t="s">
        <v>32</v>
      </c>
      <c r="F141" s="240" t="s">
        <v>1077</v>
      </c>
      <c r="G141" s="238"/>
      <c r="H141" s="241">
        <v>171.69999999999999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152</v>
      </c>
      <c r="AU141" s="247" t="s">
        <v>88</v>
      </c>
      <c r="AV141" s="14" t="s">
        <v>88</v>
      </c>
      <c r="AW141" s="14" t="s">
        <v>39</v>
      </c>
      <c r="AX141" s="14" t="s">
        <v>78</v>
      </c>
      <c r="AY141" s="247" t="s">
        <v>141</v>
      </c>
    </row>
    <row r="142" s="16" customFormat="1">
      <c r="A142" s="16"/>
      <c r="B142" s="259"/>
      <c r="C142" s="260"/>
      <c r="D142" s="228" t="s">
        <v>152</v>
      </c>
      <c r="E142" s="261" t="s">
        <v>32</v>
      </c>
      <c r="F142" s="262" t="s">
        <v>178</v>
      </c>
      <c r="G142" s="260"/>
      <c r="H142" s="263">
        <v>171.69999999999999</v>
      </c>
      <c r="I142" s="264"/>
      <c r="J142" s="260"/>
      <c r="K142" s="260"/>
      <c r="L142" s="265"/>
      <c r="M142" s="266"/>
      <c r="N142" s="267"/>
      <c r="O142" s="267"/>
      <c r="P142" s="267"/>
      <c r="Q142" s="267"/>
      <c r="R142" s="267"/>
      <c r="S142" s="267"/>
      <c r="T142" s="268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69" t="s">
        <v>152</v>
      </c>
      <c r="AU142" s="269" t="s">
        <v>88</v>
      </c>
      <c r="AV142" s="16" t="s">
        <v>148</v>
      </c>
      <c r="AW142" s="16" t="s">
        <v>39</v>
      </c>
      <c r="AX142" s="16" t="s">
        <v>86</v>
      </c>
      <c r="AY142" s="269" t="s">
        <v>141</v>
      </c>
    </row>
    <row r="143" s="2" customFormat="1" ht="37.8" customHeight="1">
      <c r="A143" s="42"/>
      <c r="B143" s="43"/>
      <c r="C143" s="208" t="s">
        <v>227</v>
      </c>
      <c r="D143" s="208" t="s">
        <v>143</v>
      </c>
      <c r="E143" s="209" t="s">
        <v>213</v>
      </c>
      <c r="F143" s="210" t="s">
        <v>214</v>
      </c>
      <c r="G143" s="211" t="s">
        <v>146</v>
      </c>
      <c r="H143" s="212">
        <v>1717</v>
      </c>
      <c r="I143" s="213"/>
      <c r="J143" s="214">
        <f>ROUND(I143*H143,2)</f>
        <v>0</v>
      </c>
      <c r="K143" s="210" t="s">
        <v>147</v>
      </c>
      <c r="L143" s="48"/>
      <c r="M143" s="215" t="s">
        <v>32</v>
      </c>
      <c r="N143" s="216" t="s">
        <v>49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19" t="s">
        <v>148</v>
      </c>
      <c r="AT143" s="219" t="s">
        <v>143</v>
      </c>
      <c r="AU143" s="219" t="s">
        <v>88</v>
      </c>
      <c r="AY143" s="20" t="s">
        <v>141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0" t="s">
        <v>86</v>
      </c>
      <c r="BK143" s="220">
        <f>ROUND(I143*H143,2)</f>
        <v>0</v>
      </c>
      <c r="BL143" s="20" t="s">
        <v>148</v>
      </c>
      <c r="BM143" s="219" t="s">
        <v>215</v>
      </c>
    </row>
    <row r="144" s="2" customFormat="1">
      <c r="A144" s="42"/>
      <c r="B144" s="43"/>
      <c r="C144" s="44"/>
      <c r="D144" s="221" t="s">
        <v>150</v>
      </c>
      <c r="E144" s="44"/>
      <c r="F144" s="222" t="s">
        <v>216</v>
      </c>
      <c r="G144" s="44"/>
      <c r="H144" s="44"/>
      <c r="I144" s="223"/>
      <c r="J144" s="44"/>
      <c r="K144" s="44"/>
      <c r="L144" s="48"/>
      <c r="M144" s="224"/>
      <c r="N144" s="225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150</v>
      </c>
      <c r="AU144" s="20" t="s">
        <v>88</v>
      </c>
    </row>
    <row r="145" s="13" customFormat="1">
      <c r="A145" s="13"/>
      <c r="B145" s="226"/>
      <c r="C145" s="227"/>
      <c r="D145" s="228" t="s">
        <v>152</v>
      </c>
      <c r="E145" s="229" t="s">
        <v>32</v>
      </c>
      <c r="F145" s="230" t="s">
        <v>217</v>
      </c>
      <c r="G145" s="227"/>
      <c r="H145" s="229" t="s">
        <v>32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152</v>
      </c>
      <c r="AU145" s="236" t="s">
        <v>88</v>
      </c>
      <c r="AV145" s="13" t="s">
        <v>86</v>
      </c>
      <c r="AW145" s="13" t="s">
        <v>39</v>
      </c>
      <c r="AX145" s="13" t="s">
        <v>78</v>
      </c>
      <c r="AY145" s="236" t="s">
        <v>141</v>
      </c>
    </row>
    <row r="146" s="14" customFormat="1">
      <c r="A146" s="14"/>
      <c r="B146" s="237"/>
      <c r="C146" s="238"/>
      <c r="D146" s="228" t="s">
        <v>152</v>
      </c>
      <c r="E146" s="239" t="s">
        <v>32</v>
      </c>
      <c r="F146" s="240" t="s">
        <v>1078</v>
      </c>
      <c r="G146" s="238"/>
      <c r="H146" s="241">
        <v>1717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152</v>
      </c>
      <c r="AU146" s="247" t="s">
        <v>88</v>
      </c>
      <c r="AV146" s="14" t="s">
        <v>88</v>
      </c>
      <c r="AW146" s="14" t="s">
        <v>39</v>
      </c>
      <c r="AX146" s="14" t="s">
        <v>78</v>
      </c>
      <c r="AY146" s="247" t="s">
        <v>141</v>
      </c>
    </row>
    <row r="147" s="16" customFormat="1">
      <c r="A147" s="16"/>
      <c r="B147" s="259"/>
      <c r="C147" s="260"/>
      <c r="D147" s="228" t="s">
        <v>152</v>
      </c>
      <c r="E147" s="261" t="s">
        <v>32</v>
      </c>
      <c r="F147" s="262" t="s">
        <v>178</v>
      </c>
      <c r="G147" s="260"/>
      <c r="H147" s="263">
        <v>1717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69" t="s">
        <v>152</v>
      </c>
      <c r="AU147" s="269" t="s">
        <v>88</v>
      </c>
      <c r="AV147" s="16" t="s">
        <v>148</v>
      </c>
      <c r="AW147" s="16" t="s">
        <v>39</v>
      </c>
      <c r="AX147" s="16" t="s">
        <v>86</v>
      </c>
      <c r="AY147" s="269" t="s">
        <v>141</v>
      </c>
    </row>
    <row r="148" s="2" customFormat="1" ht="24.15" customHeight="1">
      <c r="A148" s="42"/>
      <c r="B148" s="43"/>
      <c r="C148" s="208" t="s">
        <v>257</v>
      </c>
      <c r="D148" s="208" t="s">
        <v>143</v>
      </c>
      <c r="E148" s="209" t="s">
        <v>220</v>
      </c>
      <c r="F148" s="210" t="s">
        <v>221</v>
      </c>
      <c r="G148" s="211" t="s">
        <v>222</v>
      </c>
      <c r="H148" s="212">
        <v>421.70600000000002</v>
      </c>
      <c r="I148" s="213"/>
      <c r="J148" s="214">
        <f>ROUND(I148*H148,2)</f>
        <v>0</v>
      </c>
      <c r="K148" s="210" t="s">
        <v>147</v>
      </c>
      <c r="L148" s="48"/>
      <c r="M148" s="215" t="s">
        <v>32</v>
      </c>
      <c r="N148" s="216" t="s">
        <v>49</v>
      </c>
      <c r="O148" s="88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19" t="s">
        <v>148</v>
      </c>
      <c r="AT148" s="219" t="s">
        <v>143</v>
      </c>
      <c r="AU148" s="219" t="s">
        <v>88</v>
      </c>
      <c r="AY148" s="20" t="s">
        <v>141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86</v>
      </c>
      <c r="BK148" s="220">
        <f>ROUND(I148*H148,2)</f>
        <v>0</v>
      </c>
      <c r="BL148" s="20" t="s">
        <v>148</v>
      </c>
      <c r="BM148" s="219" t="s">
        <v>223</v>
      </c>
    </row>
    <row r="149" s="2" customFormat="1">
      <c r="A149" s="42"/>
      <c r="B149" s="43"/>
      <c r="C149" s="44"/>
      <c r="D149" s="221" t="s">
        <v>150</v>
      </c>
      <c r="E149" s="44"/>
      <c r="F149" s="222" t="s">
        <v>224</v>
      </c>
      <c r="G149" s="44"/>
      <c r="H149" s="44"/>
      <c r="I149" s="223"/>
      <c r="J149" s="44"/>
      <c r="K149" s="44"/>
      <c r="L149" s="48"/>
      <c r="M149" s="224"/>
      <c r="N149" s="225"/>
      <c r="O149" s="88"/>
      <c r="P149" s="88"/>
      <c r="Q149" s="88"/>
      <c r="R149" s="88"/>
      <c r="S149" s="88"/>
      <c r="T149" s="89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T149" s="20" t="s">
        <v>150</v>
      </c>
      <c r="AU149" s="20" t="s">
        <v>88</v>
      </c>
    </row>
    <row r="150" s="13" customFormat="1">
      <c r="A150" s="13"/>
      <c r="B150" s="226"/>
      <c r="C150" s="227"/>
      <c r="D150" s="228" t="s">
        <v>152</v>
      </c>
      <c r="E150" s="229" t="s">
        <v>32</v>
      </c>
      <c r="F150" s="230" t="s">
        <v>225</v>
      </c>
      <c r="G150" s="227"/>
      <c r="H150" s="229" t="s">
        <v>32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152</v>
      </c>
      <c r="AU150" s="236" t="s">
        <v>88</v>
      </c>
      <c r="AV150" s="13" t="s">
        <v>86</v>
      </c>
      <c r="AW150" s="13" t="s">
        <v>39</v>
      </c>
      <c r="AX150" s="13" t="s">
        <v>78</v>
      </c>
      <c r="AY150" s="236" t="s">
        <v>141</v>
      </c>
    </row>
    <row r="151" s="14" customFormat="1">
      <c r="A151" s="14"/>
      <c r="B151" s="237"/>
      <c r="C151" s="238"/>
      <c r="D151" s="228" t="s">
        <v>152</v>
      </c>
      <c r="E151" s="239" t="s">
        <v>32</v>
      </c>
      <c r="F151" s="240" t="s">
        <v>1079</v>
      </c>
      <c r="G151" s="238"/>
      <c r="H151" s="241">
        <v>421.70600000000002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152</v>
      </c>
      <c r="AU151" s="247" t="s">
        <v>88</v>
      </c>
      <c r="AV151" s="14" t="s">
        <v>88</v>
      </c>
      <c r="AW151" s="14" t="s">
        <v>39</v>
      </c>
      <c r="AX151" s="14" t="s">
        <v>78</v>
      </c>
      <c r="AY151" s="247" t="s">
        <v>141</v>
      </c>
    </row>
    <row r="152" s="16" customFormat="1">
      <c r="A152" s="16"/>
      <c r="B152" s="259"/>
      <c r="C152" s="260"/>
      <c r="D152" s="228" t="s">
        <v>152</v>
      </c>
      <c r="E152" s="261" t="s">
        <v>32</v>
      </c>
      <c r="F152" s="262" t="s">
        <v>178</v>
      </c>
      <c r="G152" s="260"/>
      <c r="H152" s="263">
        <v>421.70600000000002</v>
      </c>
      <c r="I152" s="264"/>
      <c r="J152" s="260"/>
      <c r="K152" s="260"/>
      <c r="L152" s="265"/>
      <c r="M152" s="266"/>
      <c r="N152" s="267"/>
      <c r="O152" s="267"/>
      <c r="P152" s="267"/>
      <c r="Q152" s="267"/>
      <c r="R152" s="267"/>
      <c r="S152" s="267"/>
      <c r="T152" s="268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69" t="s">
        <v>152</v>
      </c>
      <c r="AU152" s="269" t="s">
        <v>88</v>
      </c>
      <c r="AV152" s="16" t="s">
        <v>148</v>
      </c>
      <c r="AW152" s="16" t="s">
        <v>39</v>
      </c>
      <c r="AX152" s="16" t="s">
        <v>86</v>
      </c>
      <c r="AY152" s="269" t="s">
        <v>141</v>
      </c>
    </row>
    <row r="153" s="2" customFormat="1" ht="21.75" customHeight="1">
      <c r="A153" s="42"/>
      <c r="B153" s="43"/>
      <c r="C153" s="208" t="s">
        <v>263</v>
      </c>
      <c r="D153" s="208" t="s">
        <v>143</v>
      </c>
      <c r="E153" s="209" t="s">
        <v>228</v>
      </c>
      <c r="F153" s="210" t="s">
        <v>229</v>
      </c>
      <c r="G153" s="211" t="s">
        <v>230</v>
      </c>
      <c r="H153" s="212">
        <v>218</v>
      </c>
      <c r="I153" s="213"/>
      <c r="J153" s="214">
        <f>ROUND(I153*H153,2)</f>
        <v>0</v>
      </c>
      <c r="K153" s="210" t="s">
        <v>147</v>
      </c>
      <c r="L153" s="48"/>
      <c r="M153" s="215" t="s">
        <v>32</v>
      </c>
      <c r="N153" s="216" t="s">
        <v>49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19" t="s">
        <v>148</v>
      </c>
      <c r="AT153" s="219" t="s">
        <v>143</v>
      </c>
      <c r="AU153" s="219" t="s">
        <v>88</v>
      </c>
      <c r="AY153" s="20" t="s">
        <v>141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0" t="s">
        <v>86</v>
      </c>
      <c r="BK153" s="220">
        <f>ROUND(I153*H153,2)</f>
        <v>0</v>
      </c>
      <c r="BL153" s="20" t="s">
        <v>148</v>
      </c>
      <c r="BM153" s="219" t="s">
        <v>231</v>
      </c>
    </row>
    <row r="154" s="2" customFormat="1">
      <c r="A154" s="42"/>
      <c r="B154" s="43"/>
      <c r="C154" s="44"/>
      <c r="D154" s="221" t="s">
        <v>150</v>
      </c>
      <c r="E154" s="44"/>
      <c r="F154" s="222" t="s">
        <v>232</v>
      </c>
      <c r="G154" s="44"/>
      <c r="H154" s="44"/>
      <c r="I154" s="223"/>
      <c r="J154" s="44"/>
      <c r="K154" s="44"/>
      <c r="L154" s="48"/>
      <c r="M154" s="224"/>
      <c r="N154" s="225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T154" s="20" t="s">
        <v>150</v>
      </c>
      <c r="AU154" s="20" t="s">
        <v>88</v>
      </c>
    </row>
    <row r="155" s="13" customFormat="1">
      <c r="A155" s="13"/>
      <c r="B155" s="226"/>
      <c r="C155" s="227"/>
      <c r="D155" s="228" t="s">
        <v>152</v>
      </c>
      <c r="E155" s="229" t="s">
        <v>32</v>
      </c>
      <c r="F155" s="230" t="s">
        <v>1080</v>
      </c>
      <c r="G155" s="227"/>
      <c r="H155" s="229" t="s">
        <v>32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152</v>
      </c>
      <c r="AU155" s="236" t="s">
        <v>88</v>
      </c>
      <c r="AV155" s="13" t="s">
        <v>86</v>
      </c>
      <c r="AW155" s="13" t="s">
        <v>39</v>
      </c>
      <c r="AX155" s="13" t="s">
        <v>78</v>
      </c>
      <c r="AY155" s="236" t="s">
        <v>141</v>
      </c>
    </row>
    <row r="156" s="14" customFormat="1">
      <c r="A156" s="14"/>
      <c r="B156" s="237"/>
      <c r="C156" s="238"/>
      <c r="D156" s="228" t="s">
        <v>152</v>
      </c>
      <c r="E156" s="239" t="s">
        <v>32</v>
      </c>
      <c r="F156" s="240" t="s">
        <v>455</v>
      </c>
      <c r="G156" s="238"/>
      <c r="H156" s="241">
        <v>35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152</v>
      </c>
      <c r="AU156" s="247" t="s">
        <v>88</v>
      </c>
      <c r="AV156" s="14" t="s">
        <v>88</v>
      </c>
      <c r="AW156" s="14" t="s">
        <v>39</v>
      </c>
      <c r="AX156" s="14" t="s">
        <v>78</v>
      </c>
      <c r="AY156" s="247" t="s">
        <v>141</v>
      </c>
    </row>
    <row r="157" s="13" customFormat="1">
      <c r="A157" s="13"/>
      <c r="B157" s="226"/>
      <c r="C157" s="227"/>
      <c r="D157" s="228" t="s">
        <v>152</v>
      </c>
      <c r="E157" s="229" t="s">
        <v>32</v>
      </c>
      <c r="F157" s="230" t="s">
        <v>331</v>
      </c>
      <c r="G157" s="227"/>
      <c r="H157" s="229" t="s">
        <v>32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152</v>
      </c>
      <c r="AU157" s="236" t="s">
        <v>88</v>
      </c>
      <c r="AV157" s="13" t="s">
        <v>86</v>
      </c>
      <c r="AW157" s="13" t="s">
        <v>39</v>
      </c>
      <c r="AX157" s="13" t="s">
        <v>78</v>
      </c>
      <c r="AY157" s="236" t="s">
        <v>141</v>
      </c>
    </row>
    <row r="158" s="14" customFormat="1">
      <c r="A158" s="14"/>
      <c r="B158" s="237"/>
      <c r="C158" s="238"/>
      <c r="D158" s="228" t="s">
        <v>152</v>
      </c>
      <c r="E158" s="239" t="s">
        <v>32</v>
      </c>
      <c r="F158" s="240" t="s">
        <v>332</v>
      </c>
      <c r="G158" s="238"/>
      <c r="H158" s="241">
        <v>13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152</v>
      </c>
      <c r="AU158" s="247" t="s">
        <v>88</v>
      </c>
      <c r="AV158" s="14" t="s">
        <v>88</v>
      </c>
      <c r="AW158" s="14" t="s">
        <v>39</v>
      </c>
      <c r="AX158" s="14" t="s">
        <v>78</v>
      </c>
      <c r="AY158" s="247" t="s">
        <v>141</v>
      </c>
    </row>
    <row r="159" s="13" customFormat="1">
      <c r="A159" s="13"/>
      <c r="B159" s="226"/>
      <c r="C159" s="227"/>
      <c r="D159" s="228" t="s">
        <v>152</v>
      </c>
      <c r="E159" s="229" t="s">
        <v>32</v>
      </c>
      <c r="F159" s="230" t="s">
        <v>1081</v>
      </c>
      <c r="G159" s="227"/>
      <c r="H159" s="229" t="s">
        <v>32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152</v>
      </c>
      <c r="AU159" s="236" t="s">
        <v>88</v>
      </c>
      <c r="AV159" s="13" t="s">
        <v>86</v>
      </c>
      <c r="AW159" s="13" t="s">
        <v>39</v>
      </c>
      <c r="AX159" s="13" t="s">
        <v>78</v>
      </c>
      <c r="AY159" s="236" t="s">
        <v>141</v>
      </c>
    </row>
    <row r="160" s="14" customFormat="1">
      <c r="A160" s="14"/>
      <c r="B160" s="237"/>
      <c r="C160" s="238"/>
      <c r="D160" s="228" t="s">
        <v>152</v>
      </c>
      <c r="E160" s="239" t="s">
        <v>32</v>
      </c>
      <c r="F160" s="240" t="s">
        <v>1082</v>
      </c>
      <c r="G160" s="238"/>
      <c r="H160" s="241">
        <v>170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152</v>
      </c>
      <c r="AU160" s="247" t="s">
        <v>88</v>
      </c>
      <c r="AV160" s="14" t="s">
        <v>88</v>
      </c>
      <c r="AW160" s="14" t="s">
        <v>39</v>
      </c>
      <c r="AX160" s="14" t="s">
        <v>78</v>
      </c>
      <c r="AY160" s="247" t="s">
        <v>141</v>
      </c>
    </row>
    <row r="161" s="16" customFormat="1">
      <c r="A161" s="16"/>
      <c r="B161" s="259"/>
      <c r="C161" s="260"/>
      <c r="D161" s="228" t="s">
        <v>152</v>
      </c>
      <c r="E161" s="261" t="s">
        <v>32</v>
      </c>
      <c r="F161" s="262" t="s">
        <v>178</v>
      </c>
      <c r="G161" s="260"/>
      <c r="H161" s="263">
        <v>218</v>
      </c>
      <c r="I161" s="264"/>
      <c r="J161" s="260"/>
      <c r="K161" s="260"/>
      <c r="L161" s="265"/>
      <c r="M161" s="266"/>
      <c r="N161" s="267"/>
      <c r="O161" s="267"/>
      <c r="P161" s="267"/>
      <c r="Q161" s="267"/>
      <c r="R161" s="267"/>
      <c r="S161" s="267"/>
      <c r="T161" s="268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9" t="s">
        <v>152</v>
      </c>
      <c r="AU161" s="269" t="s">
        <v>88</v>
      </c>
      <c r="AV161" s="16" t="s">
        <v>148</v>
      </c>
      <c r="AW161" s="16" t="s">
        <v>39</v>
      </c>
      <c r="AX161" s="16" t="s">
        <v>86</v>
      </c>
      <c r="AY161" s="269" t="s">
        <v>141</v>
      </c>
    </row>
    <row r="162" s="2" customFormat="1" ht="33" customHeight="1">
      <c r="A162" s="42"/>
      <c r="B162" s="43"/>
      <c r="C162" s="208" t="s">
        <v>268</v>
      </c>
      <c r="D162" s="208" t="s">
        <v>143</v>
      </c>
      <c r="E162" s="209" t="s">
        <v>258</v>
      </c>
      <c r="F162" s="210" t="s">
        <v>259</v>
      </c>
      <c r="G162" s="211" t="s">
        <v>230</v>
      </c>
      <c r="H162" s="212">
        <v>443</v>
      </c>
      <c r="I162" s="213"/>
      <c r="J162" s="214">
        <f>ROUND(I162*H162,2)</f>
        <v>0</v>
      </c>
      <c r="K162" s="210" t="s">
        <v>147</v>
      </c>
      <c r="L162" s="48"/>
      <c r="M162" s="215" t="s">
        <v>32</v>
      </c>
      <c r="N162" s="216" t="s">
        <v>49</v>
      </c>
      <c r="O162" s="88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19" t="s">
        <v>148</v>
      </c>
      <c r="AT162" s="219" t="s">
        <v>143</v>
      </c>
      <c r="AU162" s="219" t="s">
        <v>88</v>
      </c>
      <c r="AY162" s="20" t="s">
        <v>141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86</v>
      </c>
      <c r="BK162" s="220">
        <f>ROUND(I162*H162,2)</f>
        <v>0</v>
      </c>
      <c r="BL162" s="20" t="s">
        <v>148</v>
      </c>
      <c r="BM162" s="219" t="s">
        <v>1083</v>
      </c>
    </row>
    <row r="163" s="2" customFormat="1">
      <c r="A163" s="42"/>
      <c r="B163" s="43"/>
      <c r="C163" s="44"/>
      <c r="D163" s="221" t="s">
        <v>150</v>
      </c>
      <c r="E163" s="44"/>
      <c r="F163" s="222" t="s">
        <v>261</v>
      </c>
      <c r="G163" s="44"/>
      <c r="H163" s="44"/>
      <c r="I163" s="223"/>
      <c r="J163" s="44"/>
      <c r="K163" s="44"/>
      <c r="L163" s="48"/>
      <c r="M163" s="224"/>
      <c r="N163" s="225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T163" s="20" t="s">
        <v>150</v>
      </c>
      <c r="AU163" s="20" t="s">
        <v>88</v>
      </c>
    </row>
    <row r="164" s="13" customFormat="1">
      <c r="A164" s="13"/>
      <c r="B164" s="226"/>
      <c r="C164" s="227"/>
      <c r="D164" s="228" t="s">
        <v>152</v>
      </c>
      <c r="E164" s="229" t="s">
        <v>32</v>
      </c>
      <c r="F164" s="230" t="s">
        <v>262</v>
      </c>
      <c r="G164" s="227"/>
      <c r="H164" s="229" t="s">
        <v>32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152</v>
      </c>
      <c r="AU164" s="236" t="s">
        <v>88</v>
      </c>
      <c r="AV164" s="13" t="s">
        <v>86</v>
      </c>
      <c r="AW164" s="13" t="s">
        <v>39</v>
      </c>
      <c r="AX164" s="13" t="s">
        <v>78</v>
      </c>
      <c r="AY164" s="236" t="s">
        <v>141</v>
      </c>
    </row>
    <row r="165" s="14" customFormat="1">
      <c r="A165" s="14"/>
      <c r="B165" s="237"/>
      <c r="C165" s="238"/>
      <c r="D165" s="228" t="s">
        <v>152</v>
      </c>
      <c r="E165" s="239" t="s">
        <v>32</v>
      </c>
      <c r="F165" s="240" t="s">
        <v>1084</v>
      </c>
      <c r="G165" s="238"/>
      <c r="H165" s="241">
        <v>443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152</v>
      </c>
      <c r="AU165" s="247" t="s">
        <v>88</v>
      </c>
      <c r="AV165" s="14" t="s">
        <v>88</v>
      </c>
      <c r="AW165" s="14" t="s">
        <v>39</v>
      </c>
      <c r="AX165" s="14" t="s">
        <v>86</v>
      </c>
      <c r="AY165" s="247" t="s">
        <v>141</v>
      </c>
    </row>
    <row r="166" s="2" customFormat="1" ht="16.5" customHeight="1">
      <c r="A166" s="42"/>
      <c r="B166" s="43"/>
      <c r="C166" s="208" t="s">
        <v>273</v>
      </c>
      <c r="D166" s="208" t="s">
        <v>143</v>
      </c>
      <c r="E166" s="209" t="s">
        <v>1085</v>
      </c>
      <c r="F166" s="210" t="s">
        <v>1086</v>
      </c>
      <c r="G166" s="211" t="s">
        <v>230</v>
      </c>
      <c r="H166" s="212">
        <v>443</v>
      </c>
      <c r="I166" s="213"/>
      <c r="J166" s="214">
        <f>ROUND(I166*H166,2)</f>
        <v>0</v>
      </c>
      <c r="K166" s="210" t="s">
        <v>147</v>
      </c>
      <c r="L166" s="48"/>
      <c r="M166" s="215" t="s">
        <v>32</v>
      </c>
      <c r="N166" s="216" t="s">
        <v>49</v>
      </c>
      <c r="O166" s="88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19" t="s">
        <v>148</v>
      </c>
      <c r="AT166" s="219" t="s">
        <v>143</v>
      </c>
      <c r="AU166" s="219" t="s">
        <v>88</v>
      </c>
      <c r="AY166" s="20" t="s">
        <v>141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86</v>
      </c>
      <c r="BK166" s="220">
        <f>ROUND(I166*H166,2)</f>
        <v>0</v>
      </c>
      <c r="BL166" s="20" t="s">
        <v>148</v>
      </c>
      <c r="BM166" s="219" t="s">
        <v>1087</v>
      </c>
    </row>
    <row r="167" s="2" customFormat="1">
      <c r="A167" s="42"/>
      <c r="B167" s="43"/>
      <c r="C167" s="44"/>
      <c r="D167" s="221" t="s">
        <v>150</v>
      </c>
      <c r="E167" s="44"/>
      <c r="F167" s="222" t="s">
        <v>1088</v>
      </c>
      <c r="G167" s="44"/>
      <c r="H167" s="44"/>
      <c r="I167" s="223"/>
      <c r="J167" s="44"/>
      <c r="K167" s="44"/>
      <c r="L167" s="48"/>
      <c r="M167" s="224"/>
      <c r="N167" s="225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150</v>
      </c>
      <c r="AU167" s="20" t="s">
        <v>88</v>
      </c>
    </row>
    <row r="168" s="13" customFormat="1">
      <c r="A168" s="13"/>
      <c r="B168" s="226"/>
      <c r="C168" s="227"/>
      <c r="D168" s="228" t="s">
        <v>152</v>
      </c>
      <c r="E168" s="229" t="s">
        <v>32</v>
      </c>
      <c r="F168" s="230" t="s">
        <v>262</v>
      </c>
      <c r="G168" s="227"/>
      <c r="H168" s="229" t="s">
        <v>32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152</v>
      </c>
      <c r="AU168" s="236" t="s">
        <v>88</v>
      </c>
      <c r="AV168" s="13" t="s">
        <v>86</v>
      </c>
      <c r="AW168" s="13" t="s">
        <v>39</v>
      </c>
      <c r="AX168" s="13" t="s">
        <v>78</v>
      </c>
      <c r="AY168" s="236" t="s">
        <v>141</v>
      </c>
    </row>
    <row r="169" s="14" customFormat="1">
      <c r="A169" s="14"/>
      <c r="B169" s="237"/>
      <c r="C169" s="238"/>
      <c r="D169" s="228" t="s">
        <v>152</v>
      </c>
      <c r="E169" s="239" t="s">
        <v>32</v>
      </c>
      <c r="F169" s="240" t="s">
        <v>1084</v>
      </c>
      <c r="G169" s="238"/>
      <c r="H169" s="241">
        <v>443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152</v>
      </c>
      <c r="AU169" s="247" t="s">
        <v>88</v>
      </c>
      <c r="AV169" s="14" t="s">
        <v>88</v>
      </c>
      <c r="AW169" s="14" t="s">
        <v>39</v>
      </c>
      <c r="AX169" s="14" t="s">
        <v>86</v>
      </c>
      <c r="AY169" s="247" t="s">
        <v>141</v>
      </c>
    </row>
    <row r="170" s="2" customFormat="1" ht="24.15" customHeight="1">
      <c r="A170" s="42"/>
      <c r="B170" s="43"/>
      <c r="C170" s="208" t="s">
        <v>279</v>
      </c>
      <c r="D170" s="208" t="s">
        <v>143</v>
      </c>
      <c r="E170" s="209" t="s">
        <v>1089</v>
      </c>
      <c r="F170" s="210" t="s">
        <v>1090</v>
      </c>
      <c r="G170" s="211" t="s">
        <v>230</v>
      </c>
      <c r="H170" s="212">
        <v>443</v>
      </c>
      <c r="I170" s="213"/>
      <c r="J170" s="214">
        <f>ROUND(I170*H170,2)</f>
        <v>0</v>
      </c>
      <c r="K170" s="210" t="s">
        <v>147</v>
      </c>
      <c r="L170" s="48"/>
      <c r="M170" s="215" t="s">
        <v>32</v>
      </c>
      <c r="N170" s="216" t="s">
        <v>49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19" t="s">
        <v>148</v>
      </c>
      <c r="AT170" s="219" t="s">
        <v>143</v>
      </c>
      <c r="AU170" s="219" t="s">
        <v>88</v>
      </c>
      <c r="AY170" s="20" t="s">
        <v>141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20" t="s">
        <v>86</v>
      </c>
      <c r="BK170" s="220">
        <f>ROUND(I170*H170,2)</f>
        <v>0</v>
      </c>
      <c r="BL170" s="20" t="s">
        <v>148</v>
      </c>
      <c r="BM170" s="219" t="s">
        <v>1091</v>
      </c>
    </row>
    <row r="171" s="2" customFormat="1">
      <c r="A171" s="42"/>
      <c r="B171" s="43"/>
      <c r="C171" s="44"/>
      <c r="D171" s="221" t="s">
        <v>150</v>
      </c>
      <c r="E171" s="44"/>
      <c r="F171" s="222" t="s">
        <v>1092</v>
      </c>
      <c r="G171" s="44"/>
      <c r="H171" s="44"/>
      <c r="I171" s="223"/>
      <c r="J171" s="44"/>
      <c r="K171" s="44"/>
      <c r="L171" s="48"/>
      <c r="M171" s="224"/>
      <c r="N171" s="225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150</v>
      </c>
      <c r="AU171" s="20" t="s">
        <v>88</v>
      </c>
    </row>
    <row r="172" s="13" customFormat="1">
      <c r="A172" s="13"/>
      <c r="B172" s="226"/>
      <c r="C172" s="227"/>
      <c r="D172" s="228" t="s">
        <v>152</v>
      </c>
      <c r="E172" s="229" t="s">
        <v>32</v>
      </c>
      <c r="F172" s="230" t="s">
        <v>255</v>
      </c>
      <c r="G172" s="227"/>
      <c r="H172" s="229" t="s">
        <v>32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152</v>
      </c>
      <c r="AU172" s="236" t="s">
        <v>88</v>
      </c>
      <c r="AV172" s="13" t="s">
        <v>86</v>
      </c>
      <c r="AW172" s="13" t="s">
        <v>39</v>
      </c>
      <c r="AX172" s="13" t="s">
        <v>78</v>
      </c>
      <c r="AY172" s="236" t="s">
        <v>141</v>
      </c>
    </row>
    <row r="173" s="14" customFormat="1">
      <c r="A173" s="14"/>
      <c r="B173" s="237"/>
      <c r="C173" s="238"/>
      <c r="D173" s="228" t="s">
        <v>152</v>
      </c>
      <c r="E173" s="239" t="s">
        <v>32</v>
      </c>
      <c r="F173" s="240" t="s">
        <v>1084</v>
      </c>
      <c r="G173" s="238"/>
      <c r="H173" s="241">
        <v>443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152</v>
      </c>
      <c r="AU173" s="247" t="s">
        <v>88</v>
      </c>
      <c r="AV173" s="14" t="s">
        <v>88</v>
      </c>
      <c r="AW173" s="14" t="s">
        <v>39</v>
      </c>
      <c r="AX173" s="14" t="s">
        <v>86</v>
      </c>
      <c r="AY173" s="247" t="s">
        <v>141</v>
      </c>
    </row>
    <row r="174" s="2" customFormat="1" ht="24.15" customHeight="1">
      <c r="A174" s="42"/>
      <c r="B174" s="43"/>
      <c r="C174" s="208" t="s">
        <v>287</v>
      </c>
      <c r="D174" s="208" t="s">
        <v>143</v>
      </c>
      <c r="E174" s="209" t="s">
        <v>274</v>
      </c>
      <c r="F174" s="210" t="s">
        <v>275</v>
      </c>
      <c r="G174" s="211" t="s">
        <v>230</v>
      </c>
      <c r="H174" s="212">
        <v>443</v>
      </c>
      <c r="I174" s="213"/>
      <c r="J174" s="214">
        <f>ROUND(I174*H174,2)</f>
        <v>0</v>
      </c>
      <c r="K174" s="210" t="s">
        <v>147</v>
      </c>
      <c r="L174" s="48"/>
      <c r="M174" s="215" t="s">
        <v>32</v>
      </c>
      <c r="N174" s="216" t="s">
        <v>49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19" t="s">
        <v>148</v>
      </c>
      <c r="AT174" s="219" t="s">
        <v>143</v>
      </c>
      <c r="AU174" s="219" t="s">
        <v>88</v>
      </c>
      <c r="AY174" s="20" t="s">
        <v>141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86</v>
      </c>
      <c r="BK174" s="220">
        <f>ROUND(I174*H174,2)</f>
        <v>0</v>
      </c>
      <c r="BL174" s="20" t="s">
        <v>148</v>
      </c>
      <c r="BM174" s="219" t="s">
        <v>1093</v>
      </c>
    </row>
    <row r="175" s="2" customFormat="1">
      <c r="A175" s="42"/>
      <c r="B175" s="43"/>
      <c r="C175" s="44"/>
      <c r="D175" s="221" t="s">
        <v>150</v>
      </c>
      <c r="E175" s="44"/>
      <c r="F175" s="222" t="s">
        <v>277</v>
      </c>
      <c r="G175" s="44"/>
      <c r="H175" s="44"/>
      <c r="I175" s="223"/>
      <c r="J175" s="44"/>
      <c r="K175" s="44"/>
      <c r="L175" s="48"/>
      <c r="M175" s="224"/>
      <c r="N175" s="225"/>
      <c r="O175" s="88"/>
      <c r="P175" s="88"/>
      <c r="Q175" s="88"/>
      <c r="R175" s="88"/>
      <c r="S175" s="88"/>
      <c r="T175" s="89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T175" s="20" t="s">
        <v>150</v>
      </c>
      <c r="AU175" s="20" t="s">
        <v>88</v>
      </c>
    </row>
    <row r="176" s="13" customFormat="1">
      <c r="A176" s="13"/>
      <c r="B176" s="226"/>
      <c r="C176" s="227"/>
      <c r="D176" s="228" t="s">
        <v>152</v>
      </c>
      <c r="E176" s="229" t="s">
        <v>32</v>
      </c>
      <c r="F176" s="230" t="s">
        <v>278</v>
      </c>
      <c r="G176" s="227"/>
      <c r="H176" s="229" t="s">
        <v>32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152</v>
      </c>
      <c r="AU176" s="236" t="s">
        <v>88</v>
      </c>
      <c r="AV176" s="13" t="s">
        <v>86</v>
      </c>
      <c r="AW176" s="13" t="s">
        <v>39</v>
      </c>
      <c r="AX176" s="13" t="s">
        <v>78</v>
      </c>
      <c r="AY176" s="236" t="s">
        <v>141</v>
      </c>
    </row>
    <row r="177" s="14" customFormat="1">
      <c r="A177" s="14"/>
      <c r="B177" s="237"/>
      <c r="C177" s="238"/>
      <c r="D177" s="228" t="s">
        <v>152</v>
      </c>
      <c r="E177" s="239" t="s">
        <v>32</v>
      </c>
      <c r="F177" s="240" t="s">
        <v>1084</v>
      </c>
      <c r="G177" s="238"/>
      <c r="H177" s="241">
        <v>443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152</v>
      </c>
      <c r="AU177" s="247" t="s">
        <v>88</v>
      </c>
      <c r="AV177" s="14" t="s">
        <v>88</v>
      </c>
      <c r="AW177" s="14" t="s">
        <v>39</v>
      </c>
      <c r="AX177" s="14" t="s">
        <v>86</v>
      </c>
      <c r="AY177" s="247" t="s">
        <v>141</v>
      </c>
    </row>
    <row r="178" s="2" customFormat="1" ht="16.5" customHeight="1">
      <c r="A178" s="42"/>
      <c r="B178" s="43"/>
      <c r="C178" s="270" t="s">
        <v>292</v>
      </c>
      <c r="D178" s="270" t="s">
        <v>280</v>
      </c>
      <c r="E178" s="271" t="s">
        <v>281</v>
      </c>
      <c r="F178" s="272" t="s">
        <v>282</v>
      </c>
      <c r="G178" s="273" t="s">
        <v>283</v>
      </c>
      <c r="H178" s="274">
        <v>8.8599999999999994</v>
      </c>
      <c r="I178" s="275"/>
      <c r="J178" s="276">
        <f>ROUND(I178*H178,2)</f>
        <v>0</v>
      </c>
      <c r="K178" s="272" t="s">
        <v>147</v>
      </c>
      <c r="L178" s="277"/>
      <c r="M178" s="278" t="s">
        <v>32</v>
      </c>
      <c r="N178" s="279" t="s">
        <v>49</v>
      </c>
      <c r="O178" s="88"/>
      <c r="P178" s="217">
        <f>O178*H178</f>
        <v>0</v>
      </c>
      <c r="Q178" s="217">
        <v>0.001</v>
      </c>
      <c r="R178" s="217">
        <f>Q178*H178</f>
        <v>0.0088599999999999998</v>
      </c>
      <c r="S178" s="217">
        <v>0</v>
      </c>
      <c r="T178" s="218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19" t="s">
        <v>257</v>
      </c>
      <c r="AT178" s="219" t="s">
        <v>280</v>
      </c>
      <c r="AU178" s="219" t="s">
        <v>88</v>
      </c>
      <c r="AY178" s="20" t="s">
        <v>141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0" t="s">
        <v>86</v>
      </c>
      <c r="BK178" s="220">
        <f>ROUND(I178*H178,2)</f>
        <v>0</v>
      </c>
      <c r="BL178" s="20" t="s">
        <v>148</v>
      </c>
      <c r="BM178" s="219" t="s">
        <v>1094</v>
      </c>
    </row>
    <row r="179" s="13" customFormat="1">
      <c r="A179" s="13"/>
      <c r="B179" s="226"/>
      <c r="C179" s="227"/>
      <c r="D179" s="228" t="s">
        <v>152</v>
      </c>
      <c r="E179" s="229" t="s">
        <v>32</v>
      </c>
      <c r="F179" s="230" t="s">
        <v>285</v>
      </c>
      <c r="G179" s="227"/>
      <c r="H179" s="229" t="s">
        <v>32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152</v>
      </c>
      <c r="AU179" s="236" t="s">
        <v>88</v>
      </c>
      <c r="AV179" s="13" t="s">
        <v>86</v>
      </c>
      <c r="AW179" s="13" t="s">
        <v>39</v>
      </c>
      <c r="AX179" s="13" t="s">
        <v>78</v>
      </c>
      <c r="AY179" s="236" t="s">
        <v>141</v>
      </c>
    </row>
    <row r="180" s="14" customFormat="1">
      <c r="A180" s="14"/>
      <c r="B180" s="237"/>
      <c r="C180" s="238"/>
      <c r="D180" s="228" t="s">
        <v>152</v>
      </c>
      <c r="E180" s="239" t="s">
        <v>32</v>
      </c>
      <c r="F180" s="240" t="s">
        <v>1095</v>
      </c>
      <c r="G180" s="238"/>
      <c r="H180" s="241">
        <v>8.8599999999999994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152</v>
      </c>
      <c r="AU180" s="247" t="s">
        <v>88</v>
      </c>
      <c r="AV180" s="14" t="s">
        <v>88</v>
      </c>
      <c r="AW180" s="14" t="s">
        <v>39</v>
      </c>
      <c r="AX180" s="14" t="s">
        <v>78</v>
      </c>
      <c r="AY180" s="247" t="s">
        <v>141</v>
      </c>
    </row>
    <row r="181" s="16" customFormat="1">
      <c r="A181" s="16"/>
      <c r="B181" s="259"/>
      <c r="C181" s="260"/>
      <c r="D181" s="228" t="s">
        <v>152</v>
      </c>
      <c r="E181" s="261" t="s">
        <v>32</v>
      </c>
      <c r="F181" s="262" t="s">
        <v>178</v>
      </c>
      <c r="G181" s="260"/>
      <c r="H181" s="263">
        <v>8.8599999999999994</v>
      </c>
      <c r="I181" s="264"/>
      <c r="J181" s="260"/>
      <c r="K181" s="260"/>
      <c r="L181" s="265"/>
      <c r="M181" s="266"/>
      <c r="N181" s="267"/>
      <c r="O181" s="267"/>
      <c r="P181" s="267"/>
      <c r="Q181" s="267"/>
      <c r="R181" s="267"/>
      <c r="S181" s="267"/>
      <c r="T181" s="268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69" t="s">
        <v>152</v>
      </c>
      <c r="AU181" s="269" t="s">
        <v>88</v>
      </c>
      <c r="AV181" s="16" t="s">
        <v>148</v>
      </c>
      <c r="AW181" s="16" t="s">
        <v>39</v>
      </c>
      <c r="AX181" s="16" t="s">
        <v>86</v>
      </c>
      <c r="AY181" s="269" t="s">
        <v>141</v>
      </c>
    </row>
    <row r="182" s="2" customFormat="1" ht="16.5" customHeight="1">
      <c r="A182" s="42"/>
      <c r="B182" s="43"/>
      <c r="C182" s="208" t="s">
        <v>8</v>
      </c>
      <c r="D182" s="208" t="s">
        <v>143</v>
      </c>
      <c r="E182" s="209" t="s">
        <v>288</v>
      </c>
      <c r="F182" s="210" t="s">
        <v>289</v>
      </c>
      <c r="G182" s="211" t="s">
        <v>230</v>
      </c>
      <c r="H182" s="212">
        <v>443</v>
      </c>
      <c r="I182" s="213"/>
      <c r="J182" s="214">
        <f>ROUND(I182*H182,2)</f>
        <v>0</v>
      </c>
      <c r="K182" s="210" t="s">
        <v>147</v>
      </c>
      <c r="L182" s="48"/>
      <c r="M182" s="215" t="s">
        <v>32</v>
      </c>
      <c r="N182" s="216" t="s">
        <v>49</v>
      </c>
      <c r="O182" s="88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19" t="s">
        <v>148</v>
      </c>
      <c r="AT182" s="219" t="s">
        <v>143</v>
      </c>
      <c r="AU182" s="219" t="s">
        <v>88</v>
      </c>
      <c r="AY182" s="20" t="s">
        <v>141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0" t="s">
        <v>86</v>
      </c>
      <c r="BK182" s="220">
        <f>ROUND(I182*H182,2)</f>
        <v>0</v>
      </c>
      <c r="BL182" s="20" t="s">
        <v>148</v>
      </c>
      <c r="BM182" s="219" t="s">
        <v>1096</v>
      </c>
    </row>
    <row r="183" s="2" customFormat="1">
      <c r="A183" s="42"/>
      <c r="B183" s="43"/>
      <c r="C183" s="44"/>
      <c r="D183" s="221" t="s">
        <v>150</v>
      </c>
      <c r="E183" s="44"/>
      <c r="F183" s="222" t="s">
        <v>291</v>
      </c>
      <c r="G183" s="44"/>
      <c r="H183" s="44"/>
      <c r="I183" s="223"/>
      <c r="J183" s="44"/>
      <c r="K183" s="44"/>
      <c r="L183" s="48"/>
      <c r="M183" s="224"/>
      <c r="N183" s="225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150</v>
      </c>
      <c r="AU183" s="20" t="s">
        <v>88</v>
      </c>
    </row>
    <row r="184" s="13" customFormat="1">
      <c r="A184" s="13"/>
      <c r="B184" s="226"/>
      <c r="C184" s="227"/>
      <c r="D184" s="228" t="s">
        <v>152</v>
      </c>
      <c r="E184" s="229" t="s">
        <v>32</v>
      </c>
      <c r="F184" s="230" t="s">
        <v>278</v>
      </c>
      <c r="G184" s="227"/>
      <c r="H184" s="229" t="s">
        <v>32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152</v>
      </c>
      <c r="AU184" s="236" t="s">
        <v>88</v>
      </c>
      <c r="AV184" s="13" t="s">
        <v>86</v>
      </c>
      <c r="AW184" s="13" t="s">
        <v>39</v>
      </c>
      <c r="AX184" s="13" t="s">
        <v>78</v>
      </c>
      <c r="AY184" s="236" t="s">
        <v>141</v>
      </c>
    </row>
    <row r="185" s="14" customFormat="1">
      <c r="A185" s="14"/>
      <c r="B185" s="237"/>
      <c r="C185" s="238"/>
      <c r="D185" s="228" t="s">
        <v>152</v>
      </c>
      <c r="E185" s="239" t="s">
        <v>32</v>
      </c>
      <c r="F185" s="240" t="s">
        <v>1084</v>
      </c>
      <c r="G185" s="238"/>
      <c r="H185" s="241">
        <v>443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152</v>
      </c>
      <c r="AU185" s="247" t="s">
        <v>88</v>
      </c>
      <c r="AV185" s="14" t="s">
        <v>88</v>
      </c>
      <c r="AW185" s="14" t="s">
        <v>39</v>
      </c>
      <c r="AX185" s="14" t="s">
        <v>86</v>
      </c>
      <c r="AY185" s="247" t="s">
        <v>141</v>
      </c>
    </row>
    <row r="186" s="2" customFormat="1" ht="16.5" customHeight="1">
      <c r="A186" s="42"/>
      <c r="B186" s="43"/>
      <c r="C186" s="208" t="s">
        <v>301</v>
      </c>
      <c r="D186" s="208" t="s">
        <v>143</v>
      </c>
      <c r="E186" s="209" t="s">
        <v>293</v>
      </c>
      <c r="F186" s="210" t="s">
        <v>294</v>
      </c>
      <c r="G186" s="211" t="s">
        <v>230</v>
      </c>
      <c r="H186" s="212">
        <v>443</v>
      </c>
      <c r="I186" s="213"/>
      <c r="J186" s="214">
        <f>ROUND(I186*H186,2)</f>
        <v>0</v>
      </c>
      <c r="K186" s="210" t="s">
        <v>147</v>
      </c>
      <c r="L186" s="48"/>
      <c r="M186" s="215" t="s">
        <v>32</v>
      </c>
      <c r="N186" s="216" t="s">
        <v>49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19" t="s">
        <v>148</v>
      </c>
      <c r="AT186" s="219" t="s">
        <v>143</v>
      </c>
      <c r="AU186" s="219" t="s">
        <v>88</v>
      </c>
      <c r="AY186" s="20" t="s">
        <v>141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0" t="s">
        <v>86</v>
      </c>
      <c r="BK186" s="220">
        <f>ROUND(I186*H186,2)</f>
        <v>0</v>
      </c>
      <c r="BL186" s="20" t="s">
        <v>148</v>
      </c>
      <c r="BM186" s="219" t="s">
        <v>1097</v>
      </c>
    </row>
    <row r="187" s="2" customFormat="1">
      <c r="A187" s="42"/>
      <c r="B187" s="43"/>
      <c r="C187" s="44"/>
      <c r="D187" s="221" t="s">
        <v>150</v>
      </c>
      <c r="E187" s="44"/>
      <c r="F187" s="222" t="s">
        <v>296</v>
      </c>
      <c r="G187" s="44"/>
      <c r="H187" s="44"/>
      <c r="I187" s="223"/>
      <c r="J187" s="44"/>
      <c r="K187" s="44"/>
      <c r="L187" s="48"/>
      <c r="M187" s="224"/>
      <c r="N187" s="225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150</v>
      </c>
      <c r="AU187" s="20" t="s">
        <v>88</v>
      </c>
    </row>
    <row r="188" s="13" customFormat="1">
      <c r="A188" s="13"/>
      <c r="B188" s="226"/>
      <c r="C188" s="227"/>
      <c r="D188" s="228" t="s">
        <v>152</v>
      </c>
      <c r="E188" s="229" t="s">
        <v>32</v>
      </c>
      <c r="F188" s="230" t="s">
        <v>278</v>
      </c>
      <c r="G188" s="227"/>
      <c r="H188" s="229" t="s">
        <v>32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152</v>
      </c>
      <c r="AU188" s="236" t="s">
        <v>88</v>
      </c>
      <c r="AV188" s="13" t="s">
        <v>86</v>
      </c>
      <c r="AW188" s="13" t="s">
        <v>39</v>
      </c>
      <c r="AX188" s="13" t="s">
        <v>78</v>
      </c>
      <c r="AY188" s="236" t="s">
        <v>141</v>
      </c>
    </row>
    <row r="189" s="14" customFormat="1">
      <c r="A189" s="14"/>
      <c r="B189" s="237"/>
      <c r="C189" s="238"/>
      <c r="D189" s="228" t="s">
        <v>152</v>
      </c>
      <c r="E189" s="239" t="s">
        <v>32</v>
      </c>
      <c r="F189" s="240" t="s">
        <v>1084</v>
      </c>
      <c r="G189" s="238"/>
      <c r="H189" s="241">
        <v>443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152</v>
      </c>
      <c r="AU189" s="247" t="s">
        <v>88</v>
      </c>
      <c r="AV189" s="14" t="s">
        <v>88</v>
      </c>
      <c r="AW189" s="14" t="s">
        <v>39</v>
      </c>
      <c r="AX189" s="14" t="s">
        <v>86</v>
      </c>
      <c r="AY189" s="247" t="s">
        <v>141</v>
      </c>
    </row>
    <row r="190" s="2" customFormat="1" ht="16.5" customHeight="1">
      <c r="A190" s="42"/>
      <c r="B190" s="43"/>
      <c r="C190" s="208" t="s">
        <v>306</v>
      </c>
      <c r="D190" s="208" t="s">
        <v>143</v>
      </c>
      <c r="E190" s="209" t="s">
        <v>297</v>
      </c>
      <c r="F190" s="210" t="s">
        <v>298</v>
      </c>
      <c r="G190" s="211" t="s">
        <v>230</v>
      </c>
      <c r="H190" s="212">
        <v>443</v>
      </c>
      <c r="I190" s="213"/>
      <c r="J190" s="214">
        <f>ROUND(I190*H190,2)</f>
        <v>0</v>
      </c>
      <c r="K190" s="210" t="s">
        <v>147</v>
      </c>
      <c r="L190" s="48"/>
      <c r="M190" s="215" t="s">
        <v>32</v>
      </c>
      <c r="N190" s="216" t="s">
        <v>49</v>
      </c>
      <c r="O190" s="88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19" t="s">
        <v>148</v>
      </c>
      <c r="AT190" s="219" t="s">
        <v>143</v>
      </c>
      <c r="AU190" s="219" t="s">
        <v>88</v>
      </c>
      <c r="AY190" s="20" t="s">
        <v>141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0" t="s">
        <v>86</v>
      </c>
      <c r="BK190" s="220">
        <f>ROUND(I190*H190,2)</f>
        <v>0</v>
      </c>
      <c r="BL190" s="20" t="s">
        <v>148</v>
      </c>
      <c r="BM190" s="219" t="s">
        <v>1098</v>
      </c>
    </row>
    <row r="191" s="2" customFormat="1">
      <c r="A191" s="42"/>
      <c r="B191" s="43"/>
      <c r="C191" s="44"/>
      <c r="D191" s="221" t="s">
        <v>150</v>
      </c>
      <c r="E191" s="44"/>
      <c r="F191" s="222" t="s">
        <v>300</v>
      </c>
      <c r="G191" s="44"/>
      <c r="H191" s="44"/>
      <c r="I191" s="223"/>
      <c r="J191" s="44"/>
      <c r="K191" s="44"/>
      <c r="L191" s="48"/>
      <c r="M191" s="224"/>
      <c r="N191" s="225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0" t="s">
        <v>150</v>
      </c>
      <c r="AU191" s="20" t="s">
        <v>88</v>
      </c>
    </row>
    <row r="192" s="13" customFormat="1">
      <c r="A192" s="13"/>
      <c r="B192" s="226"/>
      <c r="C192" s="227"/>
      <c r="D192" s="228" t="s">
        <v>152</v>
      </c>
      <c r="E192" s="229" t="s">
        <v>32</v>
      </c>
      <c r="F192" s="230" t="s">
        <v>278</v>
      </c>
      <c r="G192" s="227"/>
      <c r="H192" s="229" t="s">
        <v>32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152</v>
      </c>
      <c r="AU192" s="236" t="s">
        <v>88</v>
      </c>
      <c r="AV192" s="13" t="s">
        <v>86</v>
      </c>
      <c r="AW192" s="13" t="s">
        <v>39</v>
      </c>
      <c r="AX192" s="13" t="s">
        <v>78</v>
      </c>
      <c r="AY192" s="236" t="s">
        <v>141</v>
      </c>
    </row>
    <row r="193" s="14" customFormat="1">
      <c r="A193" s="14"/>
      <c r="B193" s="237"/>
      <c r="C193" s="238"/>
      <c r="D193" s="228" t="s">
        <v>152</v>
      </c>
      <c r="E193" s="239" t="s">
        <v>32</v>
      </c>
      <c r="F193" s="240" t="s">
        <v>1084</v>
      </c>
      <c r="G193" s="238"/>
      <c r="H193" s="241">
        <v>443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152</v>
      </c>
      <c r="AU193" s="247" t="s">
        <v>88</v>
      </c>
      <c r="AV193" s="14" t="s">
        <v>88</v>
      </c>
      <c r="AW193" s="14" t="s">
        <v>39</v>
      </c>
      <c r="AX193" s="14" t="s">
        <v>86</v>
      </c>
      <c r="AY193" s="247" t="s">
        <v>141</v>
      </c>
    </row>
    <row r="194" s="2" customFormat="1" ht="16.5" customHeight="1">
      <c r="A194" s="42"/>
      <c r="B194" s="43"/>
      <c r="C194" s="208" t="s">
        <v>311</v>
      </c>
      <c r="D194" s="208" t="s">
        <v>143</v>
      </c>
      <c r="E194" s="209" t="s">
        <v>302</v>
      </c>
      <c r="F194" s="210" t="s">
        <v>303</v>
      </c>
      <c r="G194" s="211" t="s">
        <v>230</v>
      </c>
      <c r="H194" s="212">
        <v>443</v>
      </c>
      <c r="I194" s="213"/>
      <c r="J194" s="214">
        <f>ROUND(I194*H194,2)</f>
        <v>0</v>
      </c>
      <c r="K194" s="210" t="s">
        <v>147</v>
      </c>
      <c r="L194" s="48"/>
      <c r="M194" s="215" t="s">
        <v>32</v>
      </c>
      <c r="N194" s="216" t="s">
        <v>49</v>
      </c>
      <c r="O194" s="88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19" t="s">
        <v>148</v>
      </c>
      <c r="AT194" s="219" t="s">
        <v>143</v>
      </c>
      <c r="AU194" s="219" t="s">
        <v>88</v>
      </c>
      <c r="AY194" s="20" t="s">
        <v>141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20" t="s">
        <v>86</v>
      </c>
      <c r="BK194" s="220">
        <f>ROUND(I194*H194,2)</f>
        <v>0</v>
      </c>
      <c r="BL194" s="20" t="s">
        <v>148</v>
      </c>
      <c r="BM194" s="219" t="s">
        <v>1099</v>
      </c>
    </row>
    <row r="195" s="2" customFormat="1">
      <c r="A195" s="42"/>
      <c r="B195" s="43"/>
      <c r="C195" s="44"/>
      <c r="D195" s="221" t="s">
        <v>150</v>
      </c>
      <c r="E195" s="44"/>
      <c r="F195" s="222" t="s">
        <v>305</v>
      </c>
      <c r="G195" s="44"/>
      <c r="H195" s="44"/>
      <c r="I195" s="223"/>
      <c r="J195" s="44"/>
      <c r="K195" s="44"/>
      <c r="L195" s="48"/>
      <c r="M195" s="224"/>
      <c r="N195" s="225"/>
      <c r="O195" s="88"/>
      <c r="P195" s="88"/>
      <c r="Q195" s="88"/>
      <c r="R195" s="88"/>
      <c r="S195" s="88"/>
      <c r="T195" s="89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T195" s="20" t="s">
        <v>150</v>
      </c>
      <c r="AU195" s="20" t="s">
        <v>88</v>
      </c>
    </row>
    <row r="196" s="13" customFormat="1">
      <c r="A196" s="13"/>
      <c r="B196" s="226"/>
      <c r="C196" s="227"/>
      <c r="D196" s="228" t="s">
        <v>152</v>
      </c>
      <c r="E196" s="229" t="s">
        <v>32</v>
      </c>
      <c r="F196" s="230" t="s">
        <v>278</v>
      </c>
      <c r="G196" s="227"/>
      <c r="H196" s="229" t="s">
        <v>32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152</v>
      </c>
      <c r="AU196" s="236" t="s">
        <v>88</v>
      </c>
      <c r="AV196" s="13" t="s">
        <v>86</v>
      </c>
      <c r="AW196" s="13" t="s">
        <v>39</v>
      </c>
      <c r="AX196" s="13" t="s">
        <v>78</v>
      </c>
      <c r="AY196" s="236" t="s">
        <v>141</v>
      </c>
    </row>
    <row r="197" s="14" customFormat="1">
      <c r="A197" s="14"/>
      <c r="B197" s="237"/>
      <c r="C197" s="238"/>
      <c r="D197" s="228" t="s">
        <v>152</v>
      </c>
      <c r="E197" s="239" t="s">
        <v>32</v>
      </c>
      <c r="F197" s="240" t="s">
        <v>1084</v>
      </c>
      <c r="G197" s="238"/>
      <c r="H197" s="241">
        <v>443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152</v>
      </c>
      <c r="AU197" s="247" t="s">
        <v>88</v>
      </c>
      <c r="AV197" s="14" t="s">
        <v>88</v>
      </c>
      <c r="AW197" s="14" t="s">
        <v>39</v>
      </c>
      <c r="AX197" s="14" t="s">
        <v>86</v>
      </c>
      <c r="AY197" s="247" t="s">
        <v>141</v>
      </c>
    </row>
    <row r="198" s="2" customFormat="1" ht="24.15" customHeight="1">
      <c r="A198" s="42"/>
      <c r="B198" s="43"/>
      <c r="C198" s="208" t="s">
        <v>316</v>
      </c>
      <c r="D198" s="208" t="s">
        <v>143</v>
      </c>
      <c r="E198" s="209" t="s">
        <v>1100</v>
      </c>
      <c r="F198" s="210" t="s">
        <v>1101</v>
      </c>
      <c r="G198" s="211" t="s">
        <v>230</v>
      </c>
      <c r="H198" s="212">
        <v>443</v>
      </c>
      <c r="I198" s="213"/>
      <c r="J198" s="214">
        <f>ROUND(I198*H198,2)</f>
        <v>0</v>
      </c>
      <c r="K198" s="210" t="s">
        <v>147</v>
      </c>
      <c r="L198" s="48"/>
      <c r="M198" s="215" t="s">
        <v>32</v>
      </c>
      <c r="N198" s="216" t="s">
        <v>49</v>
      </c>
      <c r="O198" s="88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19" t="s">
        <v>148</v>
      </c>
      <c r="AT198" s="219" t="s">
        <v>143</v>
      </c>
      <c r="AU198" s="219" t="s">
        <v>88</v>
      </c>
      <c r="AY198" s="20" t="s">
        <v>141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20" t="s">
        <v>86</v>
      </c>
      <c r="BK198" s="220">
        <f>ROUND(I198*H198,2)</f>
        <v>0</v>
      </c>
      <c r="BL198" s="20" t="s">
        <v>148</v>
      </c>
      <c r="BM198" s="219" t="s">
        <v>1102</v>
      </c>
    </row>
    <row r="199" s="2" customFormat="1">
      <c r="A199" s="42"/>
      <c r="B199" s="43"/>
      <c r="C199" s="44"/>
      <c r="D199" s="221" t="s">
        <v>150</v>
      </c>
      <c r="E199" s="44"/>
      <c r="F199" s="222" t="s">
        <v>1103</v>
      </c>
      <c r="G199" s="44"/>
      <c r="H199" s="44"/>
      <c r="I199" s="223"/>
      <c r="J199" s="44"/>
      <c r="K199" s="44"/>
      <c r="L199" s="48"/>
      <c r="M199" s="224"/>
      <c r="N199" s="225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150</v>
      </c>
      <c r="AU199" s="20" t="s">
        <v>88</v>
      </c>
    </row>
    <row r="200" s="13" customFormat="1">
      <c r="A200" s="13"/>
      <c r="B200" s="226"/>
      <c r="C200" s="227"/>
      <c r="D200" s="228" t="s">
        <v>152</v>
      </c>
      <c r="E200" s="229" t="s">
        <v>32</v>
      </c>
      <c r="F200" s="230" t="s">
        <v>278</v>
      </c>
      <c r="G200" s="227"/>
      <c r="H200" s="229" t="s">
        <v>32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152</v>
      </c>
      <c r="AU200" s="236" t="s">
        <v>88</v>
      </c>
      <c r="AV200" s="13" t="s">
        <v>86</v>
      </c>
      <c r="AW200" s="13" t="s">
        <v>39</v>
      </c>
      <c r="AX200" s="13" t="s">
        <v>78</v>
      </c>
      <c r="AY200" s="236" t="s">
        <v>141</v>
      </c>
    </row>
    <row r="201" s="14" customFormat="1">
      <c r="A201" s="14"/>
      <c r="B201" s="237"/>
      <c r="C201" s="238"/>
      <c r="D201" s="228" t="s">
        <v>152</v>
      </c>
      <c r="E201" s="239" t="s">
        <v>32</v>
      </c>
      <c r="F201" s="240" t="s">
        <v>1084</v>
      </c>
      <c r="G201" s="238"/>
      <c r="H201" s="241">
        <v>443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152</v>
      </c>
      <c r="AU201" s="247" t="s">
        <v>88</v>
      </c>
      <c r="AV201" s="14" t="s">
        <v>88</v>
      </c>
      <c r="AW201" s="14" t="s">
        <v>39</v>
      </c>
      <c r="AX201" s="14" t="s">
        <v>86</v>
      </c>
      <c r="AY201" s="247" t="s">
        <v>141</v>
      </c>
    </row>
    <row r="202" s="2" customFormat="1" ht="21.75" customHeight="1">
      <c r="A202" s="42"/>
      <c r="B202" s="43"/>
      <c r="C202" s="208" t="s">
        <v>322</v>
      </c>
      <c r="D202" s="208" t="s">
        <v>143</v>
      </c>
      <c r="E202" s="209" t="s">
        <v>312</v>
      </c>
      <c r="F202" s="210" t="s">
        <v>313</v>
      </c>
      <c r="G202" s="211" t="s">
        <v>230</v>
      </c>
      <c r="H202" s="212">
        <v>443</v>
      </c>
      <c r="I202" s="213"/>
      <c r="J202" s="214">
        <f>ROUND(I202*H202,2)</f>
        <v>0</v>
      </c>
      <c r="K202" s="210" t="s">
        <v>147</v>
      </c>
      <c r="L202" s="48"/>
      <c r="M202" s="215" t="s">
        <v>32</v>
      </c>
      <c r="N202" s="216" t="s">
        <v>49</v>
      </c>
      <c r="O202" s="88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19" t="s">
        <v>148</v>
      </c>
      <c r="AT202" s="219" t="s">
        <v>143</v>
      </c>
      <c r="AU202" s="219" t="s">
        <v>88</v>
      </c>
      <c r="AY202" s="20" t="s">
        <v>141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86</v>
      </c>
      <c r="BK202" s="220">
        <f>ROUND(I202*H202,2)</f>
        <v>0</v>
      </c>
      <c r="BL202" s="20" t="s">
        <v>148</v>
      </c>
      <c r="BM202" s="219" t="s">
        <v>1104</v>
      </c>
    </row>
    <row r="203" s="2" customFormat="1">
      <c r="A203" s="42"/>
      <c r="B203" s="43"/>
      <c r="C203" s="44"/>
      <c r="D203" s="221" t="s">
        <v>150</v>
      </c>
      <c r="E203" s="44"/>
      <c r="F203" s="222" t="s">
        <v>315</v>
      </c>
      <c r="G203" s="44"/>
      <c r="H203" s="44"/>
      <c r="I203" s="223"/>
      <c r="J203" s="44"/>
      <c r="K203" s="44"/>
      <c r="L203" s="48"/>
      <c r="M203" s="224"/>
      <c r="N203" s="225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150</v>
      </c>
      <c r="AU203" s="20" t="s">
        <v>88</v>
      </c>
    </row>
    <row r="204" s="13" customFormat="1">
      <c r="A204" s="13"/>
      <c r="B204" s="226"/>
      <c r="C204" s="227"/>
      <c r="D204" s="228" t="s">
        <v>152</v>
      </c>
      <c r="E204" s="229" t="s">
        <v>32</v>
      </c>
      <c r="F204" s="230" t="s">
        <v>278</v>
      </c>
      <c r="G204" s="227"/>
      <c r="H204" s="229" t="s">
        <v>32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152</v>
      </c>
      <c r="AU204" s="236" t="s">
        <v>88</v>
      </c>
      <c r="AV204" s="13" t="s">
        <v>86</v>
      </c>
      <c r="AW204" s="13" t="s">
        <v>39</v>
      </c>
      <c r="AX204" s="13" t="s">
        <v>78</v>
      </c>
      <c r="AY204" s="236" t="s">
        <v>141</v>
      </c>
    </row>
    <row r="205" s="14" customFormat="1">
      <c r="A205" s="14"/>
      <c r="B205" s="237"/>
      <c r="C205" s="238"/>
      <c r="D205" s="228" t="s">
        <v>152</v>
      </c>
      <c r="E205" s="239" t="s">
        <v>32</v>
      </c>
      <c r="F205" s="240" t="s">
        <v>1084</v>
      </c>
      <c r="G205" s="238"/>
      <c r="H205" s="241">
        <v>443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152</v>
      </c>
      <c r="AU205" s="247" t="s">
        <v>88</v>
      </c>
      <c r="AV205" s="14" t="s">
        <v>88</v>
      </c>
      <c r="AW205" s="14" t="s">
        <v>39</v>
      </c>
      <c r="AX205" s="14" t="s">
        <v>86</v>
      </c>
      <c r="AY205" s="247" t="s">
        <v>141</v>
      </c>
    </row>
    <row r="206" s="2" customFormat="1" ht="16.5" customHeight="1">
      <c r="A206" s="42"/>
      <c r="B206" s="43"/>
      <c r="C206" s="208" t="s">
        <v>7</v>
      </c>
      <c r="D206" s="208" t="s">
        <v>143</v>
      </c>
      <c r="E206" s="209" t="s">
        <v>317</v>
      </c>
      <c r="F206" s="210" t="s">
        <v>318</v>
      </c>
      <c r="G206" s="211" t="s">
        <v>230</v>
      </c>
      <c r="H206" s="212">
        <v>443</v>
      </c>
      <c r="I206" s="213"/>
      <c r="J206" s="214">
        <f>ROUND(I206*H206,2)</f>
        <v>0</v>
      </c>
      <c r="K206" s="210" t="s">
        <v>147</v>
      </c>
      <c r="L206" s="48"/>
      <c r="M206" s="215" t="s">
        <v>32</v>
      </c>
      <c r="N206" s="216" t="s">
        <v>49</v>
      </c>
      <c r="O206" s="88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19" t="s">
        <v>148</v>
      </c>
      <c r="AT206" s="219" t="s">
        <v>143</v>
      </c>
      <c r="AU206" s="219" t="s">
        <v>88</v>
      </c>
      <c r="AY206" s="20" t="s">
        <v>141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0" t="s">
        <v>86</v>
      </c>
      <c r="BK206" s="220">
        <f>ROUND(I206*H206,2)</f>
        <v>0</v>
      </c>
      <c r="BL206" s="20" t="s">
        <v>148</v>
      </c>
      <c r="BM206" s="219" t="s">
        <v>1105</v>
      </c>
    </row>
    <row r="207" s="2" customFormat="1">
      <c r="A207" s="42"/>
      <c r="B207" s="43"/>
      <c r="C207" s="44"/>
      <c r="D207" s="221" t="s">
        <v>150</v>
      </c>
      <c r="E207" s="44"/>
      <c r="F207" s="222" t="s">
        <v>320</v>
      </c>
      <c r="G207" s="44"/>
      <c r="H207" s="44"/>
      <c r="I207" s="223"/>
      <c r="J207" s="44"/>
      <c r="K207" s="44"/>
      <c r="L207" s="48"/>
      <c r="M207" s="224"/>
      <c r="N207" s="225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T207" s="20" t="s">
        <v>150</v>
      </c>
      <c r="AU207" s="20" t="s">
        <v>88</v>
      </c>
    </row>
    <row r="208" s="13" customFormat="1">
      <c r="A208" s="13"/>
      <c r="B208" s="226"/>
      <c r="C208" s="227"/>
      <c r="D208" s="228" t="s">
        <v>152</v>
      </c>
      <c r="E208" s="229" t="s">
        <v>32</v>
      </c>
      <c r="F208" s="230" t="s">
        <v>278</v>
      </c>
      <c r="G208" s="227"/>
      <c r="H208" s="229" t="s">
        <v>32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152</v>
      </c>
      <c r="AU208" s="236" t="s">
        <v>88</v>
      </c>
      <c r="AV208" s="13" t="s">
        <v>86</v>
      </c>
      <c r="AW208" s="13" t="s">
        <v>39</v>
      </c>
      <c r="AX208" s="13" t="s">
        <v>78</v>
      </c>
      <c r="AY208" s="236" t="s">
        <v>141</v>
      </c>
    </row>
    <row r="209" s="14" customFormat="1">
      <c r="A209" s="14"/>
      <c r="B209" s="237"/>
      <c r="C209" s="238"/>
      <c r="D209" s="228" t="s">
        <v>152</v>
      </c>
      <c r="E209" s="239" t="s">
        <v>32</v>
      </c>
      <c r="F209" s="240" t="s">
        <v>1084</v>
      </c>
      <c r="G209" s="238"/>
      <c r="H209" s="241">
        <v>443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152</v>
      </c>
      <c r="AU209" s="247" t="s">
        <v>88</v>
      </c>
      <c r="AV209" s="14" t="s">
        <v>88</v>
      </c>
      <c r="AW209" s="14" t="s">
        <v>39</v>
      </c>
      <c r="AX209" s="14" t="s">
        <v>86</v>
      </c>
      <c r="AY209" s="247" t="s">
        <v>141</v>
      </c>
    </row>
    <row r="210" s="12" customFormat="1" ht="22.8" customHeight="1">
      <c r="A210" s="12"/>
      <c r="B210" s="192"/>
      <c r="C210" s="193"/>
      <c r="D210" s="194" t="s">
        <v>77</v>
      </c>
      <c r="E210" s="206" t="s">
        <v>273</v>
      </c>
      <c r="F210" s="206" t="s">
        <v>321</v>
      </c>
      <c r="G210" s="193"/>
      <c r="H210" s="193"/>
      <c r="I210" s="196"/>
      <c r="J210" s="207">
        <f>BK210</f>
        <v>0</v>
      </c>
      <c r="K210" s="193"/>
      <c r="L210" s="198"/>
      <c r="M210" s="199"/>
      <c r="N210" s="200"/>
      <c r="O210" s="200"/>
      <c r="P210" s="201">
        <f>SUM(P211:P237)</f>
        <v>0</v>
      </c>
      <c r="Q210" s="200"/>
      <c r="R210" s="201">
        <f>SUM(R211:R237)</f>
        <v>0</v>
      </c>
      <c r="S210" s="200"/>
      <c r="T210" s="202">
        <f>SUM(T211:T237)</f>
        <v>28.56035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3" t="s">
        <v>86</v>
      </c>
      <c r="AT210" s="204" t="s">
        <v>77</v>
      </c>
      <c r="AU210" s="204" t="s">
        <v>86</v>
      </c>
      <c r="AY210" s="203" t="s">
        <v>141</v>
      </c>
      <c r="BK210" s="205">
        <f>SUM(BK211:BK237)</f>
        <v>0</v>
      </c>
    </row>
    <row r="211" s="2" customFormat="1" ht="33" customHeight="1">
      <c r="A211" s="42"/>
      <c r="B211" s="43"/>
      <c r="C211" s="208" t="s">
        <v>333</v>
      </c>
      <c r="D211" s="208" t="s">
        <v>143</v>
      </c>
      <c r="E211" s="209" t="s">
        <v>327</v>
      </c>
      <c r="F211" s="210" t="s">
        <v>328</v>
      </c>
      <c r="G211" s="211" t="s">
        <v>230</v>
      </c>
      <c r="H211" s="212">
        <v>35</v>
      </c>
      <c r="I211" s="213"/>
      <c r="J211" s="214">
        <f>ROUND(I211*H211,2)</f>
        <v>0</v>
      </c>
      <c r="K211" s="210" t="s">
        <v>147</v>
      </c>
      <c r="L211" s="48"/>
      <c r="M211" s="215" t="s">
        <v>32</v>
      </c>
      <c r="N211" s="216" t="s">
        <v>49</v>
      </c>
      <c r="O211" s="88"/>
      <c r="P211" s="217">
        <f>O211*H211</f>
        <v>0</v>
      </c>
      <c r="Q211" s="217">
        <v>0</v>
      </c>
      <c r="R211" s="217">
        <f>Q211*H211</f>
        <v>0</v>
      </c>
      <c r="S211" s="217">
        <v>0.32000000000000001</v>
      </c>
      <c r="T211" s="218">
        <f>S211*H211</f>
        <v>11.200000000000001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19" t="s">
        <v>148</v>
      </c>
      <c r="AT211" s="219" t="s">
        <v>143</v>
      </c>
      <c r="AU211" s="219" t="s">
        <v>88</v>
      </c>
      <c r="AY211" s="20" t="s">
        <v>141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20" t="s">
        <v>86</v>
      </c>
      <c r="BK211" s="220">
        <f>ROUND(I211*H211,2)</f>
        <v>0</v>
      </c>
      <c r="BL211" s="20" t="s">
        <v>148</v>
      </c>
      <c r="BM211" s="219" t="s">
        <v>1106</v>
      </c>
    </row>
    <row r="212" s="2" customFormat="1">
      <c r="A212" s="42"/>
      <c r="B212" s="43"/>
      <c r="C212" s="44"/>
      <c r="D212" s="221" t="s">
        <v>150</v>
      </c>
      <c r="E212" s="44"/>
      <c r="F212" s="222" t="s">
        <v>330</v>
      </c>
      <c r="G212" s="44"/>
      <c r="H212" s="44"/>
      <c r="I212" s="223"/>
      <c r="J212" s="44"/>
      <c r="K212" s="44"/>
      <c r="L212" s="48"/>
      <c r="M212" s="224"/>
      <c r="N212" s="225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150</v>
      </c>
      <c r="AU212" s="20" t="s">
        <v>88</v>
      </c>
    </row>
    <row r="213" s="13" customFormat="1">
      <c r="A213" s="13"/>
      <c r="B213" s="226"/>
      <c r="C213" s="227"/>
      <c r="D213" s="228" t="s">
        <v>152</v>
      </c>
      <c r="E213" s="229" t="s">
        <v>32</v>
      </c>
      <c r="F213" s="230" t="s">
        <v>331</v>
      </c>
      <c r="G213" s="227"/>
      <c r="H213" s="229" t="s">
        <v>32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152</v>
      </c>
      <c r="AU213" s="236" t="s">
        <v>88</v>
      </c>
      <c r="AV213" s="13" t="s">
        <v>86</v>
      </c>
      <c r="AW213" s="13" t="s">
        <v>39</v>
      </c>
      <c r="AX213" s="13" t="s">
        <v>78</v>
      </c>
      <c r="AY213" s="236" t="s">
        <v>141</v>
      </c>
    </row>
    <row r="214" s="14" customFormat="1">
      <c r="A214" s="14"/>
      <c r="B214" s="237"/>
      <c r="C214" s="238"/>
      <c r="D214" s="228" t="s">
        <v>152</v>
      </c>
      <c r="E214" s="239" t="s">
        <v>32</v>
      </c>
      <c r="F214" s="240" t="s">
        <v>332</v>
      </c>
      <c r="G214" s="238"/>
      <c r="H214" s="241">
        <v>13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152</v>
      </c>
      <c r="AU214" s="247" t="s">
        <v>88</v>
      </c>
      <c r="AV214" s="14" t="s">
        <v>88</v>
      </c>
      <c r="AW214" s="14" t="s">
        <v>39</v>
      </c>
      <c r="AX214" s="14" t="s">
        <v>78</v>
      </c>
      <c r="AY214" s="247" t="s">
        <v>141</v>
      </c>
    </row>
    <row r="215" s="13" customFormat="1">
      <c r="A215" s="13"/>
      <c r="B215" s="226"/>
      <c r="C215" s="227"/>
      <c r="D215" s="228" t="s">
        <v>152</v>
      </c>
      <c r="E215" s="229" t="s">
        <v>32</v>
      </c>
      <c r="F215" s="230" t="s">
        <v>1107</v>
      </c>
      <c r="G215" s="227"/>
      <c r="H215" s="229" t="s">
        <v>32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152</v>
      </c>
      <c r="AU215" s="236" t="s">
        <v>88</v>
      </c>
      <c r="AV215" s="13" t="s">
        <v>86</v>
      </c>
      <c r="AW215" s="13" t="s">
        <v>39</v>
      </c>
      <c r="AX215" s="13" t="s">
        <v>78</v>
      </c>
      <c r="AY215" s="236" t="s">
        <v>141</v>
      </c>
    </row>
    <row r="216" s="14" customFormat="1">
      <c r="A216" s="14"/>
      <c r="B216" s="237"/>
      <c r="C216" s="238"/>
      <c r="D216" s="228" t="s">
        <v>152</v>
      </c>
      <c r="E216" s="239" t="s">
        <v>32</v>
      </c>
      <c r="F216" s="240" t="s">
        <v>333</v>
      </c>
      <c r="G216" s="238"/>
      <c r="H216" s="241">
        <v>22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152</v>
      </c>
      <c r="AU216" s="247" t="s">
        <v>88</v>
      </c>
      <c r="AV216" s="14" t="s">
        <v>88</v>
      </c>
      <c r="AW216" s="14" t="s">
        <v>39</v>
      </c>
      <c r="AX216" s="14" t="s">
        <v>78</v>
      </c>
      <c r="AY216" s="247" t="s">
        <v>141</v>
      </c>
    </row>
    <row r="217" s="16" customFormat="1">
      <c r="A217" s="16"/>
      <c r="B217" s="259"/>
      <c r="C217" s="260"/>
      <c r="D217" s="228" t="s">
        <v>152</v>
      </c>
      <c r="E217" s="261" t="s">
        <v>32</v>
      </c>
      <c r="F217" s="262" t="s">
        <v>178</v>
      </c>
      <c r="G217" s="260"/>
      <c r="H217" s="263">
        <v>35</v>
      </c>
      <c r="I217" s="264"/>
      <c r="J217" s="260"/>
      <c r="K217" s="260"/>
      <c r="L217" s="265"/>
      <c r="M217" s="266"/>
      <c r="N217" s="267"/>
      <c r="O217" s="267"/>
      <c r="P217" s="267"/>
      <c r="Q217" s="267"/>
      <c r="R217" s="267"/>
      <c r="S217" s="267"/>
      <c r="T217" s="268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69" t="s">
        <v>152</v>
      </c>
      <c r="AU217" s="269" t="s">
        <v>88</v>
      </c>
      <c r="AV217" s="16" t="s">
        <v>148</v>
      </c>
      <c r="AW217" s="16" t="s">
        <v>39</v>
      </c>
      <c r="AX217" s="16" t="s">
        <v>86</v>
      </c>
      <c r="AY217" s="269" t="s">
        <v>141</v>
      </c>
    </row>
    <row r="218" s="2" customFormat="1" ht="37.8" customHeight="1">
      <c r="A218" s="42"/>
      <c r="B218" s="43"/>
      <c r="C218" s="208" t="s">
        <v>340</v>
      </c>
      <c r="D218" s="208" t="s">
        <v>143</v>
      </c>
      <c r="E218" s="209" t="s">
        <v>323</v>
      </c>
      <c r="F218" s="210" t="s">
        <v>324</v>
      </c>
      <c r="G218" s="211" t="s">
        <v>230</v>
      </c>
      <c r="H218" s="212">
        <v>2.5</v>
      </c>
      <c r="I218" s="213"/>
      <c r="J218" s="214">
        <f>ROUND(I218*H218,2)</f>
        <v>0</v>
      </c>
      <c r="K218" s="210" t="s">
        <v>147</v>
      </c>
      <c r="L218" s="48"/>
      <c r="M218" s="215" t="s">
        <v>32</v>
      </c>
      <c r="N218" s="216" t="s">
        <v>49</v>
      </c>
      <c r="O218" s="88"/>
      <c r="P218" s="217">
        <f>O218*H218</f>
        <v>0</v>
      </c>
      <c r="Q218" s="217">
        <v>0</v>
      </c>
      <c r="R218" s="217">
        <f>Q218*H218</f>
        <v>0</v>
      </c>
      <c r="S218" s="217">
        <v>0.255</v>
      </c>
      <c r="T218" s="218">
        <f>S218*H218</f>
        <v>0.63749999999999996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19" t="s">
        <v>148</v>
      </c>
      <c r="AT218" s="219" t="s">
        <v>143</v>
      </c>
      <c r="AU218" s="219" t="s">
        <v>88</v>
      </c>
      <c r="AY218" s="20" t="s">
        <v>141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86</v>
      </c>
      <c r="BK218" s="220">
        <f>ROUND(I218*H218,2)</f>
        <v>0</v>
      </c>
      <c r="BL218" s="20" t="s">
        <v>148</v>
      </c>
      <c r="BM218" s="219" t="s">
        <v>1108</v>
      </c>
    </row>
    <row r="219" s="2" customFormat="1">
      <c r="A219" s="42"/>
      <c r="B219" s="43"/>
      <c r="C219" s="44"/>
      <c r="D219" s="221" t="s">
        <v>150</v>
      </c>
      <c r="E219" s="44"/>
      <c r="F219" s="222" t="s">
        <v>326</v>
      </c>
      <c r="G219" s="44"/>
      <c r="H219" s="44"/>
      <c r="I219" s="223"/>
      <c r="J219" s="44"/>
      <c r="K219" s="44"/>
      <c r="L219" s="48"/>
      <c r="M219" s="224"/>
      <c r="N219" s="225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150</v>
      </c>
      <c r="AU219" s="20" t="s">
        <v>88</v>
      </c>
    </row>
    <row r="220" s="13" customFormat="1">
      <c r="A220" s="13"/>
      <c r="B220" s="226"/>
      <c r="C220" s="227"/>
      <c r="D220" s="228" t="s">
        <v>152</v>
      </c>
      <c r="E220" s="229" t="s">
        <v>32</v>
      </c>
      <c r="F220" s="230" t="s">
        <v>1109</v>
      </c>
      <c r="G220" s="227"/>
      <c r="H220" s="229" t="s">
        <v>32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152</v>
      </c>
      <c r="AU220" s="236" t="s">
        <v>88</v>
      </c>
      <c r="AV220" s="13" t="s">
        <v>86</v>
      </c>
      <c r="AW220" s="13" t="s">
        <v>39</v>
      </c>
      <c r="AX220" s="13" t="s">
        <v>78</v>
      </c>
      <c r="AY220" s="236" t="s">
        <v>141</v>
      </c>
    </row>
    <row r="221" s="13" customFormat="1">
      <c r="A221" s="13"/>
      <c r="B221" s="226"/>
      <c r="C221" s="227"/>
      <c r="D221" s="228" t="s">
        <v>152</v>
      </c>
      <c r="E221" s="229" t="s">
        <v>32</v>
      </c>
      <c r="F221" s="230" t="s">
        <v>1110</v>
      </c>
      <c r="G221" s="227"/>
      <c r="H221" s="229" t="s">
        <v>32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152</v>
      </c>
      <c r="AU221" s="236" t="s">
        <v>88</v>
      </c>
      <c r="AV221" s="13" t="s">
        <v>86</v>
      </c>
      <c r="AW221" s="13" t="s">
        <v>39</v>
      </c>
      <c r="AX221" s="13" t="s">
        <v>78</v>
      </c>
      <c r="AY221" s="236" t="s">
        <v>141</v>
      </c>
    </row>
    <row r="222" s="14" customFormat="1">
      <c r="A222" s="14"/>
      <c r="B222" s="237"/>
      <c r="C222" s="238"/>
      <c r="D222" s="228" t="s">
        <v>152</v>
      </c>
      <c r="E222" s="239" t="s">
        <v>32</v>
      </c>
      <c r="F222" s="240" t="s">
        <v>1111</v>
      </c>
      <c r="G222" s="238"/>
      <c r="H222" s="241">
        <v>2.5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152</v>
      </c>
      <c r="AU222" s="247" t="s">
        <v>88</v>
      </c>
      <c r="AV222" s="14" t="s">
        <v>88</v>
      </c>
      <c r="AW222" s="14" t="s">
        <v>39</v>
      </c>
      <c r="AX222" s="14" t="s">
        <v>86</v>
      </c>
      <c r="AY222" s="247" t="s">
        <v>141</v>
      </c>
    </row>
    <row r="223" s="2" customFormat="1" ht="33" customHeight="1">
      <c r="A223" s="42"/>
      <c r="B223" s="43"/>
      <c r="C223" s="208" t="s">
        <v>348</v>
      </c>
      <c r="D223" s="208" t="s">
        <v>143</v>
      </c>
      <c r="E223" s="209" t="s">
        <v>1112</v>
      </c>
      <c r="F223" s="210" t="s">
        <v>1113</v>
      </c>
      <c r="G223" s="211" t="s">
        <v>230</v>
      </c>
      <c r="H223" s="212">
        <v>37.5</v>
      </c>
      <c r="I223" s="213"/>
      <c r="J223" s="214">
        <f>ROUND(I223*H223,2)</f>
        <v>0</v>
      </c>
      <c r="K223" s="210" t="s">
        <v>147</v>
      </c>
      <c r="L223" s="48"/>
      <c r="M223" s="215" t="s">
        <v>32</v>
      </c>
      <c r="N223" s="216" t="s">
        <v>49</v>
      </c>
      <c r="O223" s="88"/>
      <c r="P223" s="217">
        <f>O223*H223</f>
        <v>0</v>
      </c>
      <c r="Q223" s="217">
        <v>0</v>
      </c>
      <c r="R223" s="217">
        <f>Q223*H223</f>
        <v>0</v>
      </c>
      <c r="S223" s="217">
        <v>0.29999999999999999</v>
      </c>
      <c r="T223" s="218">
        <f>S223*H223</f>
        <v>11.25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19" t="s">
        <v>148</v>
      </c>
      <c r="AT223" s="219" t="s">
        <v>143</v>
      </c>
      <c r="AU223" s="219" t="s">
        <v>88</v>
      </c>
      <c r="AY223" s="20" t="s">
        <v>141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86</v>
      </c>
      <c r="BK223" s="220">
        <f>ROUND(I223*H223,2)</f>
        <v>0</v>
      </c>
      <c r="BL223" s="20" t="s">
        <v>148</v>
      </c>
      <c r="BM223" s="219" t="s">
        <v>1114</v>
      </c>
    </row>
    <row r="224" s="2" customFormat="1">
      <c r="A224" s="42"/>
      <c r="B224" s="43"/>
      <c r="C224" s="44"/>
      <c r="D224" s="221" t="s">
        <v>150</v>
      </c>
      <c r="E224" s="44"/>
      <c r="F224" s="222" t="s">
        <v>1115</v>
      </c>
      <c r="G224" s="44"/>
      <c r="H224" s="44"/>
      <c r="I224" s="223"/>
      <c r="J224" s="44"/>
      <c r="K224" s="44"/>
      <c r="L224" s="48"/>
      <c r="M224" s="224"/>
      <c r="N224" s="225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150</v>
      </c>
      <c r="AU224" s="20" t="s">
        <v>88</v>
      </c>
    </row>
    <row r="225" s="13" customFormat="1">
      <c r="A225" s="13"/>
      <c r="B225" s="226"/>
      <c r="C225" s="227"/>
      <c r="D225" s="228" t="s">
        <v>152</v>
      </c>
      <c r="E225" s="229" t="s">
        <v>32</v>
      </c>
      <c r="F225" s="230" t="s">
        <v>331</v>
      </c>
      <c r="G225" s="227"/>
      <c r="H225" s="229" t="s">
        <v>32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152</v>
      </c>
      <c r="AU225" s="236" t="s">
        <v>88</v>
      </c>
      <c r="AV225" s="13" t="s">
        <v>86</v>
      </c>
      <c r="AW225" s="13" t="s">
        <v>39</v>
      </c>
      <c r="AX225" s="13" t="s">
        <v>78</v>
      </c>
      <c r="AY225" s="236" t="s">
        <v>141</v>
      </c>
    </row>
    <row r="226" s="14" customFormat="1">
      <c r="A226" s="14"/>
      <c r="B226" s="237"/>
      <c r="C226" s="238"/>
      <c r="D226" s="228" t="s">
        <v>152</v>
      </c>
      <c r="E226" s="239" t="s">
        <v>32</v>
      </c>
      <c r="F226" s="240" t="s">
        <v>332</v>
      </c>
      <c r="G226" s="238"/>
      <c r="H226" s="241">
        <v>13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152</v>
      </c>
      <c r="AU226" s="247" t="s">
        <v>88</v>
      </c>
      <c r="AV226" s="14" t="s">
        <v>88</v>
      </c>
      <c r="AW226" s="14" t="s">
        <v>39</v>
      </c>
      <c r="AX226" s="14" t="s">
        <v>78</v>
      </c>
      <c r="AY226" s="247" t="s">
        <v>141</v>
      </c>
    </row>
    <row r="227" s="13" customFormat="1">
      <c r="A227" s="13"/>
      <c r="B227" s="226"/>
      <c r="C227" s="227"/>
      <c r="D227" s="228" t="s">
        <v>152</v>
      </c>
      <c r="E227" s="229" t="s">
        <v>32</v>
      </c>
      <c r="F227" s="230" t="s">
        <v>1107</v>
      </c>
      <c r="G227" s="227"/>
      <c r="H227" s="229" t="s">
        <v>32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152</v>
      </c>
      <c r="AU227" s="236" t="s">
        <v>88</v>
      </c>
      <c r="AV227" s="13" t="s">
        <v>86</v>
      </c>
      <c r="AW227" s="13" t="s">
        <v>39</v>
      </c>
      <c r="AX227" s="13" t="s">
        <v>78</v>
      </c>
      <c r="AY227" s="236" t="s">
        <v>141</v>
      </c>
    </row>
    <row r="228" s="14" customFormat="1">
      <c r="A228" s="14"/>
      <c r="B228" s="237"/>
      <c r="C228" s="238"/>
      <c r="D228" s="228" t="s">
        <v>152</v>
      </c>
      <c r="E228" s="239" t="s">
        <v>32</v>
      </c>
      <c r="F228" s="240" t="s">
        <v>333</v>
      </c>
      <c r="G228" s="238"/>
      <c r="H228" s="241">
        <v>22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152</v>
      </c>
      <c r="AU228" s="247" t="s">
        <v>88</v>
      </c>
      <c r="AV228" s="14" t="s">
        <v>88</v>
      </c>
      <c r="AW228" s="14" t="s">
        <v>39</v>
      </c>
      <c r="AX228" s="14" t="s">
        <v>78</v>
      </c>
      <c r="AY228" s="247" t="s">
        <v>141</v>
      </c>
    </row>
    <row r="229" s="13" customFormat="1">
      <c r="A229" s="13"/>
      <c r="B229" s="226"/>
      <c r="C229" s="227"/>
      <c r="D229" s="228" t="s">
        <v>152</v>
      </c>
      <c r="E229" s="229" t="s">
        <v>32</v>
      </c>
      <c r="F229" s="230" t="s">
        <v>1109</v>
      </c>
      <c r="G229" s="227"/>
      <c r="H229" s="229" t="s">
        <v>32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152</v>
      </c>
      <c r="AU229" s="236" t="s">
        <v>88</v>
      </c>
      <c r="AV229" s="13" t="s">
        <v>86</v>
      </c>
      <c r="AW229" s="13" t="s">
        <v>39</v>
      </c>
      <c r="AX229" s="13" t="s">
        <v>78</v>
      </c>
      <c r="AY229" s="236" t="s">
        <v>141</v>
      </c>
    </row>
    <row r="230" s="13" customFormat="1">
      <c r="A230" s="13"/>
      <c r="B230" s="226"/>
      <c r="C230" s="227"/>
      <c r="D230" s="228" t="s">
        <v>152</v>
      </c>
      <c r="E230" s="229" t="s">
        <v>32</v>
      </c>
      <c r="F230" s="230" t="s">
        <v>1110</v>
      </c>
      <c r="G230" s="227"/>
      <c r="H230" s="229" t="s">
        <v>32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152</v>
      </c>
      <c r="AU230" s="236" t="s">
        <v>88</v>
      </c>
      <c r="AV230" s="13" t="s">
        <v>86</v>
      </c>
      <c r="AW230" s="13" t="s">
        <v>39</v>
      </c>
      <c r="AX230" s="13" t="s">
        <v>78</v>
      </c>
      <c r="AY230" s="236" t="s">
        <v>141</v>
      </c>
    </row>
    <row r="231" s="14" customFormat="1">
      <c r="A231" s="14"/>
      <c r="B231" s="237"/>
      <c r="C231" s="238"/>
      <c r="D231" s="228" t="s">
        <v>152</v>
      </c>
      <c r="E231" s="239" t="s">
        <v>32</v>
      </c>
      <c r="F231" s="240" t="s">
        <v>1111</v>
      </c>
      <c r="G231" s="238"/>
      <c r="H231" s="241">
        <v>2.5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152</v>
      </c>
      <c r="AU231" s="247" t="s">
        <v>88</v>
      </c>
      <c r="AV231" s="14" t="s">
        <v>88</v>
      </c>
      <c r="AW231" s="14" t="s">
        <v>39</v>
      </c>
      <c r="AX231" s="14" t="s">
        <v>78</v>
      </c>
      <c r="AY231" s="247" t="s">
        <v>141</v>
      </c>
    </row>
    <row r="232" s="16" customFormat="1">
      <c r="A232" s="16"/>
      <c r="B232" s="259"/>
      <c r="C232" s="260"/>
      <c r="D232" s="228" t="s">
        <v>152</v>
      </c>
      <c r="E232" s="261" t="s">
        <v>32</v>
      </c>
      <c r="F232" s="262" t="s">
        <v>178</v>
      </c>
      <c r="G232" s="260"/>
      <c r="H232" s="263">
        <v>37.5</v>
      </c>
      <c r="I232" s="264"/>
      <c r="J232" s="260"/>
      <c r="K232" s="260"/>
      <c r="L232" s="265"/>
      <c r="M232" s="266"/>
      <c r="N232" s="267"/>
      <c r="O232" s="267"/>
      <c r="P232" s="267"/>
      <c r="Q232" s="267"/>
      <c r="R232" s="267"/>
      <c r="S232" s="267"/>
      <c r="T232" s="268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69" t="s">
        <v>152</v>
      </c>
      <c r="AU232" s="269" t="s">
        <v>88</v>
      </c>
      <c r="AV232" s="16" t="s">
        <v>148</v>
      </c>
      <c r="AW232" s="16" t="s">
        <v>39</v>
      </c>
      <c r="AX232" s="16" t="s">
        <v>86</v>
      </c>
      <c r="AY232" s="269" t="s">
        <v>141</v>
      </c>
    </row>
    <row r="233" s="2" customFormat="1" ht="24.15" customHeight="1">
      <c r="A233" s="42"/>
      <c r="B233" s="43"/>
      <c r="C233" s="208" t="s">
        <v>355</v>
      </c>
      <c r="D233" s="208" t="s">
        <v>143</v>
      </c>
      <c r="E233" s="209" t="s">
        <v>1116</v>
      </c>
      <c r="F233" s="210" t="s">
        <v>1117</v>
      </c>
      <c r="G233" s="211" t="s">
        <v>358</v>
      </c>
      <c r="H233" s="212">
        <v>23.795000000000002</v>
      </c>
      <c r="I233" s="213"/>
      <c r="J233" s="214">
        <f>ROUND(I233*H233,2)</f>
        <v>0</v>
      </c>
      <c r="K233" s="210" t="s">
        <v>147</v>
      </c>
      <c r="L233" s="48"/>
      <c r="M233" s="215" t="s">
        <v>32</v>
      </c>
      <c r="N233" s="216" t="s">
        <v>49</v>
      </c>
      <c r="O233" s="88"/>
      <c r="P233" s="217">
        <f>O233*H233</f>
        <v>0</v>
      </c>
      <c r="Q233" s="217">
        <v>0</v>
      </c>
      <c r="R233" s="217">
        <f>Q233*H233</f>
        <v>0</v>
      </c>
      <c r="S233" s="217">
        <v>0.23000000000000001</v>
      </c>
      <c r="T233" s="218">
        <f>S233*H233</f>
        <v>5.4728500000000002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19" t="s">
        <v>148</v>
      </c>
      <c r="AT233" s="219" t="s">
        <v>143</v>
      </c>
      <c r="AU233" s="219" t="s">
        <v>88</v>
      </c>
      <c r="AY233" s="20" t="s">
        <v>141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0" t="s">
        <v>86</v>
      </c>
      <c r="BK233" s="220">
        <f>ROUND(I233*H233,2)</f>
        <v>0</v>
      </c>
      <c r="BL233" s="20" t="s">
        <v>148</v>
      </c>
      <c r="BM233" s="219" t="s">
        <v>1118</v>
      </c>
    </row>
    <row r="234" s="2" customFormat="1">
      <c r="A234" s="42"/>
      <c r="B234" s="43"/>
      <c r="C234" s="44"/>
      <c r="D234" s="221" t="s">
        <v>150</v>
      </c>
      <c r="E234" s="44"/>
      <c r="F234" s="222" t="s">
        <v>1119</v>
      </c>
      <c r="G234" s="44"/>
      <c r="H234" s="44"/>
      <c r="I234" s="223"/>
      <c r="J234" s="44"/>
      <c r="K234" s="44"/>
      <c r="L234" s="48"/>
      <c r="M234" s="224"/>
      <c r="N234" s="225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150</v>
      </c>
      <c r="AU234" s="20" t="s">
        <v>88</v>
      </c>
    </row>
    <row r="235" s="13" customFormat="1">
      <c r="A235" s="13"/>
      <c r="B235" s="226"/>
      <c r="C235" s="227"/>
      <c r="D235" s="228" t="s">
        <v>152</v>
      </c>
      <c r="E235" s="229" t="s">
        <v>32</v>
      </c>
      <c r="F235" s="230" t="s">
        <v>1120</v>
      </c>
      <c r="G235" s="227"/>
      <c r="H235" s="229" t="s">
        <v>32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152</v>
      </c>
      <c r="AU235" s="236" t="s">
        <v>88</v>
      </c>
      <c r="AV235" s="13" t="s">
        <v>86</v>
      </c>
      <c r="AW235" s="13" t="s">
        <v>39</v>
      </c>
      <c r="AX235" s="13" t="s">
        <v>78</v>
      </c>
      <c r="AY235" s="236" t="s">
        <v>141</v>
      </c>
    </row>
    <row r="236" s="14" customFormat="1">
      <c r="A236" s="14"/>
      <c r="B236" s="237"/>
      <c r="C236" s="238"/>
      <c r="D236" s="228" t="s">
        <v>152</v>
      </c>
      <c r="E236" s="239" t="s">
        <v>32</v>
      </c>
      <c r="F236" s="240" t="s">
        <v>1121</v>
      </c>
      <c r="G236" s="238"/>
      <c r="H236" s="241">
        <v>23.795000000000002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152</v>
      </c>
      <c r="AU236" s="247" t="s">
        <v>88</v>
      </c>
      <c r="AV236" s="14" t="s">
        <v>88</v>
      </c>
      <c r="AW236" s="14" t="s">
        <v>39</v>
      </c>
      <c r="AX236" s="14" t="s">
        <v>78</v>
      </c>
      <c r="AY236" s="247" t="s">
        <v>141</v>
      </c>
    </row>
    <row r="237" s="16" customFormat="1">
      <c r="A237" s="16"/>
      <c r="B237" s="259"/>
      <c r="C237" s="260"/>
      <c r="D237" s="228" t="s">
        <v>152</v>
      </c>
      <c r="E237" s="261" t="s">
        <v>32</v>
      </c>
      <c r="F237" s="262" t="s">
        <v>178</v>
      </c>
      <c r="G237" s="260"/>
      <c r="H237" s="263">
        <v>23.795000000000002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69" t="s">
        <v>152</v>
      </c>
      <c r="AU237" s="269" t="s">
        <v>88</v>
      </c>
      <c r="AV237" s="16" t="s">
        <v>148</v>
      </c>
      <c r="AW237" s="16" t="s">
        <v>39</v>
      </c>
      <c r="AX237" s="16" t="s">
        <v>86</v>
      </c>
      <c r="AY237" s="269" t="s">
        <v>141</v>
      </c>
    </row>
    <row r="238" s="12" customFormat="1" ht="22.8" customHeight="1">
      <c r="A238" s="12"/>
      <c r="B238" s="192"/>
      <c r="C238" s="193"/>
      <c r="D238" s="194" t="s">
        <v>77</v>
      </c>
      <c r="E238" s="206" t="s">
        <v>88</v>
      </c>
      <c r="F238" s="206" t="s">
        <v>1122</v>
      </c>
      <c r="G238" s="193"/>
      <c r="H238" s="193"/>
      <c r="I238" s="196"/>
      <c r="J238" s="207">
        <f>BK238</f>
        <v>0</v>
      </c>
      <c r="K238" s="193"/>
      <c r="L238" s="198"/>
      <c r="M238" s="199"/>
      <c r="N238" s="200"/>
      <c r="O238" s="200"/>
      <c r="P238" s="201">
        <f>SUM(P239:P253)</f>
        <v>0</v>
      </c>
      <c r="Q238" s="200"/>
      <c r="R238" s="201">
        <f>SUM(R239:R253)</f>
        <v>0.33011999999999997</v>
      </c>
      <c r="S238" s="200"/>
      <c r="T238" s="202">
        <f>SUM(T239:T253)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3" t="s">
        <v>86</v>
      </c>
      <c r="AT238" s="204" t="s">
        <v>77</v>
      </c>
      <c r="AU238" s="204" t="s">
        <v>86</v>
      </c>
      <c r="AY238" s="203" t="s">
        <v>141</v>
      </c>
      <c r="BK238" s="205">
        <f>SUM(BK239:BK253)</f>
        <v>0</v>
      </c>
    </row>
    <row r="239" s="2" customFormat="1" ht="24.15" customHeight="1">
      <c r="A239" s="42"/>
      <c r="B239" s="43"/>
      <c r="C239" s="208" t="s">
        <v>365</v>
      </c>
      <c r="D239" s="208" t="s">
        <v>143</v>
      </c>
      <c r="E239" s="209" t="s">
        <v>1123</v>
      </c>
      <c r="F239" s="210" t="s">
        <v>1124</v>
      </c>
      <c r="G239" s="211" t="s">
        <v>146</v>
      </c>
      <c r="H239" s="212">
        <v>118.8</v>
      </c>
      <c r="I239" s="213"/>
      <c r="J239" s="214">
        <f>ROUND(I239*H239,2)</f>
        <v>0</v>
      </c>
      <c r="K239" s="210" t="s">
        <v>147</v>
      </c>
      <c r="L239" s="48"/>
      <c r="M239" s="215" t="s">
        <v>32</v>
      </c>
      <c r="N239" s="216" t="s">
        <v>49</v>
      </c>
      <c r="O239" s="88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19" t="s">
        <v>148</v>
      </c>
      <c r="AT239" s="219" t="s">
        <v>143</v>
      </c>
      <c r="AU239" s="219" t="s">
        <v>88</v>
      </c>
      <c r="AY239" s="20" t="s">
        <v>141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0" t="s">
        <v>86</v>
      </c>
      <c r="BK239" s="220">
        <f>ROUND(I239*H239,2)</f>
        <v>0</v>
      </c>
      <c r="BL239" s="20" t="s">
        <v>148</v>
      </c>
      <c r="BM239" s="219" t="s">
        <v>1125</v>
      </c>
    </row>
    <row r="240" s="2" customFormat="1">
      <c r="A240" s="42"/>
      <c r="B240" s="43"/>
      <c r="C240" s="44"/>
      <c r="D240" s="221" t="s">
        <v>150</v>
      </c>
      <c r="E240" s="44"/>
      <c r="F240" s="222" t="s">
        <v>1126</v>
      </c>
      <c r="G240" s="44"/>
      <c r="H240" s="44"/>
      <c r="I240" s="223"/>
      <c r="J240" s="44"/>
      <c r="K240" s="44"/>
      <c r="L240" s="48"/>
      <c r="M240" s="224"/>
      <c r="N240" s="225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150</v>
      </c>
      <c r="AU240" s="20" t="s">
        <v>88</v>
      </c>
    </row>
    <row r="241" s="13" customFormat="1">
      <c r="A241" s="13"/>
      <c r="B241" s="226"/>
      <c r="C241" s="227"/>
      <c r="D241" s="228" t="s">
        <v>152</v>
      </c>
      <c r="E241" s="229" t="s">
        <v>32</v>
      </c>
      <c r="F241" s="230" t="s">
        <v>1058</v>
      </c>
      <c r="G241" s="227"/>
      <c r="H241" s="229" t="s">
        <v>32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152</v>
      </c>
      <c r="AU241" s="236" t="s">
        <v>88</v>
      </c>
      <c r="AV241" s="13" t="s">
        <v>86</v>
      </c>
      <c r="AW241" s="13" t="s">
        <v>39</v>
      </c>
      <c r="AX241" s="13" t="s">
        <v>78</v>
      </c>
      <c r="AY241" s="236" t="s">
        <v>141</v>
      </c>
    </row>
    <row r="242" s="14" customFormat="1">
      <c r="A242" s="14"/>
      <c r="B242" s="237"/>
      <c r="C242" s="238"/>
      <c r="D242" s="228" t="s">
        <v>152</v>
      </c>
      <c r="E242" s="239" t="s">
        <v>32</v>
      </c>
      <c r="F242" s="240" t="s">
        <v>1127</v>
      </c>
      <c r="G242" s="238"/>
      <c r="H242" s="241">
        <v>118.8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152</v>
      </c>
      <c r="AU242" s="247" t="s">
        <v>88</v>
      </c>
      <c r="AV242" s="14" t="s">
        <v>88</v>
      </c>
      <c r="AW242" s="14" t="s">
        <v>39</v>
      </c>
      <c r="AX242" s="14" t="s">
        <v>78</v>
      </c>
      <c r="AY242" s="247" t="s">
        <v>141</v>
      </c>
    </row>
    <row r="243" s="16" customFormat="1">
      <c r="A243" s="16"/>
      <c r="B243" s="259"/>
      <c r="C243" s="260"/>
      <c r="D243" s="228" t="s">
        <v>152</v>
      </c>
      <c r="E243" s="261" t="s">
        <v>32</v>
      </c>
      <c r="F243" s="262" t="s">
        <v>178</v>
      </c>
      <c r="G243" s="260"/>
      <c r="H243" s="263">
        <v>118.8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9" t="s">
        <v>152</v>
      </c>
      <c r="AU243" s="269" t="s">
        <v>88</v>
      </c>
      <c r="AV243" s="16" t="s">
        <v>148</v>
      </c>
      <c r="AW243" s="16" t="s">
        <v>39</v>
      </c>
      <c r="AX243" s="16" t="s">
        <v>86</v>
      </c>
      <c r="AY243" s="269" t="s">
        <v>141</v>
      </c>
    </row>
    <row r="244" s="2" customFormat="1" ht="24.15" customHeight="1">
      <c r="A244" s="42"/>
      <c r="B244" s="43"/>
      <c r="C244" s="208" t="s">
        <v>371</v>
      </c>
      <c r="D244" s="208" t="s">
        <v>143</v>
      </c>
      <c r="E244" s="209" t="s">
        <v>1128</v>
      </c>
      <c r="F244" s="210" t="s">
        <v>1129</v>
      </c>
      <c r="G244" s="211" t="s">
        <v>230</v>
      </c>
      <c r="H244" s="212">
        <v>504</v>
      </c>
      <c r="I244" s="213"/>
      <c r="J244" s="214">
        <f>ROUND(I244*H244,2)</f>
        <v>0</v>
      </c>
      <c r="K244" s="210" t="s">
        <v>147</v>
      </c>
      <c r="L244" s="48"/>
      <c r="M244" s="215" t="s">
        <v>32</v>
      </c>
      <c r="N244" s="216" t="s">
        <v>49</v>
      </c>
      <c r="O244" s="88"/>
      <c r="P244" s="217">
        <f>O244*H244</f>
        <v>0</v>
      </c>
      <c r="Q244" s="217">
        <v>0.00031</v>
      </c>
      <c r="R244" s="217">
        <f>Q244*H244</f>
        <v>0.15623999999999999</v>
      </c>
      <c r="S244" s="217">
        <v>0</v>
      </c>
      <c r="T244" s="218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19" t="s">
        <v>148</v>
      </c>
      <c r="AT244" s="219" t="s">
        <v>143</v>
      </c>
      <c r="AU244" s="219" t="s">
        <v>88</v>
      </c>
      <c r="AY244" s="20" t="s">
        <v>141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20" t="s">
        <v>86</v>
      </c>
      <c r="BK244" s="220">
        <f>ROUND(I244*H244,2)</f>
        <v>0</v>
      </c>
      <c r="BL244" s="20" t="s">
        <v>148</v>
      </c>
      <c r="BM244" s="219" t="s">
        <v>1130</v>
      </c>
    </row>
    <row r="245" s="2" customFormat="1">
      <c r="A245" s="42"/>
      <c r="B245" s="43"/>
      <c r="C245" s="44"/>
      <c r="D245" s="221" t="s">
        <v>150</v>
      </c>
      <c r="E245" s="44"/>
      <c r="F245" s="222" t="s">
        <v>1131</v>
      </c>
      <c r="G245" s="44"/>
      <c r="H245" s="44"/>
      <c r="I245" s="223"/>
      <c r="J245" s="44"/>
      <c r="K245" s="44"/>
      <c r="L245" s="48"/>
      <c r="M245" s="224"/>
      <c r="N245" s="225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T245" s="20" t="s">
        <v>150</v>
      </c>
      <c r="AU245" s="20" t="s">
        <v>88</v>
      </c>
    </row>
    <row r="246" s="13" customFormat="1">
      <c r="A246" s="13"/>
      <c r="B246" s="226"/>
      <c r="C246" s="227"/>
      <c r="D246" s="228" t="s">
        <v>152</v>
      </c>
      <c r="E246" s="229" t="s">
        <v>32</v>
      </c>
      <c r="F246" s="230" t="s">
        <v>1058</v>
      </c>
      <c r="G246" s="227"/>
      <c r="H246" s="229" t="s">
        <v>32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152</v>
      </c>
      <c r="AU246" s="236" t="s">
        <v>88</v>
      </c>
      <c r="AV246" s="13" t="s">
        <v>86</v>
      </c>
      <c r="AW246" s="13" t="s">
        <v>39</v>
      </c>
      <c r="AX246" s="13" t="s">
        <v>78</v>
      </c>
      <c r="AY246" s="236" t="s">
        <v>141</v>
      </c>
    </row>
    <row r="247" s="14" customFormat="1">
      <c r="A247" s="14"/>
      <c r="B247" s="237"/>
      <c r="C247" s="238"/>
      <c r="D247" s="228" t="s">
        <v>152</v>
      </c>
      <c r="E247" s="239" t="s">
        <v>32</v>
      </c>
      <c r="F247" s="240" t="s">
        <v>1132</v>
      </c>
      <c r="G247" s="238"/>
      <c r="H247" s="241">
        <v>504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152</v>
      </c>
      <c r="AU247" s="247" t="s">
        <v>88</v>
      </c>
      <c r="AV247" s="14" t="s">
        <v>88</v>
      </c>
      <c r="AW247" s="14" t="s">
        <v>39</v>
      </c>
      <c r="AX247" s="14" t="s">
        <v>78</v>
      </c>
      <c r="AY247" s="247" t="s">
        <v>141</v>
      </c>
    </row>
    <row r="248" s="16" customFormat="1">
      <c r="A248" s="16"/>
      <c r="B248" s="259"/>
      <c r="C248" s="260"/>
      <c r="D248" s="228" t="s">
        <v>152</v>
      </c>
      <c r="E248" s="261" t="s">
        <v>32</v>
      </c>
      <c r="F248" s="262" t="s">
        <v>178</v>
      </c>
      <c r="G248" s="260"/>
      <c r="H248" s="263">
        <v>504</v>
      </c>
      <c r="I248" s="264"/>
      <c r="J248" s="260"/>
      <c r="K248" s="260"/>
      <c r="L248" s="265"/>
      <c r="M248" s="266"/>
      <c r="N248" s="267"/>
      <c r="O248" s="267"/>
      <c r="P248" s="267"/>
      <c r="Q248" s="267"/>
      <c r="R248" s="267"/>
      <c r="S248" s="267"/>
      <c r="T248" s="268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69" t="s">
        <v>152</v>
      </c>
      <c r="AU248" s="269" t="s">
        <v>88</v>
      </c>
      <c r="AV248" s="16" t="s">
        <v>148</v>
      </c>
      <c r="AW248" s="16" t="s">
        <v>39</v>
      </c>
      <c r="AX248" s="16" t="s">
        <v>86</v>
      </c>
      <c r="AY248" s="269" t="s">
        <v>141</v>
      </c>
    </row>
    <row r="249" s="2" customFormat="1" ht="16.5" customHeight="1">
      <c r="A249" s="42"/>
      <c r="B249" s="43"/>
      <c r="C249" s="270" t="s">
        <v>379</v>
      </c>
      <c r="D249" s="270" t="s">
        <v>280</v>
      </c>
      <c r="E249" s="271" t="s">
        <v>1133</v>
      </c>
      <c r="F249" s="272" t="s">
        <v>1134</v>
      </c>
      <c r="G249" s="273" t="s">
        <v>230</v>
      </c>
      <c r="H249" s="274">
        <v>579.60000000000002</v>
      </c>
      <c r="I249" s="275"/>
      <c r="J249" s="276">
        <f>ROUND(I249*H249,2)</f>
        <v>0</v>
      </c>
      <c r="K249" s="272" t="s">
        <v>147</v>
      </c>
      <c r="L249" s="277"/>
      <c r="M249" s="278" t="s">
        <v>32</v>
      </c>
      <c r="N249" s="279" t="s">
        <v>49</v>
      </c>
      <c r="O249" s="88"/>
      <c r="P249" s="217">
        <f>O249*H249</f>
        <v>0</v>
      </c>
      <c r="Q249" s="217">
        <v>0.00029999999999999997</v>
      </c>
      <c r="R249" s="217">
        <f>Q249*H249</f>
        <v>0.17387999999999998</v>
      </c>
      <c r="S249" s="217">
        <v>0</v>
      </c>
      <c r="T249" s="218">
        <f>S249*H249</f>
        <v>0</v>
      </c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R249" s="219" t="s">
        <v>257</v>
      </c>
      <c r="AT249" s="219" t="s">
        <v>280</v>
      </c>
      <c r="AU249" s="219" t="s">
        <v>88</v>
      </c>
      <c r="AY249" s="20" t="s">
        <v>141</v>
      </c>
      <c r="BE249" s="220">
        <f>IF(N249="základní",J249,0)</f>
        <v>0</v>
      </c>
      <c r="BF249" s="220">
        <f>IF(N249="snížená",J249,0)</f>
        <v>0</v>
      </c>
      <c r="BG249" s="220">
        <f>IF(N249="zákl. přenesená",J249,0)</f>
        <v>0</v>
      </c>
      <c r="BH249" s="220">
        <f>IF(N249="sníž. přenesená",J249,0)</f>
        <v>0</v>
      </c>
      <c r="BI249" s="220">
        <f>IF(N249="nulová",J249,0)</f>
        <v>0</v>
      </c>
      <c r="BJ249" s="20" t="s">
        <v>86</v>
      </c>
      <c r="BK249" s="220">
        <f>ROUND(I249*H249,2)</f>
        <v>0</v>
      </c>
      <c r="BL249" s="20" t="s">
        <v>148</v>
      </c>
      <c r="BM249" s="219" t="s">
        <v>1135</v>
      </c>
    </row>
    <row r="250" s="13" customFormat="1">
      <c r="A250" s="13"/>
      <c r="B250" s="226"/>
      <c r="C250" s="227"/>
      <c r="D250" s="228" t="s">
        <v>152</v>
      </c>
      <c r="E250" s="229" t="s">
        <v>32</v>
      </c>
      <c r="F250" s="230" t="s">
        <v>1136</v>
      </c>
      <c r="G250" s="227"/>
      <c r="H250" s="229" t="s">
        <v>32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152</v>
      </c>
      <c r="AU250" s="236" t="s">
        <v>88</v>
      </c>
      <c r="AV250" s="13" t="s">
        <v>86</v>
      </c>
      <c r="AW250" s="13" t="s">
        <v>39</v>
      </c>
      <c r="AX250" s="13" t="s">
        <v>78</v>
      </c>
      <c r="AY250" s="236" t="s">
        <v>141</v>
      </c>
    </row>
    <row r="251" s="14" customFormat="1">
      <c r="A251" s="14"/>
      <c r="B251" s="237"/>
      <c r="C251" s="238"/>
      <c r="D251" s="228" t="s">
        <v>152</v>
      </c>
      <c r="E251" s="239" t="s">
        <v>32</v>
      </c>
      <c r="F251" s="240" t="s">
        <v>1137</v>
      </c>
      <c r="G251" s="238"/>
      <c r="H251" s="241">
        <v>504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152</v>
      </c>
      <c r="AU251" s="247" t="s">
        <v>88</v>
      </c>
      <c r="AV251" s="14" t="s">
        <v>88</v>
      </c>
      <c r="AW251" s="14" t="s">
        <v>39</v>
      </c>
      <c r="AX251" s="14" t="s">
        <v>78</v>
      </c>
      <c r="AY251" s="247" t="s">
        <v>141</v>
      </c>
    </row>
    <row r="252" s="16" customFormat="1">
      <c r="A252" s="16"/>
      <c r="B252" s="259"/>
      <c r="C252" s="260"/>
      <c r="D252" s="228" t="s">
        <v>152</v>
      </c>
      <c r="E252" s="261" t="s">
        <v>32</v>
      </c>
      <c r="F252" s="262" t="s">
        <v>178</v>
      </c>
      <c r="G252" s="260"/>
      <c r="H252" s="263">
        <v>504</v>
      </c>
      <c r="I252" s="264"/>
      <c r="J252" s="260"/>
      <c r="K252" s="260"/>
      <c r="L252" s="265"/>
      <c r="M252" s="266"/>
      <c r="N252" s="267"/>
      <c r="O252" s="267"/>
      <c r="P252" s="267"/>
      <c r="Q252" s="267"/>
      <c r="R252" s="267"/>
      <c r="S252" s="267"/>
      <c r="T252" s="268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69" t="s">
        <v>152</v>
      </c>
      <c r="AU252" s="269" t="s">
        <v>88</v>
      </c>
      <c r="AV252" s="16" t="s">
        <v>148</v>
      </c>
      <c r="AW252" s="16" t="s">
        <v>39</v>
      </c>
      <c r="AX252" s="16" t="s">
        <v>86</v>
      </c>
      <c r="AY252" s="269" t="s">
        <v>141</v>
      </c>
    </row>
    <row r="253" s="14" customFormat="1">
      <c r="A253" s="14"/>
      <c r="B253" s="237"/>
      <c r="C253" s="238"/>
      <c r="D253" s="228" t="s">
        <v>152</v>
      </c>
      <c r="E253" s="238"/>
      <c r="F253" s="240" t="s">
        <v>1138</v>
      </c>
      <c r="G253" s="238"/>
      <c r="H253" s="241">
        <v>579.60000000000002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152</v>
      </c>
      <c r="AU253" s="247" t="s">
        <v>88</v>
      </c>
      <c r="AV253" s="14" t="s">
        <v>88</v>
      </c>
      <c r="AW253" s="14" t="s">
        <v>4</v>
      </c>
      <c r="AX253" s="14" t="s">
        <v>86</v>
      </c>
      <c r="AY253" s="247" t="s">
        <v>141</v>
      </c>
    </row>
    <row r="254" s="12" customFormat="1" ht="22.8" customHeight="1">
      <c r="A254" s="12"/>
      <c r="B254" s="192"/>
      <c r="C254" s="193"/>
      <c r="D254" s="194" t="s">
        <v>77</v>
      </c>
      <c r="E254" s="206" t="s">
        <v>212</v>
      </c>
      <c r="F254" s="206" t="s">
        <v>462</v>
      </c>
      <c r="G254" s="193"/>
      <c r="H254" s="193"/>
      <c r="I254" s="196"/>
      <c r="J254" s="207">
        <f>BK254</f>
        <v>0</v>
      </c>
      <c r="K254" s="193"/>
      <c r="L254" s="198"/>
      <c r="M254" s="199"/>
      <c r="N254" s="200"/>
      <c r="O254" s="200"/>
      <c r="P254" s="201">
        <f>SUM(P255:P285)</f>
        <v>0</v>
      </c>
      <c r="Q254" s="200"/>
      <c r="R254" s="201">
        <f>SUM(R255:R285)</f>
        <v>10.47414</v>
      </c>
      <c r="S254" s="200"/>
      <c r="T254" s="202">
        <f>SUM(T255:T285)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3" t="s">
        <v>86</v>
      </c>
      <c r="AT254" s="204" t="s">
        <v>77</v>
      </c>
      <c r="AU254" s="204" t="s">
        <v>86</v>
      </c>
      <c r="AY254" s="203" t="s">
        <v>141</v>
      </c>
      <c r="BK254" s="205">
        <f>SUM(BK255:BK285)</f>
        <v>0</v>
      </c>
    </row>
    <row r="255" s="2" customFormat="1" ht="33" customHeight="1">
      <c r="A255" s="42"/>
      <c r="B255" s="43"/>
      <c r="C255" s="208" t="s">
        <v>386</v>
      </c>
      <c r="D255" s="208" t="s">
        <v>143</v>
      </c>
      <c r="E255" s="209" t="s">
        <v>474</v>
      </c>
      <c r="F255" s="210" t="s">
        <v>475</v>
      </c>
      <c r="G255" s="211" t="s">
        <v>230</v>
      </c>
      <c r="H255" s="212">
        <v>13</v>
      </c>
      <c r="I255" s="213"/>
      <c r="J255" s="214">
        <f>ROUND(I255*H255,2)</f>
        <v>0</v>
      </c>
      <c r="K255" s="210" t="s">
        <v>147</v>
      </c>
      <c r="L255" s="48"/>
      <c r="M255" s="215" t="s">
        <v>32</v>
      </c>
      <c r="N255" s="216" t="s">
        <v>49</v>
      </c>
      <c r="O255" s="88"/>
      <c r="P255" s="217">
        <f>O255*H255</f>
        <v>0</v>
      </c>
      <c r="Q255" s="217">
        <v>0.1837</v>
      </c>
      <c r="R255" s="217">
        <f>Q255*H255</f>
        <v>2.3881000000000001</v>
      </c>
      <c r="S255" s="217">
        <v>0</v>
      </c>
      <c r="T255" s="218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19" t="s">
        <v>148</v>
      </c>
      <c r="AT255" s="219" t="s">
        <v>143</v>
      </c>
      <c r="AU255" s="219" t="s">
        <v>88</v>
      </c>
      <c r="AY255" s="20" t="s">
        <v>141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86</v>
      </c>
      <c r="BK255" s="220">
        <f>ROUND(I255*H255,2)</f>
        <v>0</v>
      </c>
      <c r="BL255" s="20" t="s">
        <v>148</v>
      </c>
      <c r="BM255" s="219" t="s">
        <v>1139</v>
      </c>
    </row>
    <row r="256" s="2" customFormat="1">
      <c r="A256" s="42"/>
      <c r="B256" s="43"/>
      <c r="C256" s="44"/>
      <c r="D256" s="221" t="s">
        <v>150</v>
      </c>
      <c r="E256" s="44"/>
      <c r="F256" s="222" t="s">
        <v>477</v>
      </c>
      <c r="G256" s="44"/>
      <c r="H256" s="44"/>
      <c r="I256" s="223"/>
      <c r="J256" s="44"/>
      <c r="K256" s="44"/>
      <c r="L256" s="48"/>
      <c r="M256" s="224"/>
      <c r="N256" s="225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150</v>
      </c>
      <c r="AU256" s="20" t="s">
        <v>88</v>
      </c>
    </row>
    <row r="257" s="13" customFormat="1">
      <c r="A257" s="13"/>
      <c r="B257" s="226"/>
      <c r="C257" s="227"/>
      <c r="D257" s="228" t="s">
        <v>152</v>
      </c>
      <c r="E257" s="229" t="s">
        <v>32</v>
      </c>
      <c r="F257" s="230" t="s">
        <v>478</v>
      </c>
      <c r="G257" s="227"/>
      <c r="H257" s="229" t="s">
        <v>32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152</v>
      </c>
      <c r="AU257" s="236" t="s">
        <v>88</v>
      </c>
      <c r="AV257" s="13" t="s">
        <v>86</v>
      </c>
      <c r="AW257" s="13" t="s">
        <v>39</v>
      </c>
      <c r="AX257" s="13" t="s">
        <v>78</v>
      </c>
      <c r="AY257" s="236" t="s">
        <v>141</v>
      </c>
    </row>
    <row r="258" s="14" customFormat="1">
      <c r="A258" s="14"/>
      <c r="B258" s="237"/>
      <c r="C258" s="238"/>
      <c r="D258" s="228" t="s">
        <v>152</v>
      </c>
      <c r="E258" s="239" t="s">
        <v>32</v>
      </c>
      <c r="F258" s="240" t="s">
        <v>332</v>
      </c>
      <c r="G258" s="238"/>
      <c r="H258" s="241">
        <v>13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152</v>
      </c>
      <c r="AU258" s="247" t="s">
        <v>88</v>
      </c>
      <c r="AV258" s="14" t="s">
        <v>88</v>
      </c>
      <c r="AW258" s="14" t="s">
        <v>39</v>
      </c>
      <c r="AX258" s="14" t="s">
        <v>78</v>
      </c>
      <c r="AY258" s="247" t="s">
        <v>141</v>
      </c>
    </row>
    <row r="259" s="16" customFormat="1">
      <c r="A259" s="16"/>
      <c r="B259" s="259"/>
      <c r="C259" s="260"/>
      <c r="D259" s="228" t="s">
        <v>152</v>
      </c>
      <c r="E259" s="261" t="s">
        <v>32</v>
      </c>
      <c r="F259" s="262" t="s">
        <v>178</v>
      </c>
      <c r="G259" s="260"/>
      <c r="H259" s="263">
        <v>13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69" t="s">
        <v>152</v>
      </c>
      <c r="AU259" s="269" t="s">
        <v>88</v>
      </c>
      <c r="AV259" s="16" t="s">
        <v>148</v>
      </c>
      <c r="AW259" s="16" t="s">
        <v>39</v>
      </c>
      <c r="AX259" s="16" t="s">
        <v>86</v>
      </c>
      <c r="AY259" s="269" t="s">
        <v>141</v>
      </c>
    </row>
    <row r="260" s="2" customFormat="1" ht="21.75" customHeight="1">
      <c r="A260" s="42"/>
      <c r="B260" s="43"/>
      <c r="C260" s="208" t="s">
        <v>392</v>
      </c>
      <c r="D260" s="208" t="s">
        <v>143</v>
      </c>
      <c r="E260" s="209" t="s">
        <v>1140</v>
      </c>
      <c r="F260" s="210" t="s">
        <v>1141</v>
      </c>
      <c r="G260" s="211" t="s">
        <v>230</v>
      </c>
      <c r="H260" s="212">
        <v>13</v>
      </c>
      <c r="I260" s="213"/>
      <c r="J260" s="214">
        <f>ROUND(I260*H260,2)</f>
        <v>0</v>
      </c>
      <c r="K260" s="210" t="s">
        <v>147</v>
      </c>
      <c r="L260" s="48"/>
      <c r="M260" s="215" t="s">
        <v>32</v>
      </c>
      <c r="N260" s="216" t="s">
        <v>49</v>
      </c>
      <c r="O260" s="88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R260" s="219" t="s">
        <v>148</v>
      </c>
      <c r="AT260" s="219" t="s">
        <v>143</v>
      </c>
      <c r="AU260" s="219" t="s">
        <v>88</v>
      </c>
      <c r="AY260" s="20" t="s">
        <v>141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86</v>
      </c>
      <c r="BK260" s="220">
        <f>ROUND(I260*H260,2)</f>
        <v>0</v>
      </c>
      <c r="BL260" s="20" t="s">
        <v>148</v>
      </c>
      <c r="BM260" s="219" t="s">
        <v>1142</v>
      </c>
    </row>
    <row r="261" s="2" customFormat="1">
      <c r="A261" s="42"/>
      <c r="B261" s="43"/>
      <c r="C261" s="44"/>
      <c r="D261" s="221" t="s">
        <v>150</v>
      </c>
      <c r="E261" s="44"/>
      <c r="F261" s="222" t="s">
        <v>1143</v>
      </c>
      <c r="G261" s="44"/>
      <c r="H261" s="44"/>
      <c r="I261" s="223"/>
      <c r="J261" s="44"/>
      <c r="K261" s="44"/>
      <c r="L261" s="48"/>
      <c r="M261" s="224"/>
      <c r="N261" s="225"/>
      <c r="O261" s="88"/>
      <c r="P261" s="88"/>
      <c r="Q261" s="88"/>
      <c r="R261" s="88"/>
      <c r="S261" s="88"/>
      <c r="T261" s="89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T261" s="20" t="s">
        <v>150</v>
      </c>
      <c r="AU261" s="20" t="s">
        <v>88</v>
      </c>
    </row>
    <row r="262" s="13" customFormat="1">
      <c r="A262" s="13"/>
      <c r="B262" s="226"/>
      <c r="C262" s="227"/>
      <c r="D262" s="228" t="s">
        <v>152</v>
      </c>
      <c r="E262" s="229" t="s">
        <v>32</v>
      </c>
      <c r="F262" s="230" t="s">
        <v>331</v>
      </c>
      <c r="G262" s="227"/>
      <c r="H262" s="229" t="s">
        <v>32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152</v>
      </c>
      <c r="AU262" s="236" t="s">
        <v>88</v>
      </c>
      <c r="AV262" s="13" t="s">
        <v>86</v>
      </c>
      <c r="AW262" s="13" t="s">
        <v>39</v>
      </c>
      <c r="AX262" s="13" t="s">
        <v>78</v>
      </c>
      <c r="AY262" s="236" t="s">
        <v>141</v>
      </c>
    </row>
    <row r="263" s="14" customFormat="1">
      <c r="A263" s="14"/>
      <c r="B263" s="237"/>
      <c r="C263" s="238"/>
      <c r="D263" s="228" t="s">
        <v>152</v>
      </c>
      <c r="E263" s="239" t="s">
        <v>32</v>
      </c>
      <c r="F263" s="240" t="s">
        <v>332</v>
      </c>
      <c r="G263" s="238"/>
      <c r="H263" s="241">
        <v>13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152</v>
      </c>
      <c r="AU263" s="247" t="s">
        <v>88</v>
      </c>
      <c r="AV263" s="14" t="s">
        <v>88</v>
      </c>
      <c r="AW263" s="14" t="s">
        <v>39</v>
      </c>
      <c r="AX263" s="14" t="s">
        <v>78</v>
      </c>
      <c r="AY263" s="247" t="s">
        <v>141</v>
      </c>
    </row>
    <row r="264" s="16" customFormat="1">
      <c r="A264" s="16"/>
      <c r="B264" s="259"/>
      <c r="C264" s="260"/>
      <c r="D264" s="228" t="s">
        <v>152</v>
      </c>
      <c r="E264" s="261" t="s">
        <v>32</v>
      </c>
      <c r="F264" s="262" t="s">
        <v>178</v>
      </c>
      <c r="G264" s="260"/>
      <c r="H264" s="263">
        <v>13</v>
      </c>
      <c r="I264" s="264"/>
      <c r="J264" s="260"/>
      <c r="K264" s="260"/>
      <c r="L264" s="265"/>
      <c r="M264" s="266"/>
      <c r="N264" s="267"/>
      <c r="O264" s="267"/>
      <c r="P264" s="267"/>
      <c r="Q264" s="267"/>
      <c r="R264" s="267"/>
      <c r="S264" s="267"/>
      <c r="T264" s="268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69" t="s">
        <v>152</v>
      </c>
      <c r="AU264" s="269" t="s">
        <v>88</v>
      </c>
      <c r="AV264" s="16" t="s">
        <v>148</v>
      </c>
      <c r="AW264" s="16" t="s">
        <v>39</v>
      </c>
      <c r="AX264" s="16" t="s">
        <v>86</v>
      </c>
      <c r="AY264" s="269" t="s">
        <v>141</v>
      </c>
    </row>
    <row r="265" s="2" customFormat="1" ht="21.75" customHeight="1">
      <c r="A265" s="42"/>
      <c r="B265" s="43"/>
      <c r="C265" s="208" t="s">
        <v>363</v>
      </c>
      <c r="D265" s="208" t="s">
        <v>143</v>
      </c>
      <c r="E265" s="209" t="s">
        <v>1144</v>
      </c>
      <c r="F265" s="210" t="s">
        <v>1145</v>
      </c>
      <c r="G265" s="211" t="s">
        <v>230</v>
      </c>
      <c r="H265" s="212">
        <v>24.199999999999999</v>
      </c>
      <c r="I265" s="213"/>
      <c r="J265" s="214">
        <f>ROUND(I265*H265,2)</f>
        <v>0</v>
      </c>
      <c r="K265" s="210" t="s">
        <v>147</v>
      </c>
      <c r="L265" s="48"/>
      <c r="M265" s="215" t="s">
        <v>32</v>
      </c>
      <c r="N265" s="216" t="s">
        <v>49</v>
      </c>
      <c r="O265" s="88"/>
      <c r="P265" s="217">
        <f>O265*H265</f>
        <v>0</v>
      </c>
      <c r="Q265" s="217">
        <v>0</v>
      </c>
      <c r="R265" s="217">
        <f>Q265*H265</f>
        <v>0</v>
      </c>
      <c r="S265" s="217">
        <v>0</v>
      </c>
      <c r="T265" s="218">
        <f>S265*H265</f>
        <v>0</v>
      </c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R265" s="219" t="s">
        <v>148</v>
      </c>
      <c r="AT265" s="219" t="s">
        <v>143</v>
      </c>
      <c r="AU265" s="219" t="s">
        <v>88</v>
      </c>
      <c r="AY265" s="20" t="s">
        <v>141</v>
      </c>
      <c r="BE265" s="220">
        <f>IF(N265="základní",J265,0)</f>
        <v>0</v>
      </c>
      <c r="BF265" s="220">
        <f>IF(N265="snížená",J265,0)</f>
        <v>0</v>
      </c>
      <c r="BG265" s="220">
        <f>IF(N265="zákl. přenesená",J265,0)</f>
        <v>0</v>
      </c>
      <c r="BH265" s="220">
        <f>IF(N265="sníž. přenesená",J265,0)</f>
        <v>0</v>
      </c>
      <c r="BI265" s="220">
        <f>IF(N265="nulová",J265,0)</f>
        <v>0</v>
      </c>
      <c r="BJ265" s="20" t="s">
        <v>86</v>
      </c>
      <c r="BK265" s="220">
        <f>ROUND(I265*H265,2)</f>
        <v>0</v>
      </c>
      <c r="BL265" s="20" t="s">
        <v>148</v>
      </c>
      <c r="BM265" s="219" t="s">
        <v>1146</v>
      </c>
    </row>
    <row r="266" s="2" customFormat="1">
      <c r="A266" s="42"/>
      <c r="B266" s="43"/>
      <c r="C266" s="44"/>
      <c r="D266" s="221" t="s">
        <v>150</v>
      </c>
      <c r="E266" s="44"/>
      <c r="F266" s="222" t="s">
        <v>1147</v>
      </c>
      <c r="G266" s="44"/>
      <c r="H266" s="44"/>
      <c r="I266" s="223"/>
      <c r="J266" s="44"/>
      <c r="K266" s="44"/>
      <c r="L266" s="48"/>
      <c r="M266" s="224"/>
      <c r="N266" s="225"/>
      <c r="O266" s="88"/>
      <c r="P266" s="88"/>
      <c r="Q266" s="88"/>
      <c r="R266" s="88"/>
      <c r="S266" s="88"/>
      <c r="T266" s="89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T266" s="20" t="s">
        <v>150</v>
      </c>
      <c r="AU266" s="20" t="s">
        <v>88</v>
      </c>
    </row>
    <row r="267" s="13" customFormat="1">
      <c r="A267" s="13"/>
      <c r="B267" s="226"/>
      <c r="C267" s="227"/>
      <c r="D267" s="228" t="s">
        <v>152</v>
      </c>
      <c r="E267" s="229" t="s">
        <v>32</v>
      </c>
      <c r="F267" s="230" t="s">
        <v>1080</v>
      </c>
      <c r="G267" s="227"/>
      <c r="H267" s="229" t="s">
        <v>32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152</v>
      </c>
      <c r="AU267" s="236" t="s">
        <v>88</v>
      </c>
      <c r="AV267" s="13" t="s">
        <v>86</v>
      </c>
      <c r="AW267" s="13" t="s">
        <v>39</v>
      </c>
      <c r="AX267" s="13" t="s">
        <v>78</v>
      </c>
      <c r="AY267" s="236" t="s">
        <v>141</v>
      </c>
    </row>
    <row r="268" s="14" customFormat="1">
      <c r="A268" s="14"/>
      <c r="B268" s="237"/>
      <c r="C268" s="238"/>
      <c r="D268" s="228" t="s">
        <v>152</v>
      </c>
      <c r="E268" s="239" t="s">
        <v>32</v>
      </c>
      <c r="F268" s="240" t="s">
        <v>333</v>
      </c>
      <c r="G268" s="238"/>
      <c r="H268" s="241">
        <v>22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152</v>
      </c>
      <c r="AU268" s="247" t="s">
        <v>88</v>
      </c>
      <c r="AV268" s="14" t="s">
        <v>88</v>
      </c>
      <c r="AW268" s="14" t="s">
        <v>39</v>
      </c>
      <c r="AX268" s="14" t="s">
        <v>78</v>
      </c>
      <c r="AY268" s="247" t="s">
        <v>141</v>
      </c>
    </row>
    <row r="269" s="13" customFormat="1">
      <c r="A269" s="13"/>
      <c r="B269" s="226"/>
      <c r="C269" s="227"/>
      <c r="D269" s="228" t="s">
        <v>152</v>
      </c>
      <c r="E269" s="229" t="s">
        <v>32</v>
      </c>
      <c r="F269" s="230" t="s">
        <v>1148</v>
      </c>
      <c r="G269" s="227"/>
      <c r="H269" s="229" t="s">
        <v>32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152</v>
      </c>
      <c r="AU269" s="236" t="s">
        <v>88</v>
      </c>
      <c r="AV269" s="13" t="s">
        <v>86</v>
      </c>
      <c r="AW269" s="13" t="s">
        <v>39</v>
      </c>
      <c r="AX269" s="13" t="s">
        <v>78</v>
      </c>
      <c r="AY269" s="236" t="s">
        <v>141</v>
      </c>
    </row>
    <row r="270" s="14" customFormat="1">
      <c r="A270" s="14"/>
      <c r="B270" s="237"/>
      <c r="C270" s="238"/>
      <c r="D270" s="228" t="s">
        <v>152</v>
      </c>
      <c r="E270" s="239" t="s">
        <v>32</v>
      </c>
      <c r="F270" s="240" t="s">
        <v>1149</v>
      </c>
      <c r="G270" s="238"/>
      <c r="H270" s="241">
        <v>2.2000000000000002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152</v>
      </c>
      <c r="AU270" s="247" t="s">
        <v>88</v>
      </c>
      <c r="AV270" s="14" t="s">
        <v>88</v>
      </c>
      <c r="AW270" s="14" t="s">
        <v>39</v>
      </c>
      <c r="AX270" s="14" t="s">
        <v>78</v>
      </c>
      <c r="AY270" s="247" t="s">
        <v>141</v>
      </c>
    </row>
    <row r="271" s="16" customFormat="1">
      <c r="A271" s="16"/>
      <c r="B271" s="259"/>
      <c r="C271" s="260"/>
      <c r="D271" s="228" t="s">
        <v>152</v>
      </c>
      <c r="E271" s="261" t="s">
        <v>32</v>
      </c>
      <c r="F271" s="262" t="s">
        <v>178</v>
      </c>
      <c r="G271" s="260"/>
      <c r="H271" s="263">
        <v>24.199999999999999</v>
      </c>
      <c r="I271" s="264"/>
      <c r="J271" s="260"/>
      <c r="K271" s="260"/>
      <c r="L271" s="265"/>
      <c r="M271" s="266"/>
      <c r="N271" s="267"/>
      <c r="O271" s="267"/>
      <c r="P271" s="267"/>
      <c r="Q271" s="267"/>
      <c r="R271" s="267"/>
      <c r="S271" s="267"/>
      <c r="T271" s="268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69" t="s">
        <v>152</v>
      </c>
      <c r="AU271" s="269" t="s">
        <v>88</v>
      </c>
      <c r="AV271" s="16" t="s">
        <v>148</v>
      </c>
      <c r="AW271" s="16" t="s">
        <v>39</v>
      </c>
      <c r="AX271" s="16" t="s">
        <v>86</v>
      </c>
      <c r="AY271" s="269" t="s">
        <v>141</v>
      </c>
    </row>
    <row r="272" s="2" customFormat="1" ht="37.8" customHeight="1">
      <c r="A272" s="42"/>
      <c r="B272" s="43"/>
      <c r="C272" s="208" t="s">
        <v>420</v>
      </c>
      <c r="D272" s="208" t="s">
        <v>143</v>
      </c>
      <c r="E272" s="209" t="s">
        <v>1150</v>
      </c>
      <c r="F272" s="210" t="s">
        <v>1151</v>
      </c>
      <c r="G272" s="211" t="s">
        <v>230</v>
      </c>
      <c r="H272" s="212">
        <v>24.199999999999999</v>
      </c>
      <c r="I272" s="213"/>
      <c r="J272" s="214">
        <f>ROUND(I272*H272,2)</f>
        <v>0</v>
      </c>
      <c r="K272" s="210" t="s">
        <v>32</v>
      </c>
      <c r="L272" s="48"/>
      <c r="M272" s="215" t="s">
        <v>32</v>
      </c>
      <c r="N272" s="216" t="s">
        <v>49</v>
      </c>
      <c r="O272" s="88"/>
      <c r="P272" s="217">
        <f>O272*H272</f>
        <v>0</v>
      </c>
      <c r="Q272" s="217">
        <v>0.1837</v>
      </c>
      <c r="R272" s="217">
        <f>Q272*H272</f>
        <v>4.4455400000000003</v>
      </c>
      <c r="S272" s="217">
        <v>0</v>
      </c>
      <c r="T272" s="218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19" t="s">
        <v>148</v>
      </c>
      <c r="AT272" s="219" t="s">
        <v>143</v>
      </c>
      <c r="AU272" s="219" t="s">
        <v>88</v>
      </c>
      <c r="AY272" s="20" t="s">
        <v>141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0" t="s">
        <v>86</v>
      </c>
      <c r="BK272" s="220">
        <f>ROUND(I272*H272,2)</f>
        <v>0</v>
      </c>
      <c r="BL272" s="20" t="s">
        <v>148</v>
      </c>
      <c r="BM272" s="219" t="s">
        <v>1152</v>
      </c>
    </row>
    <row r="273" s="13" customFormat="1">
      <c r="A273" s="13"/>
      <c r="B273" s="226"/>
      <c r="C273" s="227"/>
      <c r="D273" s="228" t="s">
        <v>152</v>
      </c>
      <c r="E273" s="229" t="s">
        <v>32</v>
      </c>
      <c r="F273" s="230" t="s">
        <v>1080</v>
      </c>
      <c r="G273" s="227"/>
      <c r="H273" s="229" t="s">
        <v>32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152</v>
      </c>
      <c r="AU273" s="236" t="s">
        <v>88</v>
      </c>
      <c r="AV273" s="13" t="s">
        <v>86</v>
      </c>
      <c r="AW273" s="13" t="s">
        <v>39</v>
      </c>
      <c r="AX273" s="13" t="s">
        <v>78</v>
      </c>
      <c r="AY273" s="236" t="s">
        <v>141</v>
      </c>
    </row>
    <row r="274" s="14" customFormat="1">
      <c r="A274" s="14"/>
      <c r="B274" s="237"/>
      <c r="C274" s="238"/>
      <c r="D274" s="228" t="s">
        <v>152</v>
      </c>
      <c r="E274" s="239" t="s">
        <v>32</v>
      </c>
      <c r="F274" s="240" t="s">
        <v>333</v>
      </c>
      <c r="G274" s="238"/>
      <c r="H274" s="241">
        <v>22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152</v>
      </c>
      <c r="AU274" s="247" t="s">
        <v>88</v>
      </c>
      <c r="AV274" s="14" t="s">
        <v>88</v>
      </c>
      <c r="AW274" s="14" t="s">
        <v>39</v>
      </c>
      <c r="AX274" s="14" t="s">
        <v>78</v>
      </c>
      <c r="AY274" s="247" t="s">
        <v>141</v>
      </c>
    </row>
    <row r="275" s="13" customFormat="1">
      <c r="A275" s="13"/>
      <c r="B275" s="226"/>
      <c r="C275" s="227"/>
      <c r="D275" s="228" t="s">
        <v>152</v>
      </c>
      <c r="E275" s="229" t="s">
        <v>32</v>
      </c>
      <c r="F275" s="230" t="s">
        <v>1081</v>
      </c>
      <c r="G275" s="227"/>
      <c r="H275" s="229" t="s">
        <v>32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152</v>
      </c>
      <c r="AU275" s="236" t="s">
        <v>88</v>
      </c>
      <c r="AV275" s="13" t="s">
        <v>86</v>
      </c>
      <c r="AW275" s="13" t="s">
        <v>39</v>
      </c>
      <c r="AX275" s="13" t="s">
        <v>78</v>
      </c>
      <c r="AY275" s="236" t="s">
        <v>141</v>
      </c>
    </row>
    <row r="276" s="14" customFormat="1">
      <c r="A276" s="14"/>
      <c r="B276" s="237"/>
      <c r="C276" s="238"/>
      <c r="D276" s="228" t="s">
        <v>152</v>
      </c>
      <c r="E276" s="239" t="s">
        <v>32</v>
      </c>
      <c r="F276" s="240" t="s">
        <v>1149</v>
      </c>
      <c r="G276" s="238"/>
      <c r="H276" s="241">
        <v>2.2000000000000002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152</v>
      </c>
      <c r="AU276" s="247" t="s">
        <v>88</v>
      </c>
      <c r="AV276" s="14" t="s">
        <v>88</v>
      </c>
      <c r="AW276" s="14" t="s">
        <v>39</v>
      </c>
      <c r="AX276" s="14" t="s">
        <v>78</v>
      </c>
      <c r="AY276" s="247" t="s">
        <v>141</v>
      </c>
    </row>
    <row r="277" s="16" customFormat="1">
      <c r="A277" s="16"/>
      <c r="B277" s="259"/>
      <c r="C277" s="260"/>
      <c r="D277" s="228" t="s">
        <v>152</v>
      </c>
      <c r="E277" s="261" t="s">
        <v>32</v>
      </c>
      <c r="F277" s="262" t="s">
        <v>178</v>
      </c>
      <c r="G277" s="260"/>
      <c r="H277" s="263">
        <v>24.199999999999999</v>
      </c>
      <c r="I277" s="264"/>
      <c r="J277" s="260"/>
      <c r="K277" s="260"/>
      <c r="L277" s="265"/>
      <c r="M277" s="266"/>
      <c r="N277" s="267"/>
      <c r="O277" s="267"/>
      <c r="P277" s="267"/>
      <c r="Q277" s="267"/>
      <c r="R277" s="267"/>
      <c r="S277" s="267"/>
      <c r="T277" s="268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69" t="s">
        <v>152</v>
      </c>
      <c r="AU277" s="269" t="s">
        <v>88</v>
      </c>
      <c r="AV277" s="16" t="s">
        <v>148</v>
      </c>
      <c r="AW277" s="16" t="s">
        <v>39</v>
      </c>
      <c r="AX277" s="16" t="s">
        <v>86</v>
      </c>
      <c r="AY277" s="269" t="s">
        <v>141</v>
      </c>
    </row>
    <row r="278" s="2" customFormat="1" ht="16.5" customHeight="1">
      <c r="A278" s="42"/>
      <c r="B278" s="43"/>
      <c r="C278" s="270" t="s">
        <v>429</v>
      </c>
      <c r="D278" s="270" t="s">
        <v>280</v>
      </c>
      <c r="E278" s="271" t="s">
        <v>484</v>
      </c>
      <c r="F278" s="272" t="s">
        <v>485</v>
      </c>
      <c r="G278" s="273" t="s">
        <v>230</v>
      </c>
      <c r="H278" s="274">
        <v>24.199999999999999</v>
      </c>
      <c r="I278" s="275"/>
      <c r="J278" s="276">
        <f>ROUND(I278*H278,2)</f>
        <v>0</v>
      </c>
      <c r="K278" s="272" t="s">
        <v>32</v>
      </c>
      <c r="L278" s="277"/>
      <c r="M278" s="278" t="s">
        <v>32</v>
      </c>
      <c r="N278" s="279" t="s">
        <v>49</v>
      </c>
      <c r="O278" s="88"/>
      <c r="P278" s="217">
        <f>O278*H278</f>
        <v>0</v>
      </c>
      <c r="Q278" s="217">
        <v>0.14000000000000001</v>
      </c>
      <c r="R278" s="217">
        <f>Q278*H278</f>
        <v>3.3880000000000003</v>
      </c>
      <c r="S278" s="217">
        <v>0</v>
      </c>
      <c r="T278" s="218">
        <f>S278*H278</f>
        <v>0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19" t="s">
        <v>257</v>
      </c>
      <c r="AT278" s="219" t="s">
        <v>280</v>
      </c>
      <c r="AU278" s="219" t="s">
        <v>88</v>
      </c>
      <c r="AY278" s="20" t="s">
        <v>141</v>
      </c>
      <c r="BE278" s="220">
        <f>IF(N278="základní",J278,0)</f>
        <v>0</v>
      </c>
      <c r="BF278" s="220">
        <f>IF(N278="snížená",J278,0)</f>
        <v>0</v>
      </c>
      <c r="BG278" s="220">
        <f>IF(N278="zákl. přenesená",J278,0)</f>
        <v>0</v>
      </c>
      <c r="BH278" s="220">
        <f>IF(N278="sníž. přenesená",J278,0)</f>
        <v>0</v>
      </c>
      <c r="BI278" s="220">
        <f>IF(N278="nulová",J278,0)</f>
        <v>0</v>
      </c>
      <c r="BJ278" s="20" t="s">
        <v>86</v>
      </c>
      <c r="BK278" s="220">
        <f>ROUND(I278*H278,2)</f>
        <v>0</v>
      </c>
      <c r="BL278" s="20" t="s">
        <v>148</v>
      </c>
      <c r="BM278" s="219" t="s">
        <v>1153</v>
      </c>
    </row>
    <row r="279" s="13" customFormat="1">
      <c r="A279" s="13"/>
      <c r="B279" s="226"/>
      <c r="C279" s="227"/>
      <c r="D279" s="228" t="s">
        <v>152</v>
      </c>
      <c r="E279" s="229" t="s">
        <v>32</v>
      </c>
      <c r="F279" s="230" t="s">
        <v>1154</v>
      </c>
      <c r="G279" s="227"/>
      <c r="H279" s="229" t="s">
        <v>32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152</v>
      </c>
      <c r="AU279" s="236" t="s">
        <v>88</v>
      </c>
      <c r="AV279" s="13" t="s">
        <v>86</v>
      </c>
      <c r="AW279" s="13" t="s">
        <v>39</v>
      </c>
      <c r="AX279" s="13" t="s">
        <v>78</v>
      </c>
      <c r="AY279" s="236" t="s">
        <v>141</v>
      </c>
    </row>
    <row r="280" s="14" customFormat="1">
      <c r="A280" s="14"/>
      <c r="B280" s="237"/>
      <c r="C280" s="238"/>
      <c r="D280" s="228" t="s">
        <v>152</v>
      </c>
      <c r="E280" s="239" t="s">
        <v>32</v>
      </c>
      <c r="F280" s="240" t="s">
        <v>1155</v>
      </c>
      <c r="G280" s="238"/>
      <c r="H280" s="241">
        <v>24.199999999999999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152</v>
      </c>
      <c r="AU280" s="247" t="s">
        <v>88</v>
      </c>
      <c r="AV280" s="14" t="s">
        <v>88</v>
      </c>
      <c r="AW280" s="14" t="s">
        <v>39</v>
      </c>
      <c r="AX280" s="14" t="s">
        <v>86</v>
      </c>
      <c r="AY280" s="247" t="s">
        <v>141</v>
      </c>
    </row>
    <row r="281" s="2" customFormat="1" ht="37.8" customHeight="1">
      <c r="A281" s="42"/>
      <c r="B281" s="43"/>
      <c r="C281" s="208" t="s">
        <v>436</v>
      </c>
      <c r="D281" s="208" t="s">
        <v>143</v>
      </c>
      <c r="E281" s="209" t="s">
        <v>1156</v>
      </c>
      <c r="F281" s="210" t="s">
        <v>1157</v>
      </c>
      <c r="G281" s="211" t="s">
        <v>230</v>
      </c>
      <c r="H281" s="212">
        <v>2.5</v>
      </c>
      <c r="I281" s="213"/>
      <c r="J281" s="214">
        <f>ROUND(I281*H281,2)</f>
        <v>0</v>
      </c>
      <c r="K281" s="210" t="s">
        <v>147</v>
      </c>
      <c r="L281" s="48"/>
      <c r="M281" s="215" t="s">
        <v>32</v>
      </c>
      <c r="N281" s="216" t="s">
        <v>49</v>
      </c>
      <c r="O281" s="88"/>
      <c r="P281" s="217">
        <f>O281*H281</f>
        <v>0</v>
      </c>
      <c r="Q281" s="217">
        <v>0.10100000000000001</v>
      </c>
      <c r="R281" s="217">
        <f>Q281*H281</f>
        <v>0.2525</v>
      </c>
      <c r="S281" s="217">
        <v>0</v>
      </c>
      <c r="T281" s="218">
        <f>S281*H281</f>
        <v>0</v>
      </c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R281" s="219" t="s">
        <v>148</v>
      </c>
      <c r="AT281" s="219" t="s">
        <v>143</v>
      </c>
      <c r="AU281" s="219" t="s">
        <v>88</v>
      </c>
      <c r="AY281" s="20" t="s">
        <v>141</v>
      </c>
      <c r="BE281" s="220">
        <f>IF(N281="základní",J281,0)</f>
        <v>0</v>
      </c>
      <c r="BF281" s="220">
        <f>IF(N281="snížená",J281,0)</f>
        <v>0</v>
      </c>
      <c r="BG281" s="220">
        <f>IF(N281="zákl. přenesená",J281,0)</f>
        <v>0</v>
      </c>
      <c r="BH281" s="220">
        <f>IF(N281="sníž. přenesená",J281,0)</f>
        <v>0</v>
      </c>
      <c r="BI281" s="220">
        <f>IF(N281="nulová",J281,0)</f>
        <v>0</v>
      </c>
      <c r="BJ281" s="20" t="s">
        <v>86</v>
      </c>
      <c r="BK281" s="220">
        <f>ROUND(I281*H281,2)</f>
        <v>0</v>
      </c>
      <c r="BL281" s="20" t="s">
        <v>148</v>
      </c>
      <c r="BM281" s="219" t="s">
        <v>1158</v>
      </c>
    </row>
    <row r="282" s="2" customFormat="1">
      <c r="A282" s="42"/>
      <c r="B282" s="43"/>
      <c r="C282" s="44"/>
      <c r="D282" s="221" t="s">
        <v>150</v>
      </c>
      <c r="E282" s="44"/>
      <c r="F282" s="222" t="s">
        <v>1159</v>
      </c>
      <c r="G282" s="44"/>
      <c r="H282" s="44"/>
      <c r="I282" s="223"/>
      <c r="J282" s="44"/>
      <c r="K282" s="44"/>
      <c r="L282" s="48"/>
      <c r="M282" s="224"/>
      <c r="N282" s="225"/>
      <c r="O282" s="88"/>
      <c r="P282" s="88"/>
      <c r="Q282" s="88"/>
      <c r="R282" s="88"/>
      <c r="S282" s="88"/>
      <c r="T282" s="89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T282" s="20" t="s">
        <v>150</v>
      </c>
      <c r="AU282" s="20" t="s">
        <v>88</v>
      </c>
    </row>
    <row r="283" s="13" customFormat="1">
      <c r="A283" s="13"/>
      <c r="B283" s="226"/>
      <c r="C283" s="227"/>
      <c r="D283" s="228" t="s">
        <v>152</v>
      </c>
      <c r="E283" s="229" t="s">
        <v>32</v>
      </c>
      <c r="F283" s="230" t="s">
        <v>1109</v>
      </c>
      <c r="G283" s="227"/>
      <c r="H283" s="229" t="s">
        <v>32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152</v>
      </c>
      <c r="AU283" s="236" t="s">
        <v>88</v>
      </c>
      <c r="AV283" s="13" t="s">
        <v>86</v>
      </c>
      <c r="AW283" s="13" t="s">
        <v>39</v>
      </c>
      <c r="AX283" s="13" t="s">
        <v>78</v>
      </c>
      <c r="AY283" s="236" t="s">
        <v>141</v>
      </c>
    </row>
    <row r="284" s="13" customFormat="1">
      <c r="A284" s="13"/>
      <c r="B284" s="226"/>
      <c r="C284" s="227"/>
      <c r="D284" s="228" t="s">
        <v>152</v>
      </c>
      <c r="E284" s="229" t="s">
        <v>32</v>
      </c>
      <c r="F284" s="230" t="s">
        <v>1160</v>
      </c>
      <c r="G284" s="227"/>
      <c r="H284" s="229" t="s">
        <v>32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152</v>
      </c>
      <c r="AU284" s="236" t="s">
        <v>88</v>
      </c>
      <c r="AV284" s="13" t="s">
        <v>86</v>
      </c>
      <c r="AW284" s="13" t="s">
        <v>39</v>
      </c>
      <c r="AX284" s="13" t="s">
        <v>78</v>
      </c>
      <c r="AY284" s="236" t="s">
        <v>141</v>
      </c>
    </row>
    <row r="285" s="14" customFormat="1">
      <c r="A285" s="14"/>
      <c r="B285" s="237"/>
      <c r="C285" s="238"/>
      <c r="D285" s="228" t="s">
        <v>152</v>
      </c>
      <c r="E285" s="239" t="s">
        <v>32</v>
      </c>
      <c r="F285" s="240" t="s">
        <v>1111</v>
      </c>
      <c r="G285" s="238"/>
      <c r="H285" s="241">
        <v>2.5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152</v>
      </c>
      <c r="AU285" s="247" t="s">
        <v>88</v>
      </c>
      <c r="AV285" s="14" t="s">
        <v>88</v>
      </c>
      <c r="AW285" s="14" t="s">
        <v>39</v>
      </c>
      <c r="AX285" s="14" t="s">
        <v>86</v>
      </c>
      <c r="AY285" s="247" t="s">
        <v>141</v>
      </c>
    </row>
    <row r="286" s="12" customFormat="1" ht="22.8" customHeight="1">
      <c r="A286" s="12"/>
      <c r="B286" s="192"/>
      <c r="C286" s="193"/>
      <c r="D286" s="194" t="s">
        <v>77</v>
      </c>
      <c r="E286" s="206" t="s">
        <v>495</v>
      </c>
      <c r="F286" s="206" t="s">
        <v>496</v>
      </c>
      <c r="G286" s="193"/>
      <c r="H286" s="193"/>
      <c r="I286" s="196"/>
      <c r="J286" s="207">
        <f>BK286</f>
        <v>0</v>
      </c>
      <c r="K286" s="193"/>
      <c r="L286" s="198"/>
      <c r="M286" s="199"/>
      <c r="N286" s="200"/>
      <c r="O286" s="200"/>
      <c r="P286" s="201">
        <f>SUM(P287:P304)</f>
        <v>0</v>
      </c>
      <c r="Q286" s="200"/>
      <c r="R286" s="201">
        <f>SUM(R287:R304)</f>
        <v>16.590002130000002</v>
      </c>
      <c r="S286" s="200"/>
      <c r="T286" s="202">
        <f>SUM(T287:T304)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3" t="s">
        <v>86</v>
      </c>
      <c r="AT286" s="204" t="s">
        <v>77</v>
      </c>
      <c r="AU286" s="204" t="s">
        <v>86</v>
      </c>
      <c r="AY286" s="203" t="s">
        <v>141</v>
      </c>
      <c r="BK286" s="205">
        <f>SUM(BK287:BK304)</f>
        <v>0</v>
      </c>
    </row>
    <row r="287" s="2" customFormat="1" ht="21.75" customHeight="1">
      <c r="A287" s="42"/>
      <c r="B287" s="43"/>
      <c r="C287" s="208" t="s">
        <v>455</v>
      </c>
      <c r="D287" s="208" t="s">
        <v>143</v>
      </c>
      <c r="E287" s="209" t="s">
        <v>498</v>
      </c>
      <c r="F287" s="210" t="s">
        <v>499</v>
      </c>
      <c r="G287" s="211" t="s">
        <v>230</v>
      </c>
      <c r="H287" s="212">
        <v>168.649</v>
      </c>
      <c r="I287" s="213"/>
      <c r="J287" s="214">
        <f>ROUND(I287*H287,2)</f>
        <v>0</v>
      </c>
      <c r="K287" s="210" t="s">
        <v>147</v>
      </c>
      <c r="L287" s="48"/>
      <c r="M287" s="215" t="s">
        <v>32</v>
      </c>
      <c r="N287" s="216" t="s">
        <v>49</v>
      </c>
      <c r="O287" s="88"/>
      <c r="P287" s="217">
        <f>O287*H287</f>
        <v>0</v>
      </c>
      <c r="Q287" s="217">
        <v>0.0073499999999999998</v>
      </c>
      <c r="R287" s="217">
        <f>Q287*H287</f>
        <v>1.23957015</v>
      </c>
      <c r="S287" s="217">
        <v>0</v>
      </c>
      <c r="T287" s="218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19" t="s">
        <v>148</v>
      </c>
      <c r="AT287" s="219" t="s">
        <v>143</v>
      </c>
      <c r="AU287" s="219" t="s">
        <v>88</v>
      </c>
      <c r="AY287" s="20" t="s">
        <v>141</v>
      </c>
      <c r="BE287" s="220">
        <f>IF(N287="základní",J287,0)</f>
        <v>0</v>
      </c>
      <c r="BF287" s="220">
        <f>IF(N287="snížená",J287,0)</f>
        <v>0</v>
      </c>
      <c r="BG287" s="220">
        <f>IF(N287="zákl. přenesená",J287,0)</f>
        <v>0</v>
      </c>
      <c r="BH287" s="220">
        <f>IF(N287="sníž. přenesená",J287,0)</f>
        <v>0</v>
      </c>
      <c r="BI287" s="220">
        <f>IF(N287="nulová",J287,0)</f>
        <v>0</v>
      </c>
      <c r="BJ287" s="20" t="s">
        <v>86</v>
      </c>
      <c r="BK287" s="220">
        <f>ROUND(I287*H287,2)</f>
        <v>0</v>
      </c>
      <c r="BL287" s="20" t="s">
        <v>148</v>
      </c>
      <c r="BM287" s="219" t="s">
        <v>1161</v>
      </c>
    </row>
    <row r="288" s="2" customFormat="1">
      <c r="A288" s="42"/>
      <c r="B288" s="43"/>
      <c r="C288" s="44"/>
      <c r="D288" s="221" t="s">
        <v>150</v>
      </c>
      <c r="E288" s="44"/>
      <c r="F288" s="222" t="s">
        <v>501</v>
      </c>
      <c r="G288" s="44"/>
      <c r="H288" s="44"/>
      <c r="I288" s="223"/>
      <c r="J288" s="44"/>
      <c r="K288" s="44"/>
      <c r="L288" s="48"/>
      <c r="M288" s="224"/>
      <c r="N288" s="225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150</v>
      </c>
      <c r="AU288" s="20" t="s">
        <v>88</v>
      </c>
    </row>
    <row r="289" s="13" customFormat="1">
      <c r="A289" s="13"/>
      <c r="B289" s="226"/>
      <c r="C289" s="227"/>
      <c r="D289" s="228" t="s">
        <v>152</v>
      </c>
      <c r="E289" s="229" t="s">
        <v>32</v>
      </c>
      <c r="F289" s="230" t="s">
        <v>1162</v>
      </c>
      <c r="G289" s="227"/>
      <c r="H289" s="229" t="s">
        <v>32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152</v>
      </c>
      <c r="AU289" s="236" t="s">
        <v>88</v>
      </c>
      <c r="AV289" s="13" t="s">
        <v>86</v>
      </c>
      <c r="AW289" s="13" t="s">
        <v>39</v>
      </c>
      <c r="AX289" s="13" t="s">
        <v>78</v>
      </c>
      <c r="AY289" s="236" t="s">
        <v>141</v>
      </c>
    </row>
    <row r="290" s="14" customFormat="1">
      <c r="A290" s="14"/>
      <c r="B290" s="237"/>
      <c r="C290" s="238"/>
      <c r="D290" s="228" t="s">
        <v>152</v>
      </c>
      <c r="E290" s="239" t="s">
        <v>32</v>
      </c>
      <c r="F290" s="240" t="s">
        <v>1163</v>
      </c>
      <c r="G290" s="238"/>
      <c r="H290" s="241">
        <v>168.649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152</v>
      </c>
      <c r="AU290" s="247" t="s">
        <v>88</v>
      </c>
      <c r="AV290" s="14" t="s">
        <v>88</v>
      </c>
      <c r="AW290" s="14" t="s">
        <v>39</v>
      </c>
      <c r="AX290" s="14" t="s">
        <v>86</v>
      </c>
      <c r="AY290" s="247" t="s">
        <v>141</v>
      </c>
    </row>
    <row r="291" s="2" customFormat="1" ht="24.15" customHeight="1">
      <c r="A291" s="42"/>
      <c r="B291" s="43"/>
      <c r="C291" s="208" t="s">
        <v>463</v>
      </c>
      <c r="D291" s="208" t="s">
        <v>143</v>
      </c>
      <c r="E291" s="209" t="s">
        <v>509</v>
      </c>
      <c r="F291" s="210" t="s">
        <v>510</v>
      </c>
      <c r="G291" s="211" t="s">
        <v>230</v>
      </c>
      <c r="H291" s="212">
        <v>168.649</v>
      </c>
      <c r="I291" s="213"/>
      <c r="J291" s="214">
        <f>ROUND(I291*H291,2)</f>
        <v>0</v>
      </c>
      <c r="K291" s="210" t="s">
        <v>147</v>
      </c>
      <c r="L291" s="48"/>
      <c r="M291" s="215" t="s">
        <v>32</v>
      </c>
      <c r="N291" s="216" t="s">
        <v>49</v>
      </c>
      <c r="O291" s="88"/>
      <c r="P291" s="217">
        <f>O291*H291</f>
        <v>0</v>
      </c>
      <c r="Q291" s="217">
        <v>0.026360000000000001</v>
      </c>
      <c r="R291" s="217">
        <f>Q291*H291</f>
        <v>4.4455876400000003</v>
      </c>
      <c r="S291" s="217">
        <v>0</v>
      </c>
      <c r="T291" s="218">
        <f>S291*H291</f>
        <v>0</v>
      </c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R291" s="219" t="s">
        <v>148</v>
      </c>
      <c r="AT291" s="219" t="s">
        <v>143</v>
      </c>
      <c r="AU291" s="219" t="s">
        <v>88</v>
      </c>
      <c r="AY291" s="20" t="s">
        <v>141</v>
      </c>
      <c r="BE291" s="220">
        <f>IF(N291="základní",J291,0)</f>
        <v>0</v>
      </c>
      <c r="BF291" s="220">
        <f>IF(N291="snížená",J291,0)</f>
        <v>0</v>
      </c>
      <c r="BG291" s="220">
        <f>IF(N291="zákl. přenesená",J291,0)</f>
        <v>0</v>
      </c>
      <c r="BH291" s="220">
        <f>IF(N291="sníž. přenesená",J291,0)</f>
        <v>0</v>
      </c>
      <c r="BI291" s="220">
        <f>IF(N291="nulová",J291,0)</f>
        <v>0</v>
      </c>
      <c r="BJ291" s="20" t="s">
        <v>86</v>
      </c>
      <c r="BK291" s="220">
        <f>ROUND(I291*H291,2)</f>
        <v>0</v>
      </c>
      <c r="BL291" s="20" t="s">
        <v>148</v>
      </c>
      <c r="BM291" s="219" t="s">
        <v>1164</v>
      </c>
    </row>
    <row r="292" s="2" customFormat="1">
      <c r="A292" s="42"/>
      <c r="B292" s="43"/>
      <c r="C292" s="44"/>
      <c r="D292" s="221" t="s">
        <v>150</v>
      </c>
      <c r="E292" s="44"/>
      <c r="F292" s="222" t="s">
        <v>512</v>
      </c>
      <c r="G292" s="44"/>
      <c r="H292" s="44"/>
      <c r="I292" s="223"/>
      <c r="J292" s="44"/>
      <c r="K292" s="44"/>
      <c r="L292" s="48"/>
      <c r="M292" s="224"/>
      <c r="N292" s="225"/>
      <c r="O292" s="88"/>
      <c r="P292" s="88"/>
      <c r="Q292" s="88"/>
      <c r="R292" s="88"/>
      <c r="S292" s="88"/>
      <c r="T292" s="89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T292" s="20" t="s">
        <v>150</v>
      </c>
      <c r="AU292" s="20" t="s">
        <v>88</v>
      </c>
    </row>
    <row r="293" s="13" customFormat="1">
      <c r="A293" s="13"/>
      <c r="B293" s="226"/>
      <c r="C293" s="227"/>
      <c r="D293" s="228" t="s">
        <v>152</v>
      </c>
      <c r="E293" s="229" t="s">
        <v>32</v>
      </c>
      <c r="F293" s="230" t="s">
        <v>1162</v>
      </c>
      <c r="G293" s="227"/>
      <c r="H293" s="229" t="s">
        <v>32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152</v>
      </c>
      <c r="AU293" s="236" t="s">
        <v>88</v>
      </c>
      <c r="AV293" s="13" t="s">
        <v>86</v>
      </c>
      <c r="AW293" s="13" t="s">
        <v>39</v>
      </c>
      <c r="AX293" s="13" t="s">
        <v>78</v>
      </c>
      <c r="AY293" s="236" t="s">
        <v>141</v>
      </c>
    </row>
    <row r="294" s="14" customFormat="1">
      <c r="A294" s="14"/>
      <c r="B294" s="237"/>
      <c r="C294" s="238"/>
      <c r="D294" s="228" t="s">
        <v>152</v>
      </c>
      <c r="E294" s="239" t="s">
        <v>32</v>
      </c>
      <c r="F294" s="240" t="s">
        <v>1163</v>
      </c>
      <c r="G294" s="238"/>
      <c r="H294" s="241">
        <v>168.649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152</v>
      </c>
      <c r="AU294" s="247" t="s">
        <v>88</v>
      </c>
      <c r="AV294" s="14" t="s">
        <v>88</v>
      </c>
      <c r="AW294" s="14" t="s">
        <v>39</v>
      </c>
      <c r="AX294" s="14" t="s">
        <v>86</v>
      </c>
      <c r="AY294" s="247" t="s">
        <v>141</v>
      </c>
    </row>
    <row r="295" s="2" customFormat="1" ht="24.15" customHeight="1">
      <c r="A295" s="42"/>
      <c r="B295" s="43"/>
      <c r="C295" s="208" t="s">
        <v>468</v>
      </c>
      <c r="D295" s="208" t="s">
        <v>143</v>
      </c>
      <c r="E295" s="209" t="s">
        <v>516</v>
      </c>
      <c r="F295" s="210" t="s">
        <v>517</v>
      </c>
      <c r="G295" s="211" t="s">
        <v>230</v>
      </c>
      <c r="H295" s="212">
        <v>505.947</v>
      </c>
      <c r="I295" s="213"/>
      <c r="J295" s="214">
        <f>ROUND(I295*H295,2)</f>
        <v>0</v>
      </c>
      <c r="K295" s="210" t="s">
        <v>147</v>
      </c>
      <c r="L295" s="48"/>
      <c r="M295" s="215" t="s">
        <v>32</v>
      </c>
      <c r="N295" s="216" t="s">
        <v>49</v>
      </c>
      <c r="O295" s="88"/>
      <c r="P295" s="217">
        <f>O295*H295</f>
        <v>0</v>
      </c>
      <c r="Q295" s="217">
        <v>0.0079000000000000008</v>
      </c>
      <c r="R295" s="217">
        <f>Q295*H295</f>
        <v>3.9969813000000003</v>
      </c>
      <c r="S295" s="217">
        <v>0</v>
      </c>
      <c r="T295" s="218">
        <f>S295*H295</f>
        <v>0</v>
      </c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R295" s="219" t="s">
        <v>148</v>
      </c>
      <c r="AT295" s="219" t="s">
        <v>143</v>
      </c>
      <c r="AU295" s="219" t="s">
        <v>88</v>
      </c>
      <c r="AY295" s="20" t="s">
        <v>141</v>
      </c>
      <c r="BE295" s="220">
        <f>IF(N295="základní",J295,0)</f>
        <v>0</v>
      </c>
      <c r="BF295" s="220">
        <f>IF(N295="snížená",J295,0)</f>
        <v>0</v>
      </c>
      <c r="BG295" s="220">
        <f>IF(N295="zákl. přenesená",J295,0)</f>
        <v>0</v>
      </c>
      <c r="BH295" s="220">
        <f>IF(N295="sníž. přenesená",J295,0)</f>
        <v>0</v>
      </c>
      <c r="BI295" s="220">
        <f>IF(N295="nulová",J295,0)</f>
        <v>0</v>
      </c>
      <c r="BJ295" s="20" t="s">
        <v>86</v>
      </c>
      <c r="BK295" s="220">
        <f>ROUND(I295*H295,2)</f>
        <v>0</v>
      </c>
      <c r="BL295" s="20" t="s">
        <v>148</v>
      </c>
      <c r="BM295" s="219" t="s">
        <v>1165</v>
      </c>
    </row>
    <row r="296" s="2" customFormat="1">
      <c r="A296" s="42"/>
      <c r="B296" s="43"/>
      <c r="C296" s="44"/>
      <c r="D296" s="221" t="s">
        <v>150</v>
      </c>
      <c r="E296" s="44"/>
      <c r="F296" s="222" t="s">
        <v>519</v>
      </c>
      <c r="G296" s="44"/>
      <c r="H296" s="44"/>
      <c r="I296" s="223"/>
      <c r="J296" s="44"/>
      <c r="K296" s="44"/>
      <c r="L296" s="48"/>
      <c r="M296" s="224"/>
      <c r="N296" s="225"/>
      <c r="O296" s="88"/>
      <c r="P296" s="88"/>
      <c r="Q296" s="88"/>
      <c r="R296" s="88"/>
      <c r="S296" s="88"/>
      <c r="T296" s="89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T296" s="20" t="s">
        <v>150</v>
      </c>
      <c r="AU296" s="20" t="s">
        <v>88</v>
      </c>
    </row>
    <row r="297" s="13" customFormat="1">
      <c r="A297" s="13"/>
      <c r="B297" s="226"/>
      <c r="C297" s="227"/>
      <c r="D297" s="228" t="s">
        <v>152</v>
      </c>
      <c r="E297" s="229" t="s">
        <v>32</v>
      </c>
      <c r="F297" s="230" t="s">
        <v>1162</v>
      </c>
      <c r="G297" s="227"/>
      <c r="H297" s="229" t="s">
        <v>32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152</v>
      </c>
      <c r="AU297" s="236" t="s">
        <v>88</v>
      </c>
      <c r="AV297" s="13" t="s">
        <v>86</v>
      </c>
      <c r="AW297" s="13" t="s">
        <v>39</v>
      </c>
      <c r="AX297" s="13" t="s">
        <v>78</v>
      </c>
      <c r="AY297" s="236" t="s">
        <v>141</v>
      </c>
    </row>
    <row r="298" s="14" customFormat="1">
      <c r="A298" s="14"/>
      <c r="B298" s="237"/>
      <c r="C298" s="238"/>
      <c r="D298" s="228" t="s">
        <v>152</v>
      </c>
      <c r="E298" s="239" t="s">
        <v>32</v>
      </c>
      <c r="F298" s="240" t="s">
        <v>1166</v>
      </c>
      <c r="G298" s="238"/>
      <c r="H298" s="241">
        <v>505.947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152</v>
      </c>
      <c r="AU298" s="247" t="s">
        <v>88</v>
      </c>
      <c r="AV298" s="14" t="s">
        <v>88</v>
      </c>
      <c r="AW298" s="14" t="s">
        <v>39</v>
      </c>
      <c r="AX298" s="14" t="s">
        <v>78</v>
      </c>
      <c r="AY298" s="247" t="s">
        <v>141</v>
      </c>
    </row>
    <row r="299" s="16" customFormat="1">
      <c r="A299" s="16"/>
      <c r="B299" s="259"/>
      <c r="C299" s="260"/>
      <c r="D299" s="228" t="s">
        <v>152</v>
      </c>
      <c r="E299" s="261" t="s">
        <v>32</v>
      </c>
      <c r="F299" s="262" t="s">
        <v>178</v>
      </c>
      <c r="G299" s="260"/>
      <c r="H299" s="263">
        <v>505.947</v>
      </c>
      <c r="I299" s="264"/>
      <c r="J299" s="260"/>
      <c r="K299" s="260"/>
      <c r="L299" s="265"/>
      <c r="M299" s="266"/>
      <c r="N299" s="267"/>
      <c r="O299" s="267"/>
      <c r="P299" s="267"/>
      <c r="Q299" s="267"/>
      <c r="R299" s="267"/>
      <c r="S299" s="267"/>
      <c r="T299" s="268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69" t="s">
        <v>152</v>
      </c>
      <c r="AU299" s="269" t="s">
        <v>88</v>
      </c>
      <c r="AV299" s="16" t="s">
        <v>148</v>
      </c>
      <c r="AW299" s="16" t="s">
        <v>39</v>
      </c>
      <c r="AX299" s="16" t="s">
        <v>86</v>
      </c>
      <c r="AY299" s="269" t="s">
        <v>141</v>
      </c>
    </row>
    <row r="300" s="2" customFormat="1" ht="21.75" customHeight="1">
      <c r="A300" s="42"/>
      <c r="B300" s="43"/>
      <c r="C300" s="208" t="s">
        <v>473</v>
      </c>
      <c r="D300" s="208" t="s">
        <v>143</v>
      </c>
      <c r="E300" s="209" t="s">
        <v>1167</v>
      </c>
      <c r="F300" s="210" t="s">
        <v>1168</v>
      </c>
      <c r="G300" s="211" t="s">
        <v>230</v>
      </c>
      <c r="H300" s="212">
        <v>337.298</v>
      </c>
      <c r="I300" s="213"/>
      <c r="J300" s="214">
        <f>ROUND(I300*H300,2)</f>
        <v>0</v>
      </c>
      <c r="K300" s="210" t="s">
        <v>147</v>
      </c>
      <c r="L300" s="48"/>
      <c r="M300" s="215" t="s">
        <v>32</v>
      </c>
      <c r="N300" s="216" t="s">
        <v>49</v>
      </c>
      <c r="O300" s="88"/>
      <c r="P300" s="217">
        <f>O300*H300</f>
        <v>0</v>
      </c>
      <c r="Q300" s="217">
        <v>0.020480000000000002</v>
      </c>
      <c r="R300" s="217">
        <f>Q300*H300</f>
        <v>6.9078630400000005</v>
      </c>
      <c r="S300" s="217">
        <v>0</v>
      </c>
      <c r="T300" s="218">
        <f>S300*H300</f>
        <v>0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19" t="s">
        <v>148</v>
      </c>
      <c r="AT300" s="219" t="s">
        <v>143</v>
      </c>
      <c r="AU300" s="219" t="s">
        <v>88</v>
      </c>
      <c r="AY300" s="20" t="s">
        <v>141</v>
      </c>
      <c r="BE300" s="220">
        <f>IF(N300="základní",J300,0)</f>
        <v>0</v>
      </c>
      <c r="BF300" s="220">
        <f>IF(N300="snížená",J300,0)</f>
        <v>0</v>
      </c>
      <c r="BG300" s="220">
        <f>IF(N300="zákl. přenesená",J300,0)</f>
        <v>0</v>
      </c>
      <c r="BH300" s="220">
        <f>IF(N300="sníž. přenesená",J300,0)</f>
        <v>0</v>
      </c>
      <c r="BI300" s="220">
        <f>IF(N300="nulová",J300,0)</f>
        <v>0</v>
      </c>
      <c r="BJ300" s="20" t="s">
        <v>86</v>
      </c>
      <c r="BK300" s="220">
        <f>ROUND(I300*H300,2)</f>
        <v>0</v>
      </c>
      <c r="BL300" s="20" t="s">
        <v>148</v>
      </c>
      <c r="BM300" s="219" t="s">
        <v>1169</v>
      </c>
    </row>
    <row r="301" s="2" customFormat="1">
      <c r="A301" s="42"/>
      <c r="B301" s="43"/>
      <c r="C301" s="44"/>
      <c r="D301" s="221" t="s">
        <v>150</v>
      </c>
      <c r="E301" s="44"/>
      <c r="F301" s="222" t="s">
        <v>1170</v>
      </c>
      <c r="G301" s="44"/>
      <c r="H301" s="44"/>
      <c r="I301" s="223"/>
      <c r="J301" s="44"/>
      <c r="K301" s="44"/>
      <c r="L301" s="48"/>
      <c r="M301" s="224"/>
      <c r="N301" s="225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T301" s="20" t="s">
        <v>150</v>
      </c>
      <c r="AU301" s="20" t="s">
        <v>88</v>
      </c>
    </row>
    <row r="302" s="13" customFormat="1">
      <c r="A302" s="13"/>
      <c r="B302" s="226"/>
      <c r="C302" s="227"/>
      <c r="D302" s="228" t="s">
        <v>152</v>
      </c>
      <c r="E302" s="229" t="s">
        <v>32</v>
      </c>
      <c r="F302" s="230" t="s">
        <v>1162</v>
      </c>
      <c r="G302" s="227"/>
      <c r="H302" s="229" t="s">
        <v>32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152</v>
      </c>
      <c r="AU302" s="236" t="s">
        <v>88</v>
      </c>
      <c r="AV302" s="13" t="s">
        <v>86</v>
      </c>
      <c r="AW302" s="13" t="s">
        <v>39</v>
      </c>
      <c r="AX302" s="13" t="s">
        <v>78</v>
      </c>
      <c r="AY302" s="236" t="s">
        <v>141</v>
      </c>
    </row>
    <row r="303" s="14" customFormat="1">
      <c r="A303" s="14"/>
      <c r="B303" s="237"/>
      <c r="C303" s="238"/>
      <c r="D303" s="228" t="s">
        <v>152</v>
      </c>
      <c r="E303" s="239" t="s">
        <v>32</v>
      </c>
      <c r="F303" s="240" t="s">
        <v>1171</v>
      </c>
      <c r="G303" s="238"/>
      <c r="H303" s="241">
        <v>337.298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152</v>
      </c>
      <c r="AU303" s="247" t="s">
        <v>88</v>
      </c>
      <c r="AV303" s="14" t="s">
        <v>88</v>
      </c>
      <c r="AW303" s="14" t="s">
        <v>39</v>
      </c>
      <c r="AX303" s="14" t="s">
        <v>78</v>
      </c>
      <c r="AY303" s="247" t="s">
        <v>141</v>
      </c>
    </row>
    <row r="304" s="16" customFormat="1">
      <c r="A304" s="16"/>
      <c r="B304" s="259"/>
      <c r="C304" s="260"/>
      <c r="D304" s="228" t="s">
        <v>152</v>
      </c>
      <c r="E304" s="261" t="s">
        <v>32</v>
      </c>
      <c r="F304" s="262" t="s">
        <v>178</v>
      </c>
      <c r="G304" s="260"/>
      <c r="H304" s="263">
        <v>337.298</v>
      </c>
      <c r="I304" s="264"/>
      <c r="J304" s="260"/>
      <c r="K304" s="260"/>
      <c r="L304" s="265"/>
      <c r="M304" s="266"/>
      <c r="N304" s="267"/>
      <c r="O304" s="267"/>
      <c r="P304" s="267"/>
      <c r="Q304" s="267"/>
      <c r="R304" s="267"/>
      <c r="S304" s="267"/>
      <c r="T304" s="268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69" t="s">
        <v>152</v>
      </c>
      <c r="AU304" s="269" t="s">
        <v>88</v>
      </c>
      <c r="AV304" s="16" t="s">
        <v>148</v>
      </c>
      <c r="AW304" s="16" t="s">
        <v>39</v>
      </c>
      <c r="AX304" s="16" t="s">
        <v>86</v>
      </c>
      <c r="AY304" s="269" t="s">
        <v>141</v>
      </c>
    </row>
    <row r="305" s="12" customFormat="1" ht="22.8" customHeight="1">
      <c r="A305" s="12"/>
      <c r="B305" s="192"/>
      <c r="C305" s="193"/>
      <c r="D305" s="194" t="s">
        <v>77</v>
      </c>
      <c r="E305" s="206" t="s">
        <v>641</v>
      </c>
      <c r="F305" s="206" t="s">
        <v>1172</v>
      </c>
      <c r="G305" s="193"/>
      <c r="H305" s="193"/>
      <c r="I305" s="196"/>
      <c r="J305" s="207">
        <f>BK305</f>
        <v>0</v>
      </c>
      <c r="K305" s="193"/>
      <c r="L305" s="198"/>
      <c r="M305" s="199"/>
      <c r="N305" s="200"/>
      <c r="O305" s="200"/>
      <c r="P305" s="201">
        <f>SUM(P306:P309)</f>
        <v>0</v>
      </c>
      <c r="Q305" s="200"/>
      <c r="R305" s="201">
        <f>SUM(R306:R309)</f>
        <v>49.608000000000004</v>
      </c>
      <c r="S305" s="200"/>
      <c r="T305" s="202">
        <f>SUM(T306:T309)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3" t="s">
        <v>86</v>
      </c>
      <c r="AT305" s="204" t="s">
        <v>77</v>
      </c>
      <c r="AU305" s="204" t="s">
        <v>86</v>
      </c>
      <c r="AY305" s="203" t="s">
        <v>141</v>
      </c>
      <c r="BK305" s="205">
        <f>SUM(BK306:BK309)</f>
        <v>0</v>
      </c>
    </row>
    <row r="306" s="2" customFormat="1" ht="24.15" customHeight="1">
      <c r="A306" s="42"/>
      <c r="B306" s="43"/>
      <c r="C306" s="208" t="s">
        <v>479</v>
      </c>
      <c r="D306" s="208" t="s">
        <v>143</v>
      </c>
      <c r="E306" s="209" t="s">
        <v>1173</v>
      </c>
      <c r="F306" s="210" t="s">
        <v>1174</v>
      </c>
      <c r="G306" s="211" t="s">
        <v>230</v>
      </c>
      <c r="H306" s="212">
        <v>180</v>
      </c>
      <c r="I306" s="213"/>
      <c r="J306" s="214">
        <f>ROUND(I306*H306,2)</f>
        <v>0</v>
      </c>
      <c r="K306" s="210" t="s">
        <v>32</v>
      </c>
      <c r="L306" s="48"/>
      <c r="M306" s="215" t="s">
        <v>32</v>
      </c>
      <c r="N306" s="216" t="s">
        <v>49</v>
      </c>
      <c r="O306" s="88"/>
      <c r="P306" s="217">
        <f>O306*H306</f>
        <v>0</v>
      </c>
      <c r="Q306" s="217">
        <v>0.27560000000000001</v>
      </c>
      <c r="R306" s="217">
        <f>Q306*H306</f>
        <v>49.608000000000004</v>
      </c>
      <c r="S306" s="217">
        <v>0</v>
      </c>
      <c r="T306" s="218">
        <f>S306*H306</f>
        <v>0</v>
      </c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R306" s="219" t="s">
        <v>148</v>
      </c>
      <c r="AT306" s="219" t="s">
        <v>143</v>
      </c>
      <c r="AU306" s="219" t="s">
        <v>88</v>
      </c>
      <c r="AY306" s="20" t="s">
        <v>141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20" t="s">
        <v>86</v>
      </c>
      <c r="BK306" s="220">
        <f>ROUND(I306*H306,2)</f>
        <v>0</v>
      </c>
      <c r="BL306" s="20" t="s">
        <v>148</v>
      </c>
      <c r="BM306" s="219" t="s">
        <v>1175</v>
      </c>
    </row>
    <row r="307" s="13" customFormat="1">
      <c r="A307" s="13"/>
      <c r="B307" s="226"/>
      <c r="C307" s="227"/>
      <c r="D307" s="228" t="s">
        <v>152</v>
      </c>
      <c r="E307" s="229" t="s">
        <v>32</v>
      </c>
      <c r="F307" s="230" t="s">
        <v>1176</v>
      </c>
      <c r="G307" s="227"/>
      <c r="H307" s="229" t="s">
        <v>32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152</v>
      </c>
      <c r="AU307" s="236" t="s">
        <v>88</v>
      </c>
      <c r="AV307" s="13" t="s">
        <v>86</v>
      </c>
      <c r="AW307" s="13" t="s">
        <v>39</v>
      </c>
      <c r="AX307" s="13" t="s">
        <v>78</v>
      </c>
      <c r="AY307" s="236" t="s">
        <v>141</v>
      </c>
    </row>
    <row r="308" s="14" customFormat="1">
      <c r="A308" s="14"/>
      <c r="B308" s="237"/>
      <c r="C308" s="238"/>
      <c r="D308" s="228" t="s">
        <v>152</v>
      </c>
      <c r="E308" s="239" t="s">
        <v>32</v>
      </c>
      <c r="F308" s="240" t="s">
        <v>1177</v>
      </c>
      <c r="G308" s="238"/>
      <c r="H308" s="241">
        <v>180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7" t="s">
        <v>152</v>
      </c>
      <c r="AU308" s="247" t="s">
        <v>88</v>
      </c>
      <c r="AV308" s="14" t="s">
        <v>88</v>
      </c>
      <c r="AW308" s="14" t="s">
        <v>39</v>
      </c>
      <c r="AX308" s="14" t="s">
        <v>78</v>
      </c>
      <c r="AY308" s="247" t="s">
        <v>141</v>
      </c>
    </row>
    <row r="309" s="16" customFormat="1">
      <c r="A309" s="16"/>
      <c r="B309" s="259"/>
      <c r="C309" s="260"/>
      <c r="D309" s="228" t="s">
        <v>152</v>
      </c>
      <c r="E309" s="261" t="s">
        <v>32</v>
      </c>
      <c r="F309" s="262" t="s">
        <v>178</v>
      </c>
      <c r="G309" s="260"/>
      <c r="H309" s="263">
        <v>180</v>
      </c>
      <c r="I309" s="264"/>
      <c r="J309" s="260"/>
      <c r="K309" s="260"/>
      <c r="L309" s="265"/>
      <c r="M309" s="266"/>
      <c r="N309" s="267"/>
      <c r="O309" s="267"/>
      <c r="P309" s="267"/>
      <c r="Q309" s="267"/>
      <c r="R309" s="267"/>
      <c r="S309" s="267"/>
      <c r="T309" s="268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69" t="s">
        <v>152</v>
      </c>
      <c r="AU309" s="269" t="s">
        <v>88</v>
      </c>
      <c r="AV309" s="16" t="s">
        <v>148</v>
      </c>
      <c r="AW309" s="16" t="s">
        <v>39</v>
      </c>
      <c r="AX309" s="16" t="s">
        <v>86</v>
      </c>
      <c r="AY309" s="269" t="s">
        <v>141</v>
      </c>
    </row>
    <row r="310" s="12" customFormat="1" ht="22.8" customHeight="1">
      <c r="A310" s="12"/>
      <c r="B310" s="192"/>
      <c r="C310" s="193"/>
      <c r="D310" s="194" t="s">
        <v>77</v>
      </c>
      <c r="E310" s="206" t="s">
        <v>263</v>
      </c>
      <c r="F310" s="206" t="s">
        <v>544</v>
      </c>
      <c r="G310" s="193"/>
      <c r="H310" s="193"/>
      <c r="I310" s="196"/>
      <c r="J310" s="207">
        <f>BK310</f>
        <v>0</v>
      </c>
      <c r="K310" s="193"/>
      <c r="L310" s="198"/>
      <c r="M310" s="199"/>
      <c r="N310" s="200"/>
      <c r="O310" s="200"/>
      <c r="P310" s="201">
        <f>SUM(P311:P321)</f>
        <v>0</v>
      </c>
      <c r="Q310" s="200"/>
      <c r="R310" s="201">
        <f>SUM(R311:R321)</f>
        <v>0.016697999999999998</v>
      </c>
      <c r="S310" s="200"/>
      <c r="T310" s="202">
        <f>SUM(T311:T321)</f>
        <v>45.323799999999999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3" t="s">
        <v>86</v>
      </c>
      <c r="AT310" s="204" t="s">
        <v>77</v>
      </c>
      <c r="AU310" s="204" t="s">
        <v>86</v>
      </c>
      <c r="AY310" s="203" t="s">
        <v>141</v>
      </c>
      <c r="BK310" s="205">
        <f>SUM(BK311:BK321)</f>
        <v>0</v>
      </c>
    </row>
    <row r="311" s="2" customFormat="1" ht="16.5" customHeight="1">
      <c r="A311" s="42"/>
      <c r="B311" s="43"/>
      <c r="C311" s="208" t="s">
        <v>483</v>
      </c>
      <c r="D311" s="208" t="s">
        <v>143</v>
      </c>
      <c r="E311" s="209" t="s">
        <v>546</v>
      </c>
      <c r="F311" s="210" t="s">
        <v>547</v>
      </c>
      <c r="G311" s="211" t="s">
        <v>230</v>
      </c>
      <c r="H311" s="212">
        <v>24.199999999999999</v>
      </c>
      <c r="I311" s="213"/>
      <c r="J311" s="214">
        <f>ROUND(I311*H311,2)</f>
        <v>0</v>
      </c>
      <c r="K311" s="210" t="s">
        <v>147</v>
      </c>
      <c r="L311" s="48"/>
      <c r="M311" s="215" t="s">
        <v>32</v>
      </c>
      <c r="N311" s="216" t="s">
        <v>49</v>
      </c>
      <c r="O311" s="88"/>
      <c r="P311" s="217">
        <f>O311*H311</f>
        <v>0</v>
      </c>
      <c r="Q311" s="217">
        <v>0.00068999999999999997</v>
      </c>
      <c r="R311" s="217">
        <f>Q311*H311</f>
        <v>0.016697999999999998</v>
      </c>
      <c r="S311" s="217">
        <v>0</v>
      </c>
      <c r="T311" s="218">
        <f>S311*H311</f>
        <v>0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19" t="s">
        <v>148</v>
      </c>
      <c r="AT311" s="219" t="s">
        <v>143</v>
      </c>
      <c r="AU311" s="219" t="s">
        <v>88</v>
      </c>
      <c r="AY311" s="20" t="s">
        <v>141</v>
      </c>
      <c r="BE311" s="220">
        <f>IF(N311="základní",J311,0)</f>
        <v>0</v>
      </c>
      <c r="BF311" s="220">
        <f>IF(N311="snížená",J311,0)</f>
        <v>0</v>
      </c>
      <c r="BG311" s="220">
        <f>IF(N311="zákl. přenesená",J311,0)</f>
        <v>0</v>
      </c>
      <c r="BH311" s="220">
        <f>IF(N311="sníž. přenesená",J311,0)</f>
        <v>0</v>
      </c>
      <c r="BI311" s="220">
        <f>IF(N311="nulová",J311,0)</f>
        <v>0</v>
      </c>
      <c r="BJ311" s="20" t="s">
        <v>86</v>
      </c>
      <c r="BK311" s="220">
        <f>ROUND(I311*H311,2)</f>
        <v>0</v>
      </c>
      <c r="BL311" s="20" t="s">
        <v>148</v>
      </c>
      <c r="BM311" s="219" t="s">
        <v>1178</v>
      </c>
    </row>
    <row r="312" s="2" customFormat="1">
      <c r="A312" s="42"/>
      <c r="B312" s="43"/>
      <c r="C312" s="44"/>
      <c r="D312" s="221" t="s">
        <v>150</v>
      </c>
      <c r="E312" s="44"/>
      <c r="F312" s="222" t="s">
        <v>549</v>
      </c>
      <c r="G312" s="44"/>
      <c r="H312" s="44"/>
      <c r="I312" s="223"/>
      <c r="J312" s="44"/>
      <c r="K312" s="44"/>
      <c r="L312" s="48"/>
      <c r="M312" s="224"/>
      <c r="N312" s="225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150</v>
      </c>
      <c r="AU312" s="20" t="s">
        <v>88</v>
      </c>
    </row>
    <row r="313" s="13" customFormat="1">
      <c r="A313" s="13"/>
      <c r="B313" s="226"/>
      <c r="C313" s="227"/>
      <c r="D313" s="228" t="s">
        <v>152</v>
      </c>
      <c r="E313" s="229" t="s">
        <v>32</v>
      </c>
      <c r="F313" s="230" t="s">
        <v>1179</v>
      </c>
      <c r="G313" s="227"/>
      <c r="H313" s="229" t="s">
        <v>32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152</v>
      </c>
      <c r="AU313" s="236" t="s">
        <v>88</v>
      </c>
      <c r="AV313" s="13" t="s">
        <v>86</v>
      </c>
      <c r="AW313" s="13" t="s">
        <v>39</v>
      </c>
      <c r="AX313" s="13" t="s">
        <v>78</v>
      </c>
      <c r="AY313" s="236" t="s">
        <v>141</v>
      </c>
    </row>
    <row r="314" s="14" customFormat="1">
      <c r="A314" s="14"/>
      <c r="B314" s="237"/>
      <c r="C314" s="238"/>
      <c r="D314" s="228" t="s">
        <v>152</v>
      </c>
      <c r="E314" s="239" t="s">
        <v>32</v>
      </c>
      <c r="F314" s="240" t="s">
        <v>1180</v>
      </c>
      <c r="G314" s="238"/>
      <c r="H314" s="241">
        <v>24.199999999999999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152</v>
      </c>
      <c r="AU314" s="247" t="s">
        <v>88</v>
      </c>
      <c r="AV314" s="14" t="s">
        <v>88</v>
      </c>
      <c r="AW314" s="14" t="s">
        <v>39</v>
      </c>
      <c r="AX314" s="14" t="s">
        <v>78</v>
      </c>
      <c r="AY314" s="247" t="s">
        <v>141</v>
      </c>
    </row>
    <row r="315" s="16" customFormat="1">
      <c r="A315" s="16"/>
      <c r="B315" s="259"/>
      <c r="C315" s="260"/>
      <c r="D315" s="228" t="s">
        <v>152</v>
      </c>
      <c r="E315" s="261" t="s">
        <v>32</v>
      </c>
      <c r="F315" s="262" t="s">
        <v>178</v>
      </c>
      <c r="G315" s="260"/>
      <c r="H315" s="263">
        <v>24.199999999999999</v>
      </c>
      <c r="I315" s="264"/>
      <c r="J315" s="260"/>
      <c r="K315" s="260"/>
      <c r="L315" s="265"/>
      <c r="M315" s="266"/>
      <c r="N315" s="267"/>
      <c r="O315" s="267"/>
      <c r="P315" s="267"/>
      <c r="Q315" s="267"/>
      <c r="R315" s="267"/>
      <c r="S315" s="267"/>
      <c r="T315" s="268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69" t="s">
        <v>152</v>
      </c>
      <c r="AU315" s="269" t="s">
        <v>88</v>
      </c>
      <c r="AV315" s="16" t="s">
        <v>148</v>
      </c>
      <c r="AW315" s="16" t="s">
        <v>39</v>
      </c>
      <c r="AX315" s="16" t="s">
        <v>86</v>
      </c>
      <c r="AY315" s="269" t="s">
        <v>141</v>
      </c>
    </row>
    <row r="316" s="2" customFormat="1" ht="16.5" customHeight="1">
      <c r="A316" s="42"/>
      <c r="B316" s="43"/>
      <c r="C316" s="208" t="s">
        <v>489</v>
      </c>
      <c r="D316" s="208" t="s">
        <v>143</v>
      </c>
      <c r="E316" s="209" t="s">
        <v>556</v>
      </c>
      <c r="F316" s="210" t="s">
        <v>557</v>
      </c>
      <c r="G316" s="211" t="s">
        <v>358</v>
      </c>
      <c r="H316" s="212">
        <v>80</v>
      </c>
      <c r="I316" s="213"/>
      <c r="J316" s="214">
        <f>ROUND(I316*H316,2)</f>
        <v>0</v>
      </c>
      <c r="K316" s="210" t="s">
        <v>32</v>
      </c>
      <c r="L316" s="48"/>
      <c r="M316" s="215" t="s">
        <v>32</v>
      </c>
      <c r="N316" s="216" t="s">
        <v>49</v>
      </c>
      <c r="O316" s="88"/>
      <c r="P316" s="217">
        <f>O316*H316</f>
        <v>0</v>
      </c>
      <c r="Q316" s="217">
        <v>0</v>
      </c>
      <c r="R316" s="217">
        <f>Q316*H316</f>
        <v>0</v>
      </c>
      <c r="S316" s="217">
        <v>0.00050000000000000001</v>
      </c>
      <c r="T316" s="218">
        <f>S316*H316</f>
        <v>0.040000000000000001</v>
      </c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R316" s="219" t="s">
        <v>148</v>
      </c>
      <c r="AT316" s="219" t="s">
        <v>143</v>
      </c>
      <c r="AU316" s="219" t="s">
        <v>88</v>
      </c>
      <c r="AY316" s="20" t="s">
        <v>141</v>
      </c>
      <c r="BE316" s="220">
        <f>IF(N316="základní",J316,0)</f>
        <v>0</v>
      </c>
      <c r="BF316" s="220">
        <f>IF(N316="snížená",J316,0)</f>
        <v>0</v>
      </c>
      <c r="BG316" s="220">
        <f>IF(N316="zákl. přenesená",J316,0)</f>
        <v>0</v>
      </c>
      <c r="BH316" s="220">
        <f>IF(N316="sníž. přenesená",J316,0)</f>
        <v>0</v>
      </c>
      <c r="BI316" s="220">
        <f>IF(N316="nulová",J316,0)</f>
        <v>0</v>
      </c>
      <c r="BJ316" s="20" t="s">
        <v>86</v>
      </c>
      <c r="BK316" s="220">
        <f>ROUND(I316*H316,2)</f>
        <v>0</v>
      </c>
      <c r="BL316" s="20" t="s">
        <v>148</v>
      </c>
      <c r="BM316" s="219" t="s">
        <v>1181</v>
      </c>
    </row>
    <row r="317" s="13" customFormat="1">
      <c r="A317" s="13"/>
      <c r="B317" s="226"/>
      <c r="C317" s="227"/>
      <c r="D317" s="228" t="s">
        <v>152</v>
      </c>
      <c r="E317" s="229" t="s">
        <v>32</v>
      </c>
      <c r="F317" s="230" t="s">
        <v>559</v>
      </c>
      <c r="G317" s="227"/>
      <c r="H317" s="229" t="s">
        <v>32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152</v>
      </c>
      <c r="AU317" s="236" t="s">
        <v>88</v>
      </c>
      <c r="AV317" s="13" t="s">
        <v>86</v>
      </c>
      <c r="AW317" s="13" t="s">
        <v>39</v>
      </c>
      <c r="AX317" s="13" t="s">
        <v>78</v>
      </c>
      <c r="AY317" s="236" t="s">
        <v>141</v>
      </c>
    </row>
    <row r="318" s="14" customFormat="1">
      <c r="A318" s="14"/>
      <c r="B318" s="237"/>
      <c r="C318" s="238"/>
      <c r="D318" s="228" t="s">
        <v>152</v>
      </c>
      <c r="E318" s="239" t="s">
        <v>32</v>
      </c>
      <c r="F318" s="240" t="s">
        <v>756</v>
      </c>
      <c r="G318" s="238"/>
      <c r="H318" s="241">
        <v>80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152</v>
      </c>
      <c r="AU318" s="247" t="s">
        <v>88</v>
      </c>
      <c r="AV318" s="14" t="s">
        <v>88</v>
      </c>
      <c r="AW318" s="14" t="s">
        <v>39</v>
      </c>
      <c r="AX318" s="14" t="s">
        <v>86</v>
      </c>
      <c r="AY318" s="247" t="s">
        <v>141</v>
      </c>
    </row>
    <row r="319" s="2" customFormat="1" ht="16.5" customHeight="1">
      <c r="A319" s="42"/>
      <c r="B319" s="43"/>
      <c r="C319" s="208" t="s">
        <v>497</v>
      </c>
      <c r="D319" s="208" t="s">
        <v>143</v>
      </c>
      <c r="E319" s="209" t="s">
        <v>1182</v>
      </c>
      <c r="F319" s="210" t="s">
        <v>1183</v>
      </c>
      <c r="G319" s="211" t="s">
        <v>358</v>
      </c>
      <c r="H319" s="212">
        <v>106.3</v>
      </c>
      <c r="I319" s="213"/>
      <c r="J319" s="214">
        <f>ROUND(I319*H319,2)</f>
        <v>0</v>
      </c>
      <c r="K319" s="210" t="s">
        <v>32</v>
      </c>
      <c r="L319" s="48"/>
      <c r="M319" s="215" t="s">
        <v>32</v>
      </c>
      <c r="N319" s="216" t="s">
        <v>49</v>
      </c>
      <c r="O319" s="88"/>
      <c r="P319" s="217">
        <f>O319*H319</f>
        <v>0</v>
      </c>
      <c r="Q319" s="217">
        <v>0</v>
      </c>
      <c r="R319" s="217">
        <f>Q319*H319</f>
        <v>0</v>
      </c>
      <c r="S319" s="217">
        <v>0.42599999999999999</v>
      </c>
      <c r="T319" s="218">
        <f>S319*H319</f>
        <v>45.283799999999999</v>
      </c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R319" s="219" t="s">
        <v>148</v>
      </c>
      <c r="AT319" s="219" t="s">
        <v>143</v>
      </c>
      <c r="AU319" s="219" t="s">
        <v>88</v>
      </c>
      <c r="AY319" s="20" t="s">
        <v>141</v>
      </c>
      <c r="BE319" s="220">
        <f>IF(N319="základní",J319,0)</f>
        <v>0</v>
      </c>
      <c r="BF319" s="220">
        <f>IF(N319="snížená",J319,0)</f>
        <v>0</v>
      </c>
      <c r="BG319" s="220">
        <f>IF(N319="zákl. přenesená",J319,0)</f>
        <v>0</v>
      </c>
      <c r="BH319" s="220">
        <f>IF(N319="sníž. přenesená",J319,0)</f>
        <v>0</v>
      </c>
      <c r="BI319" s="220">
        <f>IF(N319="nulová",J319,0)</f>
        <v>0</v>
      </c>
      <c r="BJ319" s="20" t="s">
        <v>86</v>
      </c>
      <c r="BK319" s="220">
        <f>ROUND(I319*H319,2)</f>
        <v>0</v>
      </c>
      <c r="BL319" s="20" t="s">
        <v>148</v>
      </c>
      <c r="BM319" s="219" t="s">
        <v>1184</v>
      </c>
    </row>
    <row r="320" s="13" customFormat="1">
      <c r="A320" s="13"/>
      <c r="B320" s="226"/>
      <c r="C320" s="227"/>
      <c r="D320" s="228" t="s">
        <v>152</v>
      </c>
      <c r="E320" s="229" t="s">
        <v>32</v>
      </c>
      <c r="F320" s="230" t="s">
        <v>559</v>
      </c>
      <c r="G320" s="227"/>
      <c r="H320" s="229" t="s">
        <v>32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152</v>
      </c>
      <c r="AU320" s="236" t="s">
        <v>88</v>
      </c>
      <c r="AV320" s="13" t="s">
        <v>86</v>
      </c>
      <c r="AW320" s="13" t="s">
        <v>39</v>
      </c>
      <c r="AX320" s="13" t="s">
        <v>78</v>
      </c>
      <c r="AY320" s="236" t="s">
        <v>141</v>
      </c>
    </row>
    <row r="321" s="14" customFormat="1">
      <c r="A321" s="14"/>
      <c r="B321" s="237"/>
      <c r="C321" s="238"/>
      <c r="D321" s="228" t="s">
        <v>152</v>
      </c>
      <c r="E321" s="239" t="s">
        <v>32</v>
      </c>
      <c r="F321" s="240" t="s">
        <v>1185</v>
      </c>
      <c r="G321" s="238"/>
      <c r="H321" s="241">
        <v>106.3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152</v>
      </c>
      <c r="AU321" s="247" t="s">
        <v>88</v>
      </c>
      <c r="AV321" s="14" t="s">
        <v>88</v>
      </c>
      <c r="AW321" s="14" t="s">
        <v>39</v>
      </c>
      <c r="AX321" s="14" t="s">
        <v>86</v>
      </c>
      <c r="AY321" s="247" t="s">
        <v>141</v>
      </c>
    </row>
    <row r="322" s="12" customFormat="1" ht="22.8" customHeight="1">
      <c r="A322" s="12"/>
      <c r="B322" s="192"/>
      <c r="C322" s="193"/>
      <c r="D322" s="194" t="s">
        <v>77</v>
      </c>
      <c r="E322" s="206" t="s">
        <v>560</v>
      </c>
      <c r="F322" s="206" t="s">
        <v>561</v>
      </c>
      <c r="G322" s="193"/>
      <c r="H322" s="193"/>
      <c r="I322" s="196"/>
      <c r="J322" s="207">
        <f>BK322</f>
        <v>0</v>
      </c>
      <c r="K322" s="193"/>
      <c r="L322" s="198"/>
      <c r="M322" s="199"/>
      <c r="N322" s="200"/>
      <c r="O322" s="200"/>
      <c r="P322" s="201">
        <f>SUM(P323:P327)</f>
        <v>0</v>
      </c>
      <c r="Q322" s="200"/>
      <c r="R322" s="201">
        <f>SUM(R323:R327)</f>
        <v>0.07665000000000001</v>
      </c>
      <c r="S322" s="200"/>
      <c r="T322" s="202">
        <f>SUM(T323:T327)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3" t="s">
        <v>86</v>
      </c>
      <c r="AT322" s="204" t="s">
        <v>77</v>
      </c>
      <c r="AU322" s="204" t="s">
        <v>86</v>
      </c>
      <c r="AY322" s="203" t="s">
        <v>141</v>
      </c>
      <c r="BK322" s="205">
        <f>SUM(BK323:BK327)</f>
        <v>0</v>
      </c>
    </row>
    <row r="323" s="2" customFormat="1" ht="24.15" customHeight="1">
      <c r="A323" s="42"/>
      <c r="B323" s="43"/>
      <c r="C323" s="208" t="s">
        <v>508</v>
      </c>
      <c r="D323" s="208" t="s">
        <v>143</v>
      </c>
      <c r="E323" s="209" t="s">
        <v>570</v>
      </c>
      <c r="F323" s="210" t="s">
        <v>571</v>
      </c>
      <c r="G323" s="211" t="s">
        <v>230</v>
      </c>
      <c r="H323" s="212">
        <v>365</v>
      </c>
      <c r="I323" s="213"/>
      <c r="J323" s="214">
        <f>ROUND(I323*H323,2)</f>
        <v>0</v>
      </c>
      <c r="K323" s="210" t="s">
        <v>147</v>
      </c>
      <c r="L323" s="48"/>
      <c r="M323" s="215" t="s">
        <v>32</v>
      </c>
      <c r="N323" s="216" t="s">
        <v>49</v>
      </c>
      <c r="O323" s="88"/>
      <c r="P323" s="217">
        <f>O323*H323</f>
        <v>0</v>
      </c>
      <c r="Q323" s="217">
        <v>0.00021000000000000001</v>
      </c>
      <c r="R323" s="217">
        <f>Q323*H323</f>
        <v>0.07665000000000001</v>
      </c>
      <c r="S323" s="217">
        <v>0</v>
      </c>
      <c r="T323" s="218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19" t="s">
        <v>148</v>
      </c>
      <c r="AT323" s="219" t="s">
        <v>143</v>
      </c>
      <c r="AU323" s="219" t="s">
        <v>88</v>
      </c>
      <c r="AY323" s="20" t="s">
        <v>141</v>
      </c>
      <c r="BE323" s="220">
        <f>IF(N323="základní",J323,0)</f>
        <v>0</v>
      </c>
      <c r="BF323" s="220">
        <f>IF(N323="snížená",J323,0)</f>
        <v>0</v>
      </c>
      <c r="BG323" s="220">
        <f>IF(N323="zákl. přenesená",J323,0)</f>
        <v>0</v>
      </c>
      <c r="BH323" s="220">
        <f>IF(N323="sníž. přenesená",J323,0)</f>
        <v>0</v>
      </c>
      <c r="BI323" s="220">
        <f>IF(N323="nulová",J323,0)</f>
        <v>0</v>
      </c>
      <c r="BJ323" s="20" t="s">
        <v>86</v>
      </c>
      <c r="BK323" s="220">
        <f>ROUND(I323*H323,2)</f>
        <v>0</v>
      </c>
      <c r="BL323" s="20" t="s">
        <v>148</v>
      </c>
      <c r="BM323" s="219" t="s">
        <v>1186</v>
      </c>
    </row>
    <row r="324" s="2" customFormat="1">
      <c r="A324" s="42"/>
      <c r="B324" s="43"/>
      <c r="C324" s="44"/>
      <c r="D324" s="221" t="s">
        <v>150</v>
      </c>
      <c r="E324" s="44"/>
      <c r="F324" s="222" t="s">
        <v>573</v>
      </c>
      <c r="G324" s="44"/>
      <c r="H324" s="44"/>
      <c r="I324" s="223"/>
      <c r="J324" s="44"/>
      <c r="K324" s="44"/>
      <c r="L324" s="48"/>
      <c r="M324" s="224"/>
      <c r="N324" s="225"/>
      <c r="O324" s="88"/>
      <c r="P324" s="88"/>
      <c r="Q324" s="88"/>
      <c r="R324" s="88"/>
      <c r="S324" s="88"/>
      <c r="T324" s="89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T324" s="20" t="s">
        <v>150</v>
      </c>
      <c r="AU324" s="20" t="s">
        <v>88</v>
      </c>
    </row>
    <row r="325" s="13" customFormat="1">
      <c r="A325" s="13"/>
      <c r="B325" s="226"/>
      <c r="C325" s="227"/>
      <c r="D325" s="228" t="s">
        <v>152</v>
      </c>
      <c r="E325" s="229" t="s">
        <v>32</v>
      </c>
      <c r="F325" s="230" t="s">
        <v>559</v>
      </c>
      <c r="G325" s="227"/>
      <c r="H325" s="229" t="s">
        <v>32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152</v>
      </c>
      <c r="AU325" s="236" t="s">
        <v>88</v>
      </c>
      <c r="AV325" s="13" t="s">
        <v>86</v>
      </c>
      <c r="AW325" s="13" t="s">
        <v>39</v>
      </c>
      <c r="AX325" s="13" t="s">
        <v>78</v>
      </c>
      <c r="AY325" s="236" t="s">
        <v>141</v>
      </c>
    </row>
    <row r="326" s="14" customFormat="1">
      <c r="A326" s="14"/>
      <c r="B326" s="237"/>
      <c r="C326" s="238"/>
      <c r="D326" s="228" t="s">
        <v>152</v>
      </c>
      <c r="E326" s="239" t="s">
        <v>32</v>
      </c>
      <c r="F326" s="240" t="s">
        <v>1187</v>
      </c>
      <c r="G326" s="238"/>
      <c r="H326" s="241">
        <v>365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152</v>
      </c>
      <c r="AU326" s="247" t="s">
        <v>88</v>
      </c>
      <c r="AV326" s="14" t="s">
        <v>88</v>
      </c>
      <c r="AW326" s="14" t="s">
        <v>39</v>
      </c>
      <c r="AX326" s="14" t="s">
        <v>78</v>
      </c>
      <c r="AY326" s="247" t="s">
        <v>141</v>
      </c>
    </row>
    <row r="327" s="16" customFormat="1">
      <c r="A327" s="16"/>
      <c r="B327" s="259"/>
      <c r="C327" s="260"/>
      <c r="D327" s="228" t="s">
        <v>152</v>
      </c>
      <c r="E327" s="261" t="s">
        <v>32</v>
      </c>
      <c r="F327" s="262" t="s">
        <v>178</v>
      </c>
      <c r="G327" s="260"/>
      <c r="H327" s="263">
        <v>365</v>
      </c>
      <c r="I327" s="264"/>
      <c r="J327" s="260"/>
      <c r="K327" s="260"/>
      <c r="L327" s="265"/>
      <c r="M327" s="266"/>
      <c r="N327" s="267"/>
      <c r="O327" s="267"/>
      <c r="P327" s="267"/>
      <c r="Q327" s="267"/>
      <c r="R327" s="267"/>
      <c r="S327" s="267"/>
      <c r="T327" s="268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69" t="s">
        <v>152</v>
      </c>
      <c r="AU327" s="269" t="s">
        <v>88</v>
      </c>
      <c r="AV327" s="16" t="s">
        <v>148</v>
      </c>
      <c r="AW327" s="16" t="s">
        <v>39</v>
      </c>
      <c r="AX327" s="16" t="s">
        <v>86</v>
      </c>
      <c r="AY327" s="269" t="s">
        <v>141</v>
      </c>
    </row>
    <row r="328" s="12" customFormat="1" ht="22.8" customHeight="1">
      <c r="A328" s="12"/>
      <c r="B328" s="192"/>
      <c r="C328" s="193"/>
      <c r="D328" s="194" t="s">
        <v>77</v>
      </c>
      <c r="E328" s="206" t="s">
        <v>576</v>
      </c>
      <c r="F328" s="206" t="s">
        <v>577</v>
      </c>
      <c r="G328" s="193"/>
      <c r="H328" s="193"/>
      <c r="I328" s="196"/>
      <c r="J328" s="207">
        <f>BK328</f>
        <v>0</v>
      </c>
      <c r="K328" s="193"/>
      <c r="L328" s="198"/>
      <c r="M328" s="199"/>
      <c r="N328" s="200"/>
      <c r="O328" s="200"/>
      <c r="P328" s="201">
        <f>SUM(P329:P364)</f>
        <v>0</v>
      </c>
      <c r="Q328" s="200"/>
      <c r="R328" s="201">
        <f>SUM(R329:R364)</f>
        <v>1.63744</v>
      </c>
      <c r="S328" s="200"/>
      <c r="T328" s="202">
        <f>SUM(T329:T364)</f>
        <v>30.788923199999999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3" t="s">
        <v>86</v>
      </c>
      <c r="AT328" s="204" t="s">
        <v>77</v>
      </c>
      <c r="AU328" s="204" t="s">
        <v>86</v>
      </c>
      <c r="AY328" s="203" t="s">
        <v>141</v>
      </c>
      <c r="BK328" s="205">
        <f>SUM(BK329:BK364)</f>
        <v>0</v>
      </c>
    </row>
    <row r="329" s="2" customFormat="1" ht="16.5" customHeight="1">
      <c r="A329" s="42"/>
      <c r="B329" s="43"/>
      <c r="C329" s="208" t="s">
        <v>515</v>
      </c>
      <c r="D329" s="208" t="s">
        <v>143</v>
      </c>
      <c r="E329" s="209" t="s">
        <v>1188</v>
      </c>
      <c r="F329" s="210" t="s">
        <v>1189</v>
      </c>
      <c r="G329" s="211" t="s">
        <v>581</v>
      </c>
      <c r="H329" s="212">
        <v>4</v>
      </c>
      <c r="I329" s="213"/>
      <c r="J329" s="214">
        <f>ROUND(I329*H329,2)</f>
        <v>0</v>
      </c>
      <c r="K329" s="210" t="s">
        <v>32</v>
      </c>
      <c r="L329" s="48"/>
      <c r="M329" s="215" t="s">
        <v>32</v>
      </c>
      <c r="N329" s="216" t="s">
        <v>49</v>
      </c>
      <c r="O329" s="88"/>
      <c r="P329" s="217">
        <f>O329*H329</f>
        <v>0</v>
      </c>
      <c r="Q329" s="217">
        <v>0</v>
      </c>
      <c r="R329" s="217">
        <f>Q329*H329</f>
        <v>0</v>
      </c>
      <c r="S329" s="217">
        <v>0</v>
      </c>
      <c r="T329" s="218">
        <f>S329*H329</f>
        <v>0</v>
      </c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R329" s="219" t="s">
        <v>148</v>
      </c>
      <c r="AT329" s="219" t="s">
        <v>143</v>
      </c>
      <c r="AU329" s="219" t="s">
        <v>88</v>
      </c>
      <c r="AY329" s="20" t="s">
        <v>141</v>
      </c>
      <c r="BE329" s="220">
        <f>IF(N329="základní",J329,0)</f>
        <v>0</v>
      </c>
      <c r="BF329" s="220">
        <f>IF(N329="snížená",J329,0)</f>
        <v>0</v>
      </c>
      <c r="BG329" s="220">
        <f>IF(N329="zákl. přenesená",J329,0)</f>
        <v>0</v>
      </c>
      <c r="BH329" s="220">
        <f>IF(N329="sníž. přenesená",J329,0)</f>
        <v>0</v>
      </c>
      <c r="BI329" s="220">
        <f>IF(N329="nulová",J329,0)</f>
        <v>0</v>
      </c>
      <c r="BJ329" s="20" t="s">
        <v>86</v>
      </c>
      <c r="BK329" s="220">
        <f>ROUND(I329*H329,2)</f>
        <v>0</v>
      </c>
      <c r="BL329" s="20" t="s">
        <v>148</v>
      </c>
      <c r="BM329" s="219" t="s">
        <v>1190</v>
      </c>
    </row>
    <row r="330" s="13" customFormat="1">
      <c r="A330" s="13"/>
      <c r="B330" s="226"/>
      <c r="C330" s="227"/>
      <c r="D330" s="228" t="s">
        <v>152</v>
      </c>
      <c r="E330" s="229" t="s">
        <v>32</v>
      </c>
      <c r="F330" s="230" t="s">
        <v>1191</v>
      </c>
      <c r="G330" s="227"/>
      <c r="H330" s="229" t="s">
        <v>32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152</v>
      </c>
      <c r="AU330" s="236" t="s">
        <v>88</v>
      </c>
      <c r="AV330" s="13" t="s">
        <v>86</v>
      </c>
      <c r="AW330" s="13" t="s">
        <v>39</v>
      </c>
      <c r="AX330" s="13" t="s">
        <v>78</v>
      </c>
      <c r="AY330" s="236" t="s">
        <v>141</v>
      </c>
    </row>
    <row r="331" s="13" customFormat="1">
      <c r="A331" s="13"/>
      <c r="B331" s="226"/>
      <c r="C331" s="227"/>
      <c r="D331" s="228" t="s">
        <v>152</v>
      </c>
      <c r="E331" s="229" t="s">
        <v>32</v>
      </c>
      <c r="F331" s="230" t="s">
        <v>1192</v>
      </c>
      <c r="G331" s="227"/>
      <c r="H331" s="229" t="s">
        <v>32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152</v>
      </c>
      <c r="AU331" s="236" t="s">
        <v>88</v>
      </c>
      <c r="AV331" s="13" t="s">
        <v>86</v>
      </c>
      <c r="AW331" s="13" t="s">
        <v>39</v>
      </c>
      <c r="AX331" s="13" t="s">
        <v>78</v>
      </c>
      <c r="AY331" s="236" t="s">
        <v>141</v>
      </c>
    </row>
    <row r="332" s="14" customFormat="1">
      <c r="A332" s="14"/>
      <c r="B332" s="237"/>
      <c r="C332" s="238"/>
      <c r="D332" s="228" t="s">
        <v>152</v>
      </c>
      <c r="E332" s="239" t="s">
        <v>32</v>
      </c>
      <c r="F332" s="240" t="s">
        <v>148</v>
      </c>
      <c r="G332" s="238"/>
      <c r="H332" s="241">
        <v>4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152</v>
      </c>
      <c r="AU332" s="247" t="s">
        <v>88</v>
      </c>
      <c r="AV332" s="14" t="s">
        <v>88</v>
      </c>
      <c r="AW332" s="14" t="s">
        <v>39</v>
      </c>
      <c r="AX332" s="14" t="s">
        <v>86</v>
      </c>
      <c r="AY332" s="247" t="s">
        <v>141</v>
      </c>
    </row>
    <row r="333" s="2" customFormat="1" ht="24.15" customHeight="1">
      <c r="A333" s="42"/>
      <c r="B333" s="43"/>
      <c r="C333" s="208" t="s">
        <v>521</v>
      </c>
      <c r="D333" s="208" t="s">
        <v>143</v>
      </c>
      <c r="E333" s="209" t="s">
        <v>1193</v>
      </c>
      <c r="F333" s="210" t="s">
        <v>1194</v>
      </c>
      <c r="G333" s="211" t="s">
        <v>230</v>
      </c>
      <c r="H333" s="212">
        <v>48.159999999999997</v>
      </c>
      <c r="I333" s="213"/>
      <c r="J333" s="214">
        <f>ROUND(I333*H333,2)</f>
        <v>0</v>
      </c>
      <c r="K333" s="210" t="s">
        <v>32</v>
      </c>
      <c r="L333" s="48"/>
      <c r="M333" s="215" t="s">
        <v>32</v>
      </c>
      <c r="N333" s="216" t="s">
        <v>49</v>
      </c>
      <c r="O333" s="88"/>
      <c r="P333" s="217">
        <f>O333*H333</f>
        <v>0</v>
      </c>
      <c r="Q333" s="217">
        <v>0.034000000000000002</v>
      </c>
      <c r="R333" s="217">
        <f>Q333*H333</f>
        <v>1.63744</v>
      </c>
      <c r="S333" s="217">
        <v>0.15601999999999999</v>
      </c>
      <c r="T333" s="218">
        <f>S333*H333</f>
        <v>7.5139231999999989</v>
      </c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R333" s="219" t="s">
        <v>148</v>
      </c>
      <c r="AT333" s="219" t="s">
        <v>143</v>
      </c>
      <c r="AU333" s="219" t="s">
        <v>88</v>
      </c>
      <c r="AY333" s="20" t="s">
        <v>141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86</v>
      </c>
      <c r="BK333" s="220">
        <f>ROUND(I333*H333,2)</f>
        <v>0</v>
      </c>
      <c r="BL333" s="20" t="s">
        <v>148</v>
      </c>
      <c r="BM333" s="219" t="s">
        <v>1195</v>
      </c>
    </row>
    <row r="334" s="13" customFormat="1">
      <c r="A334" s="13"/>
      <c r="B334" s="226"/>
      <c r="C334" s="227"/>
      <c r="D334" s="228" t="s">
        <v>152</v>
      </c>
      <c r="E334" s="229" t="s">
        <v>32</v>
      </c>
      <c r="F334" s="230" t="s">
        <v>1196</v>
      </c>
      <c r="G334" s="227"/>
      <c r="H334" s="229" t="s">
        <v>32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152</v>
      </c>
      <c r="AU334" s="236" t="s">
        <v>88</v>
      </c>
      <c r="AV334" s="13" t="s">
        <v>86</v>
      </c>
      <c r="AW334" s="13" t="s">
        <v>39</v>
      </c>
      <c r="AX334" s="13" t="s">
        <v>78</v>
      </c>
      <c r="AY334" s="236" t="s">
        <v>141</v>
      </c>
    </row>
    <row r="335" s="13" customFormat="1">
      <c r="A335" s="13"/>
      <c r="B335" s="226"/>
      <c r="C335" s="227"/>
      <c r="D335" s="228" t="s">
        <v>152</v>
      </c>
      <c r="E335" s="229" t="s">
        <v>32</v>
      </c>
      <c r="F335" s="230" t="s">
        <v>1197</v>
      </c>
      <c r="G335" s="227"/>
      <c r="H335" s="229" t="s">
        <v>32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152</v>
      </c>
      <c r="AU335" s="236" t="s">
        <v>88</v>
      </c>
      <c r="AV335" s="13" t="s">
        <v>86</v>
      </c>
      <c r="AW335" s="13" t="s">
        <v>39</v>
      </c>
      <c r="AX335" s="13" t="s">
        <v>78</v>
      </c>
      <c r="AY335" s="236" t="s">
        <v>141</v>
      </c>
    </row>
    <row r="336" s="13" customFormat="1">
      <c r="A336" s="13"/>
      <c r="B336" s="226"/>
      <c r="C336" s="227"/>
      <c r="D336" s="228" t="s">
        <v>152</v>
      </c>
      <c r="E336" s="229" t="s">
        <v>32</v>
      </c>
      <c r="F336" s="230" t="s">
        <v>1198</v>
      </c>
      <c r="G336" s="227"/>
      <c r="H336" s="229" t="s">
        <v>32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152</v>
      </c>
      <c r="AU336" s="236" t="s">
        <v>88</v>
      </c>
      <c r="AV336" s="13" t="s">
        <v>86</v>
      </c>
      <c r="AW336" s="13" t="s">
        <v>39</v>
      </c>
      <c r="AX336" s="13" t="s">
        <v>78</v>
      </c>
      <c r="AY336" s="236" t="s">
        <v>141</v>
      </c>
    </row>
    <row r="337" s="13" customFormat="1">
      <c r="A337" s="13"/>
      <c r="B337" s="226"/>
      <c r="C337" s="227"/>
      <c r="D337" s="228" t="s">
        <v>152</v>
      </c>
      <c r="E337" s="229" t="s">
        <v>32</v>
      </c>
      <c r="F337" s="230" t="s">
        <v>1199</v>
      </c>
      <c r="G337" s="227"/>
      <c r="H337" s="229" t="s">
        <v>32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152</v>
      </c>
      <c r="AU337" s="236" t="s">
        <v>88</v>
      </c>
      <c r="AV337" s="13" t="s">
        <v>86</v>
      </c>
      <c r="AW337" s="13" t="s">
        <v>39</v>
      </c>
      <c r="AX337" s="13" t="s">
        <v>78</v>
      </c>
      <c r="AY337" s="236" t="s">
        <v>141</v>
      </c>
    </row>
    <row r="338" s="13" customFormat="1">
      <c r="A338" s="13"/>
      <c r="B338" s="226"/>
      <c r="C338" s="227"/>
      <c r="D338" s="228" t="s">
        <v>152</v>
      </c>
      <c r="E338" s="229" t="s">
        <v>32</v>
      </c>
      <c r="F338" s="230" t="s">
        <v>1200</v>
      </c>
      <c r="G338" s="227"/>
      <c r="H338" s="229" t="s">
        <v>32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152</v>
      </c>
      <c r="AU338" s="236" t="s">
        <v>88</v>
      </c>
      <c r="AV338" s="13" t="s">
        <v>86</v>
      </c>
      <c r="AW338" s="13" t="s">
        <v>39</v>
      </c>
      <c r="AX338" s="13" t="s">
        <v>78</v>
      </c>
      <c r="AY338" s="236" t="s">
        <v>141</v>
      </c>
    </row>
    <row r="339" s="14" customFormat="1">
      <c r="A339" s="14"/>
      <c r="B339" s="237"/>
      <c r="C339" s="238"/>
      <c r="D339" s="228" t="s">
        <v>152</v>
      </c>
      <c r="E339" s="239" t="s">
        <v>32</v>
      </c>
      <c r="F339" s="240" t="s">
        <v>1201</v>
      </c>
      <c r="G339" s="238"/>
      <c r="H339" s="241">
        <v>48.159999999999997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152</v>
      </c>
      <c r="AU339" s="247" t="s">
        <v>88</v>
      </c>
      <c r="AV339" s="14" t="s">
        <v>88</v>
      </c>
      <c r="AW339" s="14" t="s">
        <v>39</v>
      </c>
      <c r="AX339" s="14" t="s">
        <v>78</v>
      </c>
      <c r="AY339" s="247" t="s">
        <v>141</v>
      </c>
    </row>
    <row r="340" s="16" customFormat="1">
      <c r="A340" s="16"/>
      <c r="B340" s="259"/>
      <c r="C340" s="260"/>
      <c r="D340" s="228" t="s">
        <v>152</v>
      </c>
      <c r="E340" s="261" t="s">
        <v>32</v>
      </c>
      <c r="F340" s="262" t="s">
        <v>178</v>
      </c>
      <c r="G340" s="260"/>
      <c r="H340" s="263">
        <v>48.159999999999997</v>
      </c>
      <c r="I340" s="264"/>
      <c r="J340" s="260"/>
      <c r="K340" s="260"/>
      <c r="L340" s="265"/>
      <c r="M340" s="266"/>
      <c r="N340" s="267"/>
      <c r="O340" s="267"/>
      <c r="P340" s="267"/>
      <c r="Q340" s="267"/>
      <c r="R340" s="267"/>
      <c r="S340" s="267"/>
      <c r="T340" s="268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69" t="s">
        <v>152</v>
      </c>
      <c r="AU340" s="269" t="s">
        <v>88</v>
      </c>
      <c r="AV340" s="16" t="s">
        <v>148</v>
      </c>
      <c r="AW340" s="16" t="s">
        <v>39</v>
      </c>
      <c r="AX340" s="16" t="s">
        <v>86</v>
      </c>
      <c r="AY340" s="269" t="s">
        <v>141</v>
      </c>
    </row>
    <row r="341" s="2" customFormat="1" ht="21.75" customHeight="1">
      <c r="A341" s="42"/>
      <c r="B341" s="43"/>
      <c r="C341" s="208" t="s">
        <v>530</v>
      </c>
      <c r="D341" s="208" t="s">
        <v>143</v>
      </c>
      <c r="E341" s="209" t="s">
        <v>1202</v>
      </c>
      <c r="F341" s="210" t="s">
        <v>1203</v>
      </c>
      <c r="G341" s="211" t="s">
        <v>581</v>
      </c>
      <c r="H341" s="212">
        <v>1</v>
      </c>
      <c r="I341" s="213"/>
      <c r="J341" s="214">
        <f>ROUND(I341*H341,2)</f>
        <v>0</v>
      </c>
      <c r="K341" s="210" t="s">
        <v>32</v>
      </c>
      <c r="L341" s="48"/>
      <c r="M341" s="215" t="s">
        <v>32</v>
      </c>
      <c r="N341" s="216" t="s">
        <v>49</v>
      </c>
      <c r="O341" s="88"/>
      <c r="P341" s="217">
        <f>O341*H341</f>
        <v>0</v>
      </c>
      <c r="Q341" s="217">
        <v>0</v>
      </c>
      <c r="R341" s="217">
        <f>Q341*H341</f>
        <v>0</v>
      </c>
      <c r="S341" s="217">
        <v>23.274999999999999</v>
      </c>
      <c r="T341" s="218">
        <f>S341*H341</f>
        <v>23.274999999999999</v>
      </c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R341" s="219" t="s">
        <v>148</v>
      </c>
      <c r="AT341" s="219" t="s">
        <v>143</v>
      </c>
      <c r="AU341" s="219" t="s">
        <v>88</v>
      </c>
      <c r="AY341" s="20" t="s">
        <v>141</v>
      </c>
      <c r="BE341" s="220">
        <f>IF(N341="základní",J341,0)</f>
        <v>0</v>
      </c>
      <c r="BF341" s="220">
        <f>IF(N341="snížená",J341,0)</f>
        <v>0</v>
      </c>
      <c r="BG341" s="220">
        <f>IF(N341="zákl. přenesená",J341,0)</f>
        <v>0</v>
      </c>
      <c r="BH341" s="220">
        <f>IF(N341="sníž. přenesená",J341,0)</f>
        <v>0</v>
      </c>
      <c r="BI341" s="220">
        <f>IF(N341="nulová",J341,0)</f>
        <v>0</v>
      </c>
      <c r="BJ341" s="20" t="s">
        <v>86</v>
      </c>
      <c r="BK341" s="220">
        <f>ROUND(I341*H341,2)</f>
        <v>0</v>
      </c>
      <c r="BL341" s="20" t="s">
        <v>148</v>
      </c>
      <c r="BM341" s="219" t="s">
        <v>1204</v>
      </c>
    </row>
    <row r="342" s="13" customFormat="1">
      <c r="A342" s="13"/>
      <c r="B342" s="226"/>
      <c r="C342" s="227"/>
      <c r="D342" s="228" t="s">
        <v>152</v>
      </c>
      <c r="E342" s="229" t="s">
        <v>32</v>
      </c>
      <c r="F342" s="230" t="s">
        <v>1205</v>
      </c>
      <c r="G342" s="227"/>
      <c r="H342" s="229" t="s">
        <v>32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152</v>
      </c>
      <c r="AU342" s="236" t="s">
        <v>88</v>
      </c>
      <c r="AV342" s="13" t="s">
        <v>86</v>
      </c>
      <c r="AW342" s="13" t="s">
        <v>39</v>
      </c>
      <c r="AX342" s="13" t="s">
        <v>78</v>
      </c>
      <c r="AY342" s="236" t="s">
        <v>141</v>
      </c>
    </row>
    <row r="343" s="13" customFormat="1">
      <c r="A343" s="13"/>
      <c r="B343" s="226"/>
      <c r="C343" s="227"/>
      <c r="D343" s="228" t="s">
        <v>152</v>
      </c>
      <c r="E343" s="229" t="s">
        <v>32</v>
      </c>
      <c r="F343" s="230" t="s">
        <v>1206</v>
      </c>
      <c r="G343" s="227"/>
      <c r="H343" s="229" t="s">
        <v>32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152</v>
      </c>
      <c r="AU343" s="236" t="s">
        <v>88</v>
      </c>
      <c r="AV343" s="13" t="s">
        <v>86</v>
      </c>
      <c r="AW343" s="13" t="s">
        <v>39</v>
      </c>
      <c r="AX343" s="13" t="s">
        <v>78</v>
      </c>
      <c r="AY343" s="236" t="s">
        <v>141</v>
      </c>
    </row>
    <row r="344" s="14" customFormat="1">
      <c r="A344" s="14"/>
      <c r="B344" s="237"/>
      <c r="C344" s="238"/>
      <c r="D344" s="228" t="s">
        <v>152</v>
      </c>
      <c r="E344" s="239" t="s">
        <v>32</v>
      </c>
      <c r="F344" s="240" t="s">
        <v>86</v>
      </c>
      <c r="G344" s="238"/>
      <c r="H344" s="241">
        <v>1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7" t="s">
        <v>152</v>
      </c>
      <c r="AU344" s="247" t="s">
        <v>88</v>
      </c>
      <c r="AV344" s="14" t="s">
        <v>88</v>
      </c>
      <c r="AW344" s="14" t="s">
        <v>39</v>
      </c>
      <c r="AX344" s="14" t="s">
        <v>78</v>
      </c>
      <c r="AY344" s="247" t="s">
        <v>141</v>
      </c>
    </row>
    <row r="345" s="16" customFormat="1">
      <c r="A345" s="16"/>
      <c r="B345" s="259"/>
      <c r="C345" s="260"/>
      <c r="D345" s="228" t="s">
        <v>152</v>
      </c>
      <c r="E345" s="261" t="s">
        <v>32</v>
      </c>
      <c r="F345" s="262" t="s">
        <v>178</v>
      </c>
      <c r="G345" s="260"/>
      <c r="H345" s="263">
        <v>1</v>
      </c>
      <c r="I345" s="264"/>
      <c r="J345" s="260"/>
      <c r="K345" s="260"/>
      <c r="L345" s="265"/>
      <c r="M345" s="266"/>
      <c r="N345" s="267"/>
      <c r="O345" s="267"/>
      <c r="P345" s="267"/>
      <c r="Q345" s="267"/>
      <c r="R345" s="267"/>
      <c r="S345" s="267"/>
      <c r="T345" s="268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69" t="s">
        <v>152</v>
      </c>
      <c r="AU345" s="269" t="s">
        <v>88</v>
      </c>
      <c r="AV345" s="16" t="s">
        <v>148</v>
      </c>
      <c r="AW345" s="16" t="s">
        <v>39</v>
      </c>
      <c r="AX345" s="16" t="s">
        <v>86</v>
      </c>
      <c r="AY345" s="269" t="s">
        <v>141</v>
      </c>
    </row>
    <row r="346" s="2" customFormat="1" ht="16.5" customHeight="1">
      <c r="A346" s="42"/>
      <c r="B346" s="43"/>
      <c r="C346" s="208" t="s">
        <v>534</v>
      </c>
      <c r="D346" s="208" t="s">
        <v>143</v>
      </c>
      <c r="E346" s="209" t="s">
        <v>1207</v>
      </c>
      <c r="F346" s="210" t="s">
        <v>1208</v>
      </c>
      <c r="G346" s="211" t="s">
        <v>581</v>
      </c>
      <c r="H346" s="212">
        <v>1</v>
      </c>
      <c r="I346" s="213"/>
      <c r="J346" s="214">
        <f>ROUND(I346*H346,2)</f>
        <v>0</v>
      </c>
      <c r="K346" s="210" t="s">
        <v>32</v>
      </c>
      <c r="L346" s="48"/>
      <c r="M346" s="215" t="s">
        <v>32</v>
      </c>
      <c r="N346" s="216" t="s">
        <v>49</v>
      </c>
      <c r="O346" s="88"/>
      <c r="P346" s="217">
        <f>O346*H346</f>
        <v>0</v>
      </c>
      <c r="Q346" s="217">
        <v>0</v>
      </c>
      <c r="R346" s="217">
        <f>Q346*H346</f>
        <v>0</v>
      </c>
      <c r="S346" s="217">
        <v>0</v>
      </c>
      <c r="T346" s="218">
        <f>S346*H346</f>
        <v>0</v>
      </c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R346" s="219" t="s">
        <v>148</v>
      </c>
      <c r="AT346" s="219" t="s">
        <v>143</v>
      </c>
      <c r="AU346" s="219" t="s">
        <v>88</v>
      </c>
      <c r="AY346" s="20" t="s">
        <v>141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86</v>
      </c>
      <c r="BK346" s="220">
        <f>ROUND(I346*H346,2)</f>
        <v>0</v>
      </c>
      <c r="BL346" s="20" t="s">
        <v>148</v>
      </c>
      <c r="BM346" s="219" t="s">
        <v>1209</v>
      </c>
    </row>
    <row r="347" s="13" customFormat="1">
      <c r="A347" s="13"/>
      <c r="B347" s="226"/>
      <c r="C347" s="227"/>
      <c r="D347" s="228" t="s">
        <v>152</v>
      </c>
      <c r="E347" s="229" t="s">
        <v>32</v>
      </c>
      <c r="F347" s="230" t="s">
        <v>1210</v>
      </c>
      <c r="G347" s="227"/>
      <c r="H347" s="229" t="s">
        <v>32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152</v>
      </c>
      <c r="AU347" s="236" t="s">
        <v>88</v>
      </c>
      <c r="AV347" s="13" t="s">
        <v>86</v>
      </c>
      <c r="AW347" s="13" t="s">
        <v>39</v>
      </c>
      <c r="AX347" s="13" t="s">
        <v>78</v>
      </c>
      <c r="AY347" s="236" t="s">
        <v>141</v>
      </c>
    </row>
    <row r="348" s="13" customFormat="1">
      <c r="A348" s="13"/>
      <c r="B348" s="226"/>
      <c r="C348" s="227"/>
      <c r="D348" s="228" t="s">
        <v>152</v>
      </c>
      <c r="E348" s="229" t="s">
        <v>32</v>
      </c>
      <c r="F348" s="230" t="s">
        <v>1211</v>
      </c>
      <c r="G348" s="227"/>
      <c r="H348" s="229" t="s">
        <v>32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152</v>
      </c>
      <c r="AU348" s="236" t="s">
        <v>88</v>
      </c>
      <c r="AV348" s="13" t="s">
        <v>86</v>
      </c>
      <c r="AW348" s="13" t="s">
        <v>39</v>
      </c>
      <c r="AX348" s="13" t="s">
        <v>78</v>
      </c>
      <c r="AY348" s="236" t="s">
        <v>141</v>
      </c>
    </row>
    <row r="349" s="14" customFormat="1">
      <c r="A349" s="14"/>
      <c r="B349" s="237"/>
      <c r="C349" s="238"/>
      <c r="D349" s="228" t="s">
        <v>152</v>
      </c>
      <c r="E349" s="239" t="s">
        <v>32</v>
      </c>
      <c r="F349" s="240" t="s">
        <v>86</v>
      </c>
      <c r="G349" s="238"/>
      <c r="H349" s="241">
        <v>1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152</v>
      </c>
      <c r="AU349" s="247" t="s">
        <v>88</v>
      </c>
      <c r="AV349" s="14" t="s">
        <v>88</v>
      </c>
      <c r="AW349" s="14" t="s">
        <v>39</v>
      </c>
      <c r="AX349" s="14" t="s">
        <v>78</v>
      </c>
      <c r="AY349" s="247" t="s">
        <v>141</v>
      </c>
    </row>
    <row r="350" s="16" customFormat="1">
      <c r="A350" s="16"/>
      <c r="B350" s="259"/>
      <c r="C350" s="260"/>
      <c r="D350" s="228" t="s">
        <v>152</v>
      </c>
      <c r="E350" s="261" t="s">
        <v>32</v>
      </c>
      <c r="F350" s="262" t="s">
        <v>178</v>
      </c>
      <c r="G350" s="260"/>
      <c r="H350" s="263">
        <v>1</v>
      </c>
      <c r="I350" s="264"/>
      <c r="J350" s="260"/>
      <c r="K350" s="260"/>
      <c r="L350" s="265"/>
      <c r="M350" s="266"/>
      <c r="N350" s="267"/>
      <c r="O350" s="267"/>
      <c r="P350" s="267"/>
      <c r="Q350" s="267"/>
      <c r="R350" s="267"/>
      <c r="S350" s="267"/>
      <c r="T350" s="268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69" t="s">
        <v>152</v>
      </c>
      <c r="AU350" s="269" t="s">
        <v>88</v>
      </c>
      <c r="AV350" s="16" t="s">
        <v>148</v>
      </c>
      <c r="AW350" s="16" t="s">
        <v>39</v>
      </c>
      <c r="AX350" s="16" t="s">
        <v>86</v>
      </c>
      <c r="AY350" s="269" t="s">
        <v>141</v>
      </c>
    </row>
    <row r="351" s="2" customFormat="1" ht="16.5" customHeight="1">
      <c r="A351" s="42"/>
      <c r="B351" s="43"/>
      <c r="C351" s="208" t="s">
        <v>540</v>
      </c>
      <c r="D351" s="208" t="s">
        <v>143</v>
      </c>
      <c r="E351" s="209" t="s">
        <v>1212</v>
      </c>
      <c r="F351" s="210" t="s">
        <v>1213</v>
      </c>
      <c r="G351" s="211" t="s">
        <v>358</v>
      </c>
      <c r="H351" s="212">
        <v>30</v>
      </c>
      <c r="I351" s="213"/>
      <c r="J351" s="214">
        <f>ROUND(I351*H351,2)</f>
        <v>0</v>
      </c>
      <c r="K351" s="210" t="s">
        <v>32</v>
      </c>
      <c r="L351" s="48"/>
      <c r="M351" s="215" t="s">
        <v>32</v>
      </c>
      <c r="N351" s="216" t="s">
        <v>49</v>
      </c>
      <c r="O351" s="88"/>
      <c r="P351" s="217">
        <f>O351*H351</f>
        <v>0</v>
      </c>
      <c r="Q351" s="217">
        <v>0</v>
      </c>
      <c r="R351" s="217">
        <f>Q351*H351</f>
        <v>0</v>
      </c>
      <c r="S351" s="217">
        <v>0</v>
      </c>
      <c r="T351" s="218">
        <f>S351*H351</f>
        <v>0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R351" s="219" t="s">
        <v>148</v>
      </c>
      <c r="AT351" s="219" t="s">
        <v>143</v>
      </c>
      <c r="AU351" s="219" t="s">
        <v>88</v>
      </c>
      <c r="AY351" s="20" t="s">
        <v>141</v>
      </c>
      <c r="BE351" s="220">
        <f>IF(N351="základní",J351,0)</f>
        <v>0</v>
      </c>
      <c r="BF351" s="220">
        <f>IF(N351="snížená",J351,0)</f>
        <v>0</v>
      </c>
      <c r="BG351" s="220">
        <f>IF(N351="zákl. přenesená",J351,0)</f>
        <v>0</v>
      </c>
      <c r="BH351" s="220">
        <f>IF(N351="sníž. přenesená",J351,0)</f>
        <v>0</v>
      </c>
      <c r="BI351" s="220">
        <f>IF(N351="nulová",J351,0)</f>
        <v>0</v>
      </c>
      <c r="BJ351" s="20" t="s">
        <v>86</v>
      </c>
      <c r="BK351" s="220">
        <f>ROUND(I351*H351,2)</f>
        <v>0</v>
      </c>
      <c r="BL351" s="20" t="s">
        <v>148</v>
      </c>
      <c r="BM351" s="219" t="s">
        <v>1214</v>
      </c>
    </row>
    <row r="352" s="13" customFormat="1">
      <c r="A352" s="13"/>
      <c r="B352" s="226"/>
      <c r="C352" s="227"/>
      <c r="D352" s="228" t="s">
        <v>152</v>
      </c>
      <c r="E352" s="229" t="s">
        <v>32</v>
      </c>
      <c r="F352" s="230" t="s">
        <v>1215</v>
      </c>
      <c r="G352" s="227"/>
      <c r="H352" s="229" t="s">
        <v>32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152</v>
      </c>
      <c r="AU352" s="236" t="s">
        <v>88</v>
      </c>
      <c r="AV352" s="13" t="s">
        <v>86</v>
      </c>
      <c r="AW352" s="13" t="s">
        <v>39</v>
      </c>
      <c r="AX352" s="13" t="s">
        <v>78</v>
      </c>
      <c r="AY352" s="236" t="s">
        <v>141</v>
      </c>
    </row>
    <row r="353" s="13" customFormat="1">
      <c r="A353" s="13"/>
      <c r="B353" s="226"/>
      <c r="C353" s="227"/>
      <c r="D353" s="228" t="s">
        <v>152</v>
      </c>
      <c r="E353" s="229" t="s">
        <v>32</v>
      </c>
      <c r="F353" s="230" t="s">
        <v>1216</v>
      </c>
      <c r="G353" s="227"/>
      <c r="H353" s="229" t="s">
        <v>32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152</v>
      </c>
      <c r="AU353" s="236" t="s">
        <v>88</v>
      </c>
      <c r="AV353" s="13" t="s">
        <v>86</v>
      </c>
      <c r="AW353" s="13" t="s">
        <v>39</v>
      </c>
      <c r="AX353" s="13" t="s">
        <v>78</v>
      </c>
      <c r="AY353" s="236" t="s">
        <v>141</v>
      </c>
    </row>
    <row r="354" s="13" customFormat="1">
      <c r="A354" s="13"/>
      <c r="B354" s="226"/>
      <c r="C354" s="227"/>
      <c r="D354" s="228" t="s">
        <v>152</v>
      </c>
      <c r="E354" s="229" t="s">
        <v>32</v>
      </c>
      <c r="F354" s="230" t="s">
        <v>1217</v>
      </c>
      <c r="G354" s="227"/>
      <c r="H354" s="229" t="s">
        <v>32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152</v>
      </c>
      <c r="AU354" s="236" t="s">
        <v>88</v>
      </c>
      <c r="AV354" s="13" t="s">
        <v>86</v>
      </c>
      <c r="AW354" s="13" t="s">
        <v>39</v>
      </c>
      <c r="AX354" s="13" t="s">
        <v>78</v>
      </c>
      <c r="AY354" s="236" t="s">
        <v>141</v>
      </c>
    </row>
    <row r="355" s="14" customFormat="1">
      <c r="A355" s="14"/>
      <c r="B355" s="237"/>
      <c r="C355" s="238"/>
      <c r="D355" s="228" t="s">
        <v>152</v>
      </c>
      <c r="E355" s="239" t="s">
        <v>32</v>
      </c>
      <c r="F355" s="240" t="s">
        <v>392</v>
      </c>
      <c r="G355" s="238"/>
      <c r="H355" s="241">
        <v>30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152</v>
      </c>
      <c r="AU355" s="247" t="s">
        <v>88</v>
      </c>
      <c r="AV355" s="14" t="s">
        <v>88</v>
      </c>
      <c r="AW355" s="14" t="s">
        <v>39</v>
      </c>
      <c r="AX355" s="14" t="s">
        <v>86</v>
      </c>
      <c r="AY355" s="247" t="s">
        <v>141</v>
      </c>
    </row>
    <row r="356" s="2" customFormat="1" ht="24.15" customHeight="1">
      <c r="A356" s="42"/>
      <c r="B356" s="43"/>
      <c r="C356" s="208" t="s">
        <v>545</v>
      </c>
      <c r="D356" s="208" t="s">
        <v>143</v>
      </c>
      <c r="E356" s="209" t="s">
        <v>1218</v>
      </c>
      <c r="F356" s="210" t="s">
        <v>1219</v>
      </c>
      <c r="G356" s="211" t="s">
        <v>146</v>
      </c>
      <c r="H356" s="212">
        <v>2</v>
      </c>
      <c r="I356" s="213"/>
      <c r="J356" s="214">
        <f>ROUND(I356*H356,2)</f>
        <v>0</v>
      </c>
      <c r="K356" s="210" t="s">
        <v>32</v>
      </c>
      <c r="L356" s="48"/>
      <c r="M356" s="215" t="s">
        <v>32</v>
      </c>
      <c r="N356" s="216" t="s">
        <v>49</v>
      </c>
      <c r="O356" s="88"/>
      <c r="P356" s="217">
        <f>O356*H356</f>
        <v>0</v>
      </c>
      <c r="Q356" s="217">
        <v>0</v>
      </c>
      <c r="R356" s="217">
        <f>Q356*H356</f>
        <v>0</v>
      </c>
      <c r="S356" s="217">
        <v>0</v>
      </c>
      <c r="T356" s="218">
        <f>S356*H356</f>
        <v>0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R356" s="219" t="s">
        <v>148</v>
      </c>
      <c r="AT356" s="219" t="s">
        <v>143</v>
      </c>
      <c r="AU356" s="219" t="s">
        <v>88</v>
      </c>
      <c r="AY356" s="20" t="s">
        <v>141</v>
      </c>
      <c r="BE356" s="220">
        <f>IF(N356="základní",J356,0)</f>
        <v>0</v>
      </c>
      <c r="BF356" s="220">
        <f>IF(N356="snížená",J356,0)</f>
        <v>0</v>
      </c>
      <c r="BG356" s="220">
        <f>IF(N356="zákl. přenesená",J356,0)</f>
        <v>0</v>
      </c>
      <c r="BH356" s="220">
        <f>IF(N356="sníž. přenesená",J356,0)</f>
        <v>0</v>
      </c>
      <c r="BI356" s="220">
        <f>IF(N356="nulová",J356,0)</f>
        <v>0</v>
      </c>
      <c r="BJ356" s="20" t="s">
        <v>86</v>
      </c>
      <c r="BK356" s="220">
        <f>ROUND(I356*H356,2)</f>
        <v>0</v>
      </c>
      <c r="BL356" s="20" t="s">
        <v>148</v>
      </c>
      <c r="BM356" s="219" t="s">
        <v>1220</v>
      </c>
    </row>
    <row r="357" s="13" customFormat="1">
      <c r="A357" s="13"/>
      <c r="B357" s="226"/>
      <c r="C357" s="227"/>
      <c r="D357" s="228" t="s">
        <v>152</v>
      </c>
      <c r="E357" s="229" t="s">
        <v>32</v>
      </c>
      <c r="F357" s="230" t="s">
        <v>1221</v>
      </c>
      <c r="G357" s="227"/>
      <c r="H357" s="229" t="s">
        <v>32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152</v>
      </c>
      <c r="AU357" s="236" t="s">
        <v>88</v>
      </c>
      <c r="AV357" s="13" t="s">
        <v>86</v>
      </c>
      <c r="AW357" s="13" t="s">
        <v>39</v>
      </c>
      <c r="AX357" s="13" t="s">
        <v>78</v>
      </c>
      <c r="AY357" s="236" t="s">
        <v>141</v>
      </c>
    </row>
    <row r="358" s="14" customFormat="1">
      <c r="A358" s="14"/>
      <c r="B358" s="237"/>
      <c r="C358" s="238"/>
      <c r="D358" s="228" t="s">
        <v>152</v>
      </c>
      <c r="E358" s="239" t="s">
        <v>32</v>
      </c>
      <c r="F358" s="240" t="s">
        <v>1222</v>
      </c>
      <c r="G358" s="238"/>
      <c r="H358" s="241">
        <v>2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152</v>
      </c>
      <c r="AU358" s="247" t="s">
        <v>88</v>
      </c>
      <c r="AV358" s="14" t="s">
        <v>88</v>
      </c>
      <c r="AW358" s="14" t="s">
        <v>39</v>
      </c>
      <c r="AX358" s="14" t="s">
        <v>86</v>
      </c>
      <c r="AY358" s="247" t="s">
        <v>141</v>
      </c>
    </row>
    <row r="359" s="2" customFormat="1" ht="24.15" customHeight="1">
      <c r="A359" s="42"/>
      <c r="B359" s="43"/>
      <c r="C359" s="208" t="s">
        <v>550</v>
      </c>
      <c r="D359" s="208" t="s">
        <v>143</v>
      </c>
      <c r="E359" s="209" t="s">
        <v>1223</v>
      </c>
      <c r="F359" s="210" t="s">
        <v>1224</v>
      </c>
      <c r="G359" s="211" t="s">
        <v>358</v>
      </c>
      <c r="H359" s="212">
        <v>75</v>
      </c>
      <c r="I359" s="213"/>
      <c r="J359" s="214">
        <f>ROUND(I359*H359,2)</f>
        <v>0</v>
      </c>
      <c r="K359" s="210" t="s">
        <v>32</v>
      </c>
      <c r="L359" s="48"/>
      <c r="M359" s="215" t="s">
        <v>32</v>
      </c>
      <c r="N359" s="216" t="s">
        <v>49</v>
      </c>
      <c r="O359" s="88"/>
      <c r="P359" s="217">
        <f>O359*H359</f>
        <v>0</v>
      </c>
      <c r="Q359" s="217">
        <v>0</v>
      </c>
      <c r="R359" s="217">
        <f>Q359*H359</f>
        <v>0</v>
      </c>
      <c r="S359" s="217">
        <v>0</v>
      </c>
      <c r="T359" s="218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19" t="s">
        <v>148</v>
      </c>
      <c r="AT359" s="219" t="s">
        <v>143</v>
      </c>
      <c r="AU359" s="219" t="s">
        <v>88</v>
      </c>
      <c r="AY359" s="20" t="s">
        <v>141</v>
      </c>
      <c r="BE359" s="220">
        <f>IF(N359="základní",J359,0)</f>
        <v>0</v>
      </c>
      <c r="BF359" s="220">
        <f>IF(N359="snížená",J359,0)</f>
        <v>0</v>
      </c>
      <c r="BG359" s="220">
        <f>IF(N359="zákl. přenesená",J359,0)</f>
        <v>0</v>
      </c>
      <c r="BH359" s="220">
        <f>IF(N359="sníž. přenesená",J359,0)</f>
        <v>0</v>
      </c>
      <c r="BI359" s="220">
        <f>IF(N359="nulová",J359,0)</f>
        <v>0</v>
      </c>
      <c r="BJ359" s="20" t="s">
        <v>86</v>
      </c>
      <c r="BK359" s="220">
        <f>ROUND(I359*H359,2)</f>
        <v>0</v>
      </c>
      <c r="BL359" s="20" t="s">
        <v>148</v>
      </c>
      <c r="BM359" s="219" t="s">
        <v>1225</v>
      </c>
    </row>
    <row r="360" s="13" customFormat="1">
      <c r="A360" s="13"/>
      <c r="B360" s="226"/>
      <c r="C360" s="227"/>
      <c r="D360" s="228" t="s">
        <v>152</v>
      </c>
      <c r="E360" s="229" t="s">
        <v>32</v>
      </c>
      <c r="F360" s="230" t="s">
        <v>1226</v>
      </c>
      <c r="G360" s="227"/>
      <c r="H360" s="229" t="s">
        <v>32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152</v>
      </c>
      <c r="AU360" s="236" t="s">
        <v>88</v>
      </c>
      <c r="AV360" s="13" t="s">
        <v>86</v>
      </c>
      <c r="AW360" s="13" t="s">
        <v>39</v>
      </c>
      <c r="AX360" s="13" t="s">
        <v>78</v>
      </c>
      <c r="AY360" s="236" t="s">
        <v>141</v>
      </c>
    </row>
    <row r="361" s="14" customFormat="1">
      <c r="A361" s="14"/>
      <c r="B361" s="237"/>
      <c r="C361" s="238"/>
      <c r="D361" s="228" t="s">
        <v>152</v>
      </c>
      <c r="E361" s="239" t="s">
        <v>32</v>
      </c>
      <c r="F361" s="240" t="s">
        <v>1227</v>
      </c>
      <c r="G361" s="238"/>
      <c r="H361" s="241">
        <v>75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152</v>
      </c>
      <c r="AU361" s="247" t="s">
        <v>88</v>
      </c>
      <c r="AV361" s="14" t="s">
        <v>88</v>
      </c>
      <c r="AW361" s="14" t="s">
        <v>39</v>
      </c>
      <c r="AX361" s="14" t="s">
        <v>86</v>
      </c>
      <c r="AY361" s="247" t="s">
        <v>141</v>
      </c>
    </row>
    <row r="362" s="2" customFormat="1" ht="21.75" customHeight="1">
      <c r="A362" s="42"/>
      <c r="B362" s="43"/>
      <c r="C362" s="208" t="s">
        <v>555</v>
      </c>
      <c r="D362" s="208" t="s">
        <v>143</v>
      </c>
      <c r="E362" s="209" t="s">
        <v>1228</v>
      </c>
      <c r="F362" s="210" t="s">
        <v>1229</v>
      </c>
      <c r="G362" s="211" t="s">
        <v>358</v>
      </c>
      <c r="H362" s="212">
        <v>37</v>
      </c>
      <c r="I362" s="213"/>
      <c r="J362" s="214">
        <f>ROUND(I362*H362,2)</f>
        <v>0</v>
      </c>
      <c r="K362" s="210" t="s">
        <v>32</v>
      </c>
      <c r="L362" s="48"/>
      <c r="M362" s="215" t="s">
        <v>32</v>
      </c>
      <c r="N362" s="216" t="s">
        <v>49</v>
      </c>
      <c r="O362" s="88"/>
      <c r="P362" s="217">
        <f>O362*H362</f>
        <v>0</v>
      </c>
      <c r="Q362" s="217">
        <v>0</v>
      </c>
      <c r="R362" s="217">
        <f>Q362*H362</f>
        <v>0</v>
      </c>
      <c r="S362" s="217">
        <v>0</v>
      </c>
      <c r="T362" s="218">
        <f>S362*H362</f>
        <v>0</v>
      </c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R362" s="219" t="s">
        <v>148</v>
      </c>
      <c r="AT362" s="219" t="s">
        <v>143</v>
      </c>
      <c r="AU362" s="219" t="s">
        <v>88</v>
      </c>
      <c r="AY362" s="20" t="s">
        <v>141</v>
      </c>
      <c r="BE362" s="220">
        <f>IF(N362="základní",J362,0)</f>
        <v>0</v>
      </c>
      <c r="BF362" s="220">
        <f>IF(N362="snížená",J362,0)</f>
        <v>0</v>
      </c>
      <c r="BG362" s="220">
        <f>IF(N362="zákl. přenesená",J362,0)</f>
        <v>0</v>
      </c>
      <c r="BH362" s="220">
        <f>IF(N362="sníž. přenesená",J362,0)</f>
        <v>0</v>
      </c>
      <c r="BI362" s="220">
        <f>IF(N362="nulová",J362,0)</f>
        <v>0</v>
      </c>
      <c r="BJ362" s="20" t="s">
        <v>86</v>
      </c>
      <c r="BK362" s="220">
        <f>ROUND(I362*H362,2)</f>
        <v>0</v>
      </c>
      <c r="BL362" s="20" t="s">
        <v>148</v>
      </c>
      <c r="BM362" s="219" t="s">
        <v>1230</v>
      </c>
    </row>
    <row r="363" s="13" customFormat="1">
      <c r="A363" s="13"/>
      <c r="B363" s="226"/>
      <c r="C363" s="227"/>
      <c r="D363" s="228" t="s">
        <v>152</v>
      </c>
      <c r="E363" s="229" t="s">
        <v>32</v>
      </c>
      <c r="F363" s="230" t="s">
        <v>1231</v>
      </c>
      <c r="G363" s="227"/>
      <c r="H363" s="229" t="s">
        <v>32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152</v>
      </c>
      <c r="AU363" s="236" t="s">
        <v>88</v>
      </c>
      <c r="AV363" s="13" t="s">
        <v>86</v>
      </c>
      <c r="AW363" s="13" t="s">
        <v>39</v>
      </c>
      <c r="AX363" s="13" t="s">
        <v>78</v>
      </c>
      <c r="AY363" s="236" t="s">
        <v>141</v>
      </c>
    </row>
    <row r="364" s="14" customFormat="1">
      <c r="A364" s="14"/>
      <c r="B364" s="237"/>
      <c r="C364" s="238"/>
      <c r="D364" s="228" t="s">
        <v>152</v>
      </c>
      <c r="E364" s="239" t="s">
        <v>32</v>
      </c>
      <c r="F364" s="240" t="s">
        <v>1232</v>
      </c>
      <c r="G364" s="238"/>
      <c r="H364" s="241">
        <v>37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152</v>
      </c>
      <c r="AU364" s="247" t="s">
        <v>88</v>
      </c>
      <c r="AV364" s="14" t="s">
        <v>88</v>
      </c>
      <c r="AW364" s="14" t="s">
        <v>39</v>
      </c>
      <c r="AX364" s="14" t="s">
        <v>86</v>
      </c>
      <c r="AY364" s="247" t="s">
        <v>141</v>
      </c>
    </row>
    <row r="365" s="12" customFormat="1" ht="22.8" customHeight="1">
      <c r="A365" s="12"/>
      <c r="B365" s="192"/>
      <c r="C365" s="193"/>
      <c r="D365" s="194" t="s">
        <v>77</v>
      </c>
      <c r="E365" s="206" t="s">
        <v>618</v>
      </c>
      <c r="F365" s="206" t="s">
        <v>619</v>
      </c>
      <c r="G365" s="193"/>
      <c r="H365" s="193"/>
      <c r="I365" s="196"/>
      <c r="J365" s="207">
        <f>BK365</f>
        <v>0</v>
      </c>
      <c r="K365" s="193"/>
      <c r="L365" s="198"/>
      <c r="M365" s="199"/>
      <c r="N365" s="200"/>
      <c r="O365" s="200"/>
      <c r="P365" s="201">
        <f>SUM(P366:P385)</f>
        <v>0</v>
      </c>
      <c r="Q365" s="200"/>
      <c r="R365" s="201">
        <f>SUM(R366:R385)</f>
        <v>0</v>
      </c>
      <c r="S365" s="200"/>
      <c r="T365" s="202">
        <f>SUM(T366:T385)</f>
        <v>8.4324500000000011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3" t="s">
        <v>86</v>
      </c>
      <c r="AT365" s="204" t="s">
        <v>77</v>
      </c>
      <c r="AU365" s="204" t="s">
        <v>86</v>
      </c>
      <c r="AY365" s="203" t="s">
        <v>141</v>
      </c>
      <c r="BK365" s="205">
        <f>SUM(BK366:BK385)</f>
        <v>0</v>
      </c>
    </row>
    <row r="366" s="2" customFormat="1" ht="24.15" customHeight="1">
      <c r="A366" s="42"/>
      <c r="B366" s="43"/>
      <c r="C366" s="208" t="s">
        <v>562</v>
      </c>
      <c r="D366" s="208" t="s">
        <v>143</v>
      </c>
      <c r="E366" s="209" t="s">
        <v>1233</v>
      </c>
      <c r="F366" s="210" t="s">
        <v>1234</v>
      </c>
      <c r="G366" s="211" t="s">
        <v>230</v>
      </c>
      <c r="H366" s="212">
        <v>168.649</v>
      </c>
      <c r="I366" s="213"/>
      <c r="J366" s="214">
        <f>ROUND(I366*H366,2)</f>
        <v>0</v>
      </c>
      <c r="K366" s="210" t="s">
        <v>147</v>
      </c>
      <c r="L366" s="48"/>
      <c r="M366" s="215" t="s">
        <v>32</v>
      </c>
      <c r="N366" s="216" t="s">
        <v>49</v>
      </c>
      <c r="O366" s="88"/>
      <c r="P366" s="217">
        <f>O366*H366</f>
        <v>0</v>
      </c>
      <c r="Q366" s="217">
        <v>0</v>
      </c>
      <c r="R366" s="217">
        <f>Q366*H366</f>
        <v>0</v>
      </c>
      <c r="S366" s="217">
        <v>0.050000000000000003</v>
      </c>
      <c r="T366" s="218">
        <f>S366*H366</f>
        <v>8.4324500000000011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19" t="s">
        <v>148</v>
      </c>
      <c r="AT366" s="219" t="s">
        <v>143</v>
      </c>
      <c r="AU366" s="219" t="s">
        <v>88</v>
      </c>
      <c r="AY366" s="20" t="s">
        <v>141</v>
      </c>
      <c r="BE366" s="220">
        <f>IF(N366="základní",J366,0)</f>
        <v>0</v>
      </c>
      <c r="BF366" s="220">
        <f>IF(N366="snížená",J366,0)</f>
        <v>0</v>
      </c>
      <c r="BG366" s="220">
        <f>IF(N366="zákl. přenesená",J366,0)</f>
        <v>0</v>
      </c>
      <c r="BH366" s="220">
        <f>IF(N366="sníž. přenesená",J366,0)</f>
        <v>0</v>
      </c>
      <c r="BI366" s="220">
        <f>IF(N366="nulová",J366,0)</f>
        <v>0</v>
      </c>
      <c r="BJ366" s="20" t="s">
        <v>86</v>
      </c>
      <c r="BK366" s="220">
        <f>ROUND(I366*H366,2)</f>
        <v>0</v>
      </c>
      <c r="BL366" s="20" t="s">
        <v>148</v>
      </c>
      <c r="BM366" s="219" t="s">
        <v>1235</v>
      </c>
    </row>
    <row r="367" s="2" customFormat="1">
      <c r="A367" s="42"/>
      <c r="B367" s="43"/>
      <c r="C367" s="44"/>
      <c r="D367" s="221" t="s">
        <v>150</v>
      </c>
      <c r="E367" s="44"/>
      <c r="F367" s="222" t="s">
        <v>1236</v>
      </c>
      <c r="G367" s="44"/>
      <c r="H367" s="44"/>
      <c r="I367" s="223"/>
      <c r="J367" s="44"/>
      <c r="K367" s="44"/>
      <c r="L367" s="48"/>
      <c r="M367" s="224"/>
      <c r="N367" s="225"/>
      <c r="O367" s="88"/>
      <c r="P367" s="88"/>
      <c r="Q367" s="88"/>
      <c r="R367" s="88"/>
      <c r="S367" s="88"/>
      <c r="T367" s="89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T367" s="20" t="s">
        <v>150</v>
      </c>
      <c r="AU367" s="20" t="s">
        <v>88</v>
      </c>
    </row>
    <row r="368" s="13" customFormat="1">
      <c r="A368" s="13"/>
      <c r="B368" s="226"/>
      <c r="C368" s="227"/>
      <c r="D368" s="228" t="s">
        <v>152</v>
      </c>
      <c r="E368" s="229" t="s">
        <v>32</v>
      </c>
      <c r="F368" s="230" t="s">
        <v>559</v>
      </c>
      <c r="G368" s="227"/>
      <c r="H368" s="229" t="s">
        <v>32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152</v>
      </c>
      <c r="AU368" s="236" t="s">
        <v>88</v>
      </c>
      <c r="AV368" s="13" t="s">
        <v>86</v>
      </c>
      <c r="AW368" s="13" t="s">
        <v>39</v>
      </c>
      <c r="AX368" s="13" t="s">
        <v>78</v>
      </c>
      <c r="AY368" s="236" t="s">
        <v>141</v>
      </c>
    </row>
    <row r="369" s="14" customFormat="1">
      <c r="A369" s="14"/>
      <c r="B369" s="237"/>
      <c r="C369" s="238"/>
      <c r="D369" s="228" t="s">
        <v>152</v>
      </c>
      <c r="E369" s="239" t="s">
        <v>32</v>
      </c>
      <c r="F369" s="240" t="s">
        <v>1237</v>
      </c>
      <c r="G369" s="238"/>
      <c r="H369" s="241">
        <v>20.071000000000002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152</v>
      </c>
      <c r="AU369" s="247" t="s">
        <v>88</v>
      </c>
      <c r="AV369" s="14" t="s">
        <v>88</v>
      </c>
      <c r="AW369" s="14" t="s">
        <v>39</v>
      </c>
      <c r="AX369" s="14" t="s">
        <v>78</v>
      </c>
      <c r="AY369" s="247" t="s">
        <v>141</v>
      </c>
    </row>
    <row r="370" s="14" customFormat="1">
      <c r="A370" s="14"/>
      <c r="B370" s="237"/>
      <c r="C370" s="238"/>
      <c r="D370" s="228" t="s">
        <v>152</v>
      </c>
      <c r="E370" s="239" t="s">
        <v>32</v>
      </c>
      <c r="F370" s="240" t="s">
        <v>1238</v>
      </c>
      <c r="G370" s="238"/>
      <c r="H370" s="241">
        <v>55.203000000000003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152</v>
      </c>
      <c r="AU370" s="247" t="s">
        <v>88</v>
      </c>
      <c r="AV370" s="14" t="s">
        <v>88</v>
      </c>
      <c r="AW370" s="14" t="s">
        <v>39</v>
      </c>
      <c r="AX370" s="14" t="s">
        <v>78</v>
      </c>
      <c r="AY370" s="247" t="s">
        <v>141</v>
      </c>
    </row>
    <row r="371" s="14" customFormat="1">
      <c r="A371" s="14"/>
      <c r="B371" s="237"/>
      <c r="C371" s="238"/>
      <c r="D371" s="228" t="s">
        <v>152</v>
      </c>
      <c r="E371" s="239" t="s">
        <v>32</v>
      </c>
      <c r="F371" s="240" t="s">
        <v>1239</v>
      </c>
      <c r="G371" s="238"/>
      <c r="H371" s="241">
        <v>93.375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152</v>
      </c>
      <c r="AU371" s="247" t="s">
        <v>88</v>
      </c>
      <c r="AV371" s="14" t="s">
        <v>88</v>
      </c>
      <c r="AW371" s="14" t="s">
        <v>39</v>
      </c>
      <c r="AX371" s="14" t="s">
        <v>78</v>
      </c>
      <c r="AY371" s="247" t="s">
        <v>141</v>
      </c>
    </row>
    <row r="372" s="16" customFormat="1">
      <c r="A372" s="16"/>
      <c r="B372" s="259"/>
      <c r="C372" s="260"/>
      <c r="D372" s="228" t="s">
        <v>152</v>
      </c>
      <c r="E372" s="261" t="s">
        <v>32</v>
      </c>
      <c r="F372" s="262" t="s">
        <v>178</v>
      </c>
      <c r="G372" s="260"/>
      <c r="H372" s="263">
        <v>168.649</v>
      </c>
      <c r="I372" s="264"/>
      <c r="J372" s="260"/>
      <c r="K372" s="260"/>
      <c r="L372" s="265"/>
      <c r="M372" s="266"/>
      <c r="N372" s="267"/>
      <c r="O372" s="267"/>
      <c r="P372" s="267"/>
      <c r="Q372" s="267"/>
      <c r="R372" s="267"/>
      <c r="S372" s="267"/>
      <c r="T372" s="268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69" t="s">
        <v>152</v>
      </c>
      <c r="AU372" s="269" t="s">
        <v>88</v>
      </c>
      <c r="AV372" s="16" t="s">
        <v>148</v>
      </c>
      <c r="AW372" s="16" t="s">
        <v>39</v>
      </c>
      <c r="AX372" s="16" t="s">
        <v>86</v>
      </c>
      <c r="AY372" s="269" t="s">
        <v>141</v>
      </c>
    </row>
    <row r="373" s="2" customFormat="1" ht="37.8" customHeight="1">
      <c r="A373" s="42"/>
      <c r="B373" s="43"/>
      <c r="C373" s="208" t="s">
        <v>569</v>
      </c>
      <c r="D373" s="208" t="s">
        <v>143</v>
      </c>
      <c r="E373" s="209" t="s">
        <v>1240</v>
      </c>
      <c r="F373" s="210" t="s">
        <v>1241</v>
      </c>
      <c r="G373" s="211" t="s">
        <v>230</v>
      </c>
      <c r="H373" s="212">
        <v>13</v>
      </c>
      <c r="I373" s="213"/>
      <c r="J373" s="214">
        <f>ROUND(I373*H373,2)</f>
        <v>0</v>
      </c>
      <c r="K373" s="210" t="s">
        <v>147</v>
      </c>
      <c r="L373" s="48"/>
      <c r="M373" s="215" t="s">
        <v>32</v>
      </c>
      <c r="N373" s="216" t="s">
        <v>49</v>
      </c>
      <c r="O373" s="88"/>
      <c r="P373" s="217">
        <f>O373*H373</f>
        <v>0</v>
      </c>
      <c r="Q373" s="217">
        <v>0</v>
      </c>
      <c r="R373" s="217">
        <f>Q373*H373</f>
        <v>0</v>
      </c>
      <c r="S373" s="217">
        <v>0</v>
      </c>
      <c r="T373" s="218">
        <f>S373*H373</f>
        <v>0</v>
      </c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R373" s="219" t="s">
        <v>148</v>
      </c>
      <c r="AT373" s="219" t="s">
        <v>143</v>
      </c>
      <c r="AU373" s="219" t="s">
        <v>88</v>
      </c>
      <c r="AY373" s="20" t="s">
        <v>141</v>
      </c>
      <c r="BE373" s="220">
        <f>IF(N373="základní",J373,0)</f>
        <v>0</v>
      </c>
      <c r="BF373" s="220">
        <f>IF(N373="snížená",J373,0)</f>
        <v>0</v>
      </c>
      <c r="BG373" s="220">
        <f>IF(N373="zákl. přenesená",J373,0)</f>
        <v>0</v>
      </c>
      <c r="BH373" s="220">
        <f>IF(N373="sníž. přenesená",J373,0)</f>
        <v>0</v>
      </c>
      <c r="BI373" s="220">
        <f>IF(N373="nulová",J373,0)</f>
        <v>0</v>
      </c>
      <c r="BJ373" s="20" t="s">
        <v>86</v>
      </c>
      <c r="BK373" s="220">
        <f>ROUND(I373*H373,2)</f>
        <v>0</v>
      </c>
      <c r="BL373" s="20" t="s">
        <v>148</v>
      </c>
      <c r="BM373" s="219" t="s">
        <v>1242</v>
      </c>
    </row>
    <row r="374" s="2" customFormat="1">
      <c r="A374" s="42"/>
      <c r="B374" s="43"/>
      <c r="C374" s="44"/>
      <c r="D374" s="221" t="s">
        <v>150</v>
      </c>
      <c r="E374" s="44"/>
      <c r="F374" s="222" t="s">
        <v>1243</v>
      </c>
      <c r="G374" s="44"/>
      <c r="H374" s="44"/>
      <c r="I374" s="223"/>
      <c r="J374" s="44"/>
      <c r="K374" s="44"/>
      <c r="L374" s="48"/>
      <c r="M374" s="224"/>
      <c r="N374" s="225"/>
      <c r="O374" s="88"/>
      <c r="P374" s="88"/>
      <c r="Q374" s="88"/>
      <c r="R374" s="88"/>
      <c r="S374" s="88"/>
      <c r="T374" s="89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T374" s="20" t="s">
        <v>150</v>
      </c>
      <c r="AU374" s="20" t="s">
        <v>88</v>
      </c>
    </row>
    <row r="375" s="13" customFormat="1">
      <c r="A375" s="13"/>
      <c r="B375" s="226"/>
      <c r="C375" s="227"/>
      <c r="D375" s="228" t="s">
        <v>152</v>
      </c>
      <c r="E375" s="229" t="s">
        <v>32</v>
      </c>
      <c r="F375" s="230" t="s">
        <v>331</v>
      </c>
      <c r="G375" s="227"/>
      <c r="H375" s="229" t="s">
        <v>32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152</v>
      </c>
      <c r="AU375" s="236" t="s">
        <v>88</v>
      </c>
      <c r="AV375" s="13" t="s">
        <v>86</v>
      </c>
      <c r="AW375" s="13" t="s">
        <v>39</v>
      </c>
      <c r="AX375" s="13" t="s">
        <v>78</v>
      </c>
      <c r="AY375" s="236" t="s">
        <v>141</v>
      </c>
    </row>
    <row r="376" s="14" customFormat="1">
      <c r="A376" s="14"/>
      <c r="B376" s="237"/>
      <c r="C376" s="238"/>
      <c r="D376" s="228" t="s">
        <v>152</v>
      </c>
      <c r="E376" s="239" t="s">
        <v>32</v>
      </c>
      <c r="F376" s="240" t="s">
        <v>332</v>
      </c>
      <c r="G376" s="238"/>
      <c r="H376" s="241">
        <v>13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152</v>
      </c>
      <c r="AU376" s="247" t="s">
        <v>88</v>
      </c>
      <c r="AV376" s="14" t="s">
        <v>88</v>
      </c>
      <c r="AW376" s="14" t="s">
        <v>39</v>
      </c>
      <c r="AX376" s="14" t="s">
        <v>78</v>
      </c>
      <c r="AY376" s="247" t="s">
        <v>141</v>
      </c>
    </row>
    <row r="377" s="16" customFormat="1">
      <c r="A377" s="16"/>
      <c r="B377" s="259"/>
      <c r="C377" s="260"/>
      <c r="D377" s="228" t="s">
        <v>152</v>
      </c>
      <c r="E377" s="261" t="s">
        <v>32</v>
      </c>
      <c r="F377" s="262" t="s">
        <v>178</v>
      </c>
      <c r="G377" s="260"/>
      <c r="H377" s="263">
        <v>13</v>
      </c>
      <c r="I377" s="264"/>
      <c r="J377" s="260"/>
      <c r="K377" s="260"/>
      <c r="L377" s="265"/>
      <c r="M377" s="266"/>
      <c r="N377" s="267"/>
      <c r="O377" s="267"/>
      <c r="P377" s="267"/>
      <c r="Q377" s="267"/>
      <c r="R377" s="267"/>
      <c r="S377" s="267"/>
      <c r="T377" s="268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69" t="s">
        <v>152</v>
      </c>
      <c r="AU377" s="269" t="s">
        <v>88</v>
      </c>
      <c r="AV377" s="16" t="s">
        <v>148</v>
      </c>
      <c r="AW377" s="16" t="s">
        <v>39</v>
      </c>
      <c r="AX377" s="16" t="s">
        <v>86</v>
      </c>
      <c r="AY377" s="269" t="s">
        <v>141</v>
      </c>
    </row>
    <row r="378" s="2" customFormat="1" ht="37.8" customHeight="1">
      <c r="A378" s="42"/>
      <c r="B378" s="43"/>
      <c r="C378" s="208" t="s">
        <v>578</v>
      </c>
      <c r="D378" s="208" t="s">
        <v>143</v>
      </c>
      <c r="E378" s="209" t="s">
        <v>620</v>
      </c>
      <c r="F378" s="210" t="s">
        <v>621</v>
      </c>
      <c r="G378" s="211" t="s">
        <v>230</v>
      </c>
      <c r="H378" s="212">
        <v>30.5</v>
      </c>
      <c r="I378" s="213"/>
      <c r="J378" s="214">
        <f>ROUND(I378*H378,2)</f>
        <v>0</v>
      </c>
      <c r="K378" s="210" t="s">
        <v>147</v>
      </c>
      <c r="L378" s="48"/>
      <c r="M378" s="215" t="s">
        <v>32</v>
      </c>
      <c r="N378" s="216" t="s">
        <v>49</v>
      </c>
      <c r="O378" s="88"/>
      <c r="P378" s="217">
        <f>O378*H378</f>
        <v>0</v>
      </c>
      <c r="Q378" s="217">
        <v>0</v>
      </c>
      <c r="R378" s="217">
        <f>Q378*H378</f>
        <v>0</v>
      </c>
      <c r="S378" s="217">
        <v>0</v>
      </c>
      <c r="T378" s="218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19" t="s">
        <v>148</v>
      </c>
      <c r="AT378" s="219" t="s">
        <v>143</v>
      </c>
      <c r="AU378" s="219" t="s">
        <v>88</v>
      </c>
      <c r="AY378" s="20" t="s">
        <v>141</v>
      </c>
      <c r="BE378" s="220">
        <f>IF(N378="základní",J378,0)</f>
        <v>0</v>
      </c>
      <c r="BF378" s="220">
        <f>IF(N378="snížená",J378,0)</f>
        <v>0</v>
      </c>
      <c r="BG378" s="220">
        <f>IF(N378="zákl. přenesená",J378,0)</f>
        <v>0</v>
      </c>
      <c r="BH378" s="220">
        <f>IF(N378="sníž. přenesená",J378,0)</f>
        <v>0</v>
      </c>
      <c r="BI378" s="220">
        <f>IF(N378="nulová",J378,0)</f>
        <v>0</v>
      </c>
      <c r="BJ378" s="20" t="s">
        <v>86</v>
      </c>
      <c r="BK378" s="220">
        <f>ROUND(I378*H378,2)</f>
        <v>0</v>
      </c>
      <c r="BL378" s="20" t="s">
        <v>148</v>
      </c>
      <c r="BM378" s="219" t="s">
        <v>1244</v>
      </c>
    </row>
    <row r="379" s="2" customFormat="1">
      <c r="A379" s="42"/>
      <c r="B379" s="43"/>
      <c r="C379" s="44"/>
      <c r="D379" s="221" t="s">
        <v>150</v>
      </c>
      <c r="E379" s="44"/>
      <c r="F379" s="222" t="s">
        <v>623</v>
      </c>
      <c r="G379" s="44"/>
      <c r="H379" s="44"/>
      <c r="I379" s="223"/>
      <c r="J379" s="44"/>
      <c r="K379" s="44"/>
      <c r="L379" s="48"/>
      <c r="M379" s="224"/>
      <c r="N379" s="225"/>
      <c r="O379" s="88"/>
      <c r="P379" s="88"/>
      <c r="Q379" s="88"/>
      <c r="R379" s="88"/>
      <c r="S379" s="88"/>
      <c r="T379" s="89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T379" s="20" t="s">
        <v>150</v>
      </c>
      <c r="AU379" s="20" t="s">
        <v>88</v>
      </c>
    </row>
    <row r="380" s="13" customFormat="1">
      <c r="A380" s="13"/>
      <c r="B380" s="226"/>
      <c r="C380" s="227"/>
      <c r="D380" s="228" t="s">
        <v>152</v>
      </c>
      <c r="E380" s="229" t="s">
        <v>32</v>
      </c>
      <c r="F380" s="230" t="s">
        <v>1080</v>
      </c>
      <c r="G380" s="227"/>
      <c r="H380" s="229" t="s">
        <v>32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152</v>
      </c>
      <c r="AU380" s="236" t="s">
        <v>88</v>
      </c>
      <c r="AV380" s="13" t="s">
        <v>86</v>
      </c>
      <c r="AW380" s="13" t="s">
        <v>39</v>
      </c>
      <c r="AX380" s="13" t="s">
        <v>78</v>
      </c>
      <c r="AY380" s="236" t="s">
        <v>141</v>
      </c>
    </row>
    <row r="381" s="14" customFormat="1">
      <c r="A381" s="14"/>
      <c r="B381" s="237"/>
      <c r="C381" s="238"/>
      <c r="D381" s="228" t="s">
        <v>152</v>
      </c>
      <c r="E381" s="239" t="s">
        <v>32</v>
      </c>
      <c r="F381" s="240" t="s">
        <v>379</v>
      </c>
      <c r="G381" s="238"/>
      <c r="H381" s="241">
        <v>28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152</v>
      </c>
      <c r="AU381" s="247" t="s">
        <v>88</v>
      </c>
      <c r="AV381" s="14" t="s">
        <v>88</v>
      </c>
      <c r="AW381" s="14" t="s">
        <v>39</v>
      </c>
      <c r="AX381" s="14" t="s">
        <v>78</v>
      </c>
      <c r="AY381" s="247" t="s">
        <v>141</v>
      </c>
    </row>
    <row r="382" s="13" customFormat="1">
      <c r="A382" s="13"/>
      <c r="B382" s="226"/>
      <c r="C382" s="227"/>
      <c r="D382" s="228" t="s">
        <v>152</v>
      </c>
      <c r="E382" s="229" t="s">
        <v>32</v>
      </c>
      <c r="F382" s="230" t="s">
        <v>1109</v>
      </c>
      <c r="G382" s="227"/>
      <c r="H382" s="229" t="s">
        <v>32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152</v>
      </c>
      <c r="AU382" s="236" t="s">
        <v>88</v>
      </c>
      <c r="AV382" s="13" t="s">
        <v>86</v>
      </c>
      <c r="AW382" s="13" t="s">
        <v>39</v>
      </c>
      <c r="AX382" s="13" t="s">
        <v>78</v>
      </c>
      <c r="AY382" s="236" t="s">
        <v>141</v>
      </c>
    </row>
    <row r="383" s="13" customFormat="1">
      <c r="A383" s="13"/>
      <c r="B383" s="226"/>
      <c r="C383" s="227"/>
      <c r="D383" s="228" t="s">
        <v>152</v>
      </c>
      <c r="E383" s="229" t="s">
        <v>32</v>
      </c>
      <c r="F383" s="230" t="s">
        <v>1160</v>
      </c>
      <c r="G383" s="227"/>
      <c r="H383" s="229" t="s">
        <v>32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152</v>
      </c>
      <c r="AU383" s="236" t="s">
        <v>88</v>
      </c>
      <c r="AV383" s="13" t="s">
        <v>86</v>
      </c>
      <c r="AW383" s="13" t="s">
        <v>39</v>
      </c>
      <c r="AX383" s="13" t="s">
        <v>78</v>
      </c>
      <c r="AY383" s="236" t="s">
        <v>141</v>
      </c>
    </row>
    <row r="384" s="14" customFormat="1">
      <c r="A384" s="14"/>
      <c r="B384" s="237"/>
      <c r="C384" s="238"/>
      <c r="D384" s="228" t="s">
        <v>152</v>
      </c>
      <c r="E384" s="239" t="s">
        <v>32</v>
      </c>
      <c r="F384" s="240" t="s">
        <v>1111</v>
      </c>
      <c r="G384" s="238"/>
      <c r="H384" s="241">
        <v>2.5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7" t="s">
        <v>152</v>
      </c>
      <c r="AU384" s="247" t="s">
        <v>88</v>
      </c>
      <c r="AV384" s="14" t="s">
        <v>88</v>
      </c>
      <c r="AW384" s="14" t="s">
        <v>39</v>
      </c>
      <c r="AX384" s="14" t="s">
        <v>78</v>
      </c>
      <c r="AY384" s="247" t="s">
        <v>141</v>
      </c>
    </row>
    <row r="385" s="16" customFormat="1">
      <c r="A385" s="16"/>
      <c r="B385" s="259"/>
      <c r="C385" s="260"/>
      <c r="D385" s="228" t="s">
        <v>152</v>
      </c>
      <c r="E385" s="261" t="s">
        <v>32</v>
      </c>
      <c r="F385" s="262" t="s">
        <v>178</v>
      </c>
      <c r="G385" s="260"/>
      <c r="H385" s="263">
        <v>30.5</v>
      </c>
      <c r="I385" s="264"/>
      <c r="J385" s="260"/>
      <c r="K385" s="260"/>
      <c r="L385" s="265"/>
      <c r="M385" s="266"/>
      <c r="N385" s="267"/>
      <c r="O385" s="267"/>
      <c r="P385" s="267"/>
      <c r="Q385" s="267"/>
      <c r="R385" s="267"/>
      <c r="S385" s="267"/>
      <c r="T385" s="268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69" t="s">
        <v>152</v>
      </c>
      <c r="AU385" s="269" t="s">
        <v>88</v>
      </c>
      <c r="AV385" s="16" t="s">
        <v>148</v>
      </c>
      <c r="AW385" s="16" t="s">
        <v>39</v>
      </c>
      <c r="AX385" s="16" t="s">
        <v>86</v>
      </c>
      <c r="AY385" s="269" t="s">
        <v>141</v>
      </c>
    </row>
    <row r="386" s="12" customFormat="1" ht="22.8" customHeight="1">
      <c r="A386" s="12"/>
      <c r="B386" s="192"/>
      <c r="C386" s="193"/>
      <c r="D386" s="194" t="s">
        <v>77</v>
      </c>
      <c r="E386" s="206" t="s">
        <v>639</v>
      </c>
      <c r="F386" s="206" t="s">
        <v>640</v>
      </c>
      <c r="G386" s="193"/>
      <c r="H386" s="193"/>
      <c r="I386" s="196"/>
      <c r="J386" s="207">
        <f>BK386</f>
        <v>0</v>
      </c>
      <c r="K386" s="193"/>
      <c r="L386" s="198"/>
      <c r="M386" s="199"/>
      <c r="N386" s="200"/>
      <c r="O386" s="200"/>
      <c r="P386" s="201">
        <f>SUM(P387:P398)</f>
        <v>0</v>
      </c>
      <c r="Q386" s="200"/>
      <c r="R386" s="201">
        <f>SUM(R387:R398)</f>
        <v>0</v>
      </c>
      <c r="S386" s="200"/>
      <c r="T386" s="202">
        <f>SUM(T387:T398)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03" t="s">
        <v>86</v>
      </c>
      <c r="AT386" s="204" t="s">
        <v>77</v>
      </c>
      <c r="AU386" s="204" t="s">
        <v>86</v>
      </c>
      <c r="AY386" s="203" t="s">
        <v>141</v>
      </c>
      <c r="BK386" s="205">
        <f>SUM(BK387:BK398)</f>
        <v>0</v>
      </c>
    </row>
    <row r="387" s="2" customFormat="1" ht="24.15" customHeight="1">
      <c r="A387" s="42"/>
      <c r="B387" s="43"/>
      <c r="C387" s="208" t="s">
        <v>586</v>
      </c>
      <c r="D387" s="208" t="s">
        <v>143</v>
      </c>
      <c r="E387" s="209" t="s">
        <v>642</v>
      </c>
      <c r="F387" s="210" t="s">
        <v>643</v>
      </c>
      <c r="G387" s="211" t="s">
        <v>222</v>
      </c>
      <c r="H387" s="212">
        <v>134.92599999999999</v>
      </c>
      <c r="I387" s="213"/>
      <c r="J387" s="214">
        <f>ROUND(I387*H387,2)</f>
        <v>0</v>
      </c>
      <c r="K387" s="210" t="s">
        <v>147</v>
      </c>
      <c r="L387" s="48"/>
      <c r="M387" s="215" t="s">
        <v>32</v>
      </c>
      <c r="N387" s="216" t="s">
        <v>49</v>
      </c>
      <c r="O387" s="88"/>
      <c r="P387" s="217">
        <f>O387*H387</f>
        <v>0</v>
      </c>
      <c r="Q387" s="217">
        <v>0</v>
      </c>
      <c r="R387" s="217">
        <f>Q387*H387</f>
        <v>0</v>
      </c>
      <c r="S387" s="217">
        <v>0</v>
      </c>
      <c r="T387" s="218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19" t="s">
        <v>148</v>
      </c>
      <c r="AT387" s="219" t="s">
        <v>143</v>
      </c>
      <c r="AU387" s="219" t="s">
        <v>88</v>
      </c>
      <c r="AY387" s="20" t="s">
        <v>141</v>
      </c>
      <c r="BE387" s="220">
        <f>IF(N387="základní",J387,0)</f>
        <v>0</v>
      </c>
      <c r="BF387" s="220">
        <f>IF(N387="snížená",J387,0)</f>
        <v>0</v>
      </c>
      <c r="BG387" s="220">
        <f>IF(N387="zákl. přenesená",J387,0)</f>
        <v>0</v>
      </c>
      <c r="BH387" s="220">
        <f>IF(N387="sníž. přenesená",J387,0)</f>
        <v>0</v>
      </c>
      <c r="BI387" s="220">
        <f>IF(N387="nulová",J387,0)</f>
        <v>0</v>
      </c>
      <c r="BJ387" s="20" t="s">
        <v>86</v>
      </c>
      <c r="BK387" s="220">
        <f>ROUND(I387*H387,2)</f>
        <v>0</v>
      </c>
      <c r="BL387" s="20" t="s">
        <v>148</v>
      </c>
      <c r="BM387" s="219" t="s">
        <v>644</v>
      </c>
    </row>
    <row r="388" s="2" customFormat="1">
      <c r="A388" s="42"/>
      <c r="B388" s="43"/>
      <c r="C388" s="44"/>
      <c r="D388" s="221" t="s">
        <v>150</v>
      </c>
      <c r="E388" s="44"/>
      <c r="F388" s="222" t="s">
        <v>645</v>
      </c>
      <c r="G388" s="44"/>
      <c r="H388" s="44"/>
      <c r="I388" s="223"/>
      <c r="J388" s="44"/>
      <c r="K388" s="44"/>
      <c r="L388" s="48"/>
      <c r="M388" s="224"/>
      <c r="N388" s="225"/>
      <c r="O388" s="88"/>
      <c r="P388" s="88"/>
      <c r="Q388" s="88"/>
      <c r="R388" s="88"/>
      <c r="S388" s="88"/>
      <c r="T388" s="89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T388" s="20" t="s">
        <v>150</v>
      </c>
      <c r="AU388" s="20" t="s">
        <v>88</v>
      </c>
    </row>
    <row r="389" s="2" customFormat="1" ht="37.8" customHeight="1">
      <c r="A389" s="42"/>
      <c r="B389" s="43"/>
      <c r="C389" s="208" t="s">
        <v>591</v>
      </c>
      <c r="D389" s="208" t="s">
        <v>143</v>
      </c>
      <c r="E389" s="209" t="s">
        <v>647</v>
      </c>
      <c r="F389" s="210" t="s">
        <v>648</v>
      </c>
      <c r="G389" s="211" t="s">
        <v>222</v>
      </c>
      <c r="H389" s="212">
        <v>269.85199999999998</v>
      </c>
      <c r="I389" s="213"/>
      <c r="J389" s="214">
        <f>ROUND(I389*H389,2)</f>
        <v>0</v>
      </c>
      <c r="K389" s="210" t="s">
        <v>147</v>
      </c>
      <c r="L389" s="48"/>
      <c r="M389" s="215" t="s">
        <v>32</v>
      </c>
      <c r="N389" s="216" t="s">
        <v>49</v>
      </c>
      <c r="O389" s="88"/>
      <c r="P389" s="217">
        <f>O389*H389</f>
        <v>0</v>
      </c>
      <c r="Q389" s="217">
        <v>0</v>
      </c>
      <c r="R389" s="217">
        <f>Q389*H389</f>
        <v>0</v>
      </c>
      <c r="S389" s="217">
        <v>0</v>
      </c>
      <c r="T389" s="218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19" t="s">
        <v>148</v>
      </c>
      <c r="AT389" s="219" t="s">
        <v>143</v>
      </c>
      <c r="AU389" s="219" t="s">
        <v>88</v>
      </c>
      <c r="AY389" s="20" t="s">
        <v>141</v>
      </c>
      <c r="BE389" s="220">
        <f>IF(N389="základní",J389,0)</f>
        <v>0</v>
      </c>
      <c r="BF389" s="220">
        <f>IF(N389="snížená",J389,0)</f>
        <v>0</v>
      </c>
      <c r="BG389" s="220">
        <f>IF(N389="zákl. přenesená",J389,0)</f>
        <v>0</v>
      </c>
      <c r="BH389" s="220">
        <f>IF(N389="sníž. přenesená",J389,0)</f>
        <v>0</v>
      </c>
      <c r="BI389" s="220">
        <f>IF(N389="nulová",J389,0)</f>
        <v>0</v>
      </c>
      <c r="BJ389" s="20" t="s">
        <v>86</v>
      </c>
      <c r="BK389" s="220">
        <f>ROUND(I389*H389,2)</f>
        <v>0</v>
      </c>
      <c r="BL389" s="20" t="s">
        <v>148</v>
      </c>
      <c r="BM389" s="219" t="s">
        <v>1245</v>
      </c>
    </row>
    <row r="390" s="2" customFormat="1">
      <c r="A390" s="42"/>
      <c r="B390" s="43"/>
      <c r="C390" s="44"/>
      <c r="D390" s="221" t="s">
        <v>150</v>
      </c>
      <c r="E390" s="44"/>
      <c r="F390" s="222" t="s">
        <v>650</v>
      </c>
      <c r="G390" s="44"/>
      <c r="H390" s="44"/>
      <c r="I390" s="223"/>
      <c r="J390" s="44"/>
      <c r="K390" s="44"/>
      <c r="L390" s="48"/>
      <c r="M390" s="224"/>
      <c r="N390" s="225"/>
      <c r="O390" s="88"/>
      <c r="P390" s="88"/>
      <c r="Q390" s="88"/>
      <c r="R390" s="88"/>
      <c r="S390" s="88"/>
      <c r="T390" s="89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T390" s="20" t="s">
        <v>150</v>
      </c>
      <c r="AU390" s="20" t="s">
        <v>88</v>
      </c>
    </row>
    <row r="391" s="14" customFormat="1">
      <c r="A391" s="14"/>
      <c r="B391" s="237"/>
      <c r="C391" s="238"/>
      <c r="D391" s="228" t="s">
        <v>152</v>
      </c>
      <c r="E391" s="238"/>
      <c r="F391" s="240" t="s">
        <v>1246</v>
      </c>
      <c r="G391" s="238"/>
      <c r="H391" s="241">
        <v>269.85199999999998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7" t="s">
        <v>152</v>
      </c>
      <c r="AU391" s="247" t="s">
        <v>88</v>
      </c>
      <c r="AV391" s="14" t="s">
        <v>88</v>
      </c>
      <c r="AW391" s="14" t="s">
        <v>4</v>
      </c>
      <c r="AX391" s="14" t="s">
        <v>86</v>
      </c>
      <c r="AY391" s="247" t="s">
        <v>141</v>
      </c>
    </row>
    <row r="392" s="2" customFormat="1" ht="21.75" customHeight="1">
      <c r="A392" s="42"/>
      <c r="B392" s="43"/>
      <c r="C392" s="208" t="s">
        <v>596</v>
      </c>
      <c r="D392" s="208" t="s">
        <v>143</v>
      </c>
      <c r="E392" s="209" t="s">
        <v>653</v>
      </c>
      <c r="F392" s="210" t="s">
        <v>654</v>
      </c>
      <c r="G392" s="211" t="s">
        <v>222</v>
      </c>
      <c r="H392" s="212">
        <v>134.92599999999999</v>
      </c>
      <c r="I392" s="213"/>
      <c r="J392" s="214">
        <f>ROUND(I392*H392,2)</f>
        <v>0</v>
      </c>
      <c r="K392" s="210" t="s">
        <v>147</v>
      </c>
      <c r="L392" s="48"/>
      <c r="M392" s="215" t="s">
        <v>32</v>
      </c>
      <c r="N392" s="216" t="s">
        <v>49</v>
      </c>
      <c r="O392" s="88"/>
      <c r="P392" s="217">
        <f>O392*H392</f>
        <v>0</v>
      </c>
      <c r="Q392" s="217">
        <v>0</v>
      </c>
      <c r="R392" s="217">
        <f>Q392*H392</f>
        <v>0</v>
      </c>
      <c r="S392" s="217">
        <v>0</v>
      </c>
      <c r="T392" s="218">
        <f>S392*H392</f>
        <v>0</v>
      </c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R392" s="219" t="s">
        <v>148</v>
      </c>
      <c r="AT392" s="219" t="s">
        <v>143</v>
      </c>
      <c r="AU392" s="219" t="s">
        <v>88</v>
      </c>
      <c r="AY392" s="20" t="s">
        <v>141</v>
      </c>
      <c r="BE392" s="220">
        <f>IF(N392="základní",J392,0)</f>
        <v>0</v>
      </c>
      <c r="BF392" s="220">
        <f>IF(N392="snížená",J392,0)</f>
        <v>0</v>
      </c>
      <c r="BG392" s="220">
        <f>IF(N392="zákl. přenesená",J392,0)</f>
        <v>0</v>
      </c>
      <c r="BH392" s="220">
        <f>IF(N392="sníž. přenesená",J392,0)</f>
        <v>0</v>
      </c>
      <c r="BI392" s="220">
        <f>IF(N392="nulová",J392,0)</f>
        <v>0</v>
      </c>
      <c r="BJ392" s="20" t="s">
        <v>86</v>
      </c>
      <c r="BK392" s="220">
        <f>ROUND(I392*H392,2)</f>
        <v>0</v>
      </c>
      <c r="BL392" s="20" t="s">
        <v>148</v>
      </c>
      <c r="BM392" s="219" t="s">
        <v>655</v>
      </c>
    </row>
    <row r="393" s="2" customFormat="1">
      <c r="A393" s="42"/>
      <c r="B393" s="43"/>
      <c r="C393" s="44"/>
      <c r="D393" s="221" t="s">
        <v>150</v>
      </c>
      <c r="E393" s="44"/>
      <c r="F393" s="222" t="s">
        <v>656</v>
      </c>
      <c r="G393" s="44"/>
      <c r="H393" s="44"/>
      <c r="I393" s="223"/>
      <c r="J393" s="44"/>
      <c r="K393" s="44"/>
      <c r="L393" s="48"/>
      <c r="M393" s="224"/>
      <c r="N393" s="225"/>
      <c r="O393" s="88"/>
      <c r="P393" s="88"/>
      <c r="Q393" s="88"/>
      <c r="R393" s="88"/>
      <c r="S393" s="88"/>
      <c r="T393" s="89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T393" s="20" t="s">
        <v>150</v>
      </c>
      <c r="AU393" s="20" t="s">
        <v>88</v>
      </c>
    </row>
    <row r="394" s="2" customFormat="1" ht="24.15" customHeight="1">
      <c r="A394" s="42"/>
      <c r="B394" s="43"/>
      <c r="C394" s="208" t="s">
        <v>604</v>
      </c>
      <c r="D394" s="208" t="s">
        <v>143</v>
      </c>
      <c r="E394" s="209" t="s">
        <v>658</v>
      </c>
      <c r="F394" s="210" t="s">
        <v>659</v>
      </c>
      <c r="G394" s="211" t="s">
        <v>222</v>
      </c>
      <c r="H394" s="212">
        <v>2563.5940000000001</v>
      </c>
      <c r="I394" s="213"/>
      <c r="J394" s="214">
        <f>ROUND(I394*H394,2)</f>
        <v>0</v>
      </c>
      <c r="K394" s="210" t="s">
        <v>147</v>
      </c>
      <c r="L394" s="48"/>
      <c r="M394" s="215" t="s">
        <v>32</v>
      </c>
      <c r="N394" s="216" t="s">
        <v>49</v>
      </c>
      <c r="O394" s="88"/>
      <c r="P394" s="217">
        <f>O394*H394</f>
        <v>0</v>
      </c>
      <c r="Q394" s="217">
        <v>0</v>
      </c>
      <c r="R394" s="217">
        <f>Q394*H394</f>
        <v>0</v>
      </c>
      <c r="S394" s="217">
        <v>0</v>
      </c>
      <c r="T394" s="218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19" t="s">
        <v>148</v>
      </c>
      <c r="AT394" s="219" t="s">
        <v>143</v>
      </c>
      <c r="AU394" s="219" t="s">
        <v>88</v>
      </c>
      <c r="AY394" s="20" t="s">
        <v>141</v>
      </c>
      <c r="BE394" s="220">
        <f>IF(N394="základní",J394,0)</f>
        <v>0</v>
      </c>
      <c r="BF394" s="220">
        <f>IF(N394="snížená",J394,0)</f>
        <v>0</v>
      </c>
      <c r="BG394" s="220">
        <f>IF(N394="zákl. přenesená",J394,0)</f>
        <v>0</v>
      </c>
      <c r="BH394" s="220">
        <f>IF(N394="sníž. přenesená",J394,0)</f>
        <v>0</v>
      </c>
      <c r="BI394" s="220">
        <f>IF(N394="nulová",J394,0)</f>
        <v>0</v>
      </c>
      <c r="BJ394" s="20" t="s">
        <v>86</v>
      </c>
      <c r="BK394" s="220">
        <f>ROUND(I394*H394,2)</f>
        <v>0</v>
      </c>
      <c r="BL394" s="20" t="s">
        <v>148</v>
      </c>
      <c r="BM394" s="219" t="s">
        <v>660</v>
      </c>
    </row>
    <row r="395" s="2" customFormat="1">
      <c r="A395" s="42"/>
      <c r="B395" s="43"/>
      <c r="C395" s="44"/>
      <c r="D395" s="221" t="s">
        <v>150</v>
      </c>
      <c r="E395" s="44"/>
      <c r="F395" s="222" t="s">
        <v>661</v>
      </c>
      <c r="G395" s="44"/>
      <c r="H395" s="44"/>
      <c r="I395" s="223"/>
      <c r="J395" s="44"/>
      <c r="K395" s="44"/>
      <c r="L395" s="48"/>
      <c r="M395" s="224"/>
      <c r="N395" s="225"/>
      <c r="O395" s="88"/>
      <c r="P395" s="88"/>
      <c r="Q395" s="88"/>
      <c r="R395" s="88"/>
      <c r="S395" s="88"/>
      <c r="T395" s="89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T395" s="20" t="s">
        <v>150</v>
      </c>
      <c r="AU395" s="20" t="s">
        <v>88</v>
      </c>
    </row>
    <row r="396" s="14" customFormat="1">
      <c r="A396" s="14"/>
      <c r="B396" s="237"/>
      <c r="C396" s="238"/>
      <c r="D396" s="228" t="s">
        <v>152</v>
      </c>
      <c r="E396" s="238"/>
      <c r="F396" s="240" t="s">
        <v>1247</v>
      </c>
      <c r="G396" s="238"/>
      <c r="H396" s="241">
        <v>2563.5940000000001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7" t="s">
        <v>152</v>
      </c>
      <c r="AU396" s="247" t="s">
        <v>88</v>
      </c>
      <c r="AV396" s="14" t="s">
        <v>88</v>
      </c>
      <c r="AW396" s="14" t="s">
        <v>4</v>
      </c>
      <c r="AX396" s="14" t="s">
        <v>86</v>
      </c>
      <c r="AY396" s="247" t="s">
        <v>141</v>
      </c>
    </row>
    <row r="397" s="2" customFormat="1" ht="24.15" customHeight="1">
      <c r="A397" s="42"/>
      <c r="B397" s="43"/>
      <c r="C397" s="208" t="s">
        <v>611</v>
      </c>
      <c r="D397" s="208" t="s">
        <v>143</v>
      </c>
      <c r="E397" s="209" t="s">
        <v>664</v>
      </c>
      <c r="F397" s="210" t="s">
        <v>665</v>
      </c>
      <c r="G397" s="211" t="s">
        <v>222</v>
      </c>
      <c r="H397" s="212">
        <v>134.92599999999999</v>
      </c>
      <c r="I397" s="213"/>
      <c r="J397" s="214">
        <f>ROUND(I397*H397,2)</f>
        <v>0</v>
      </c>
      <c r="K397" s="210" t="s">
        <v>147</v>
      </c>
      <c r="L397" s="48"/>
      <c r="M397" s="215" t="s">
        <v>32</v>
      </c>
      <c r="N397" s="216" t="s">
        <v>49</v>
      </c>
      <c r="O397" s="88"/>
      <c r="P397" s="217">
        <f>O397*H397</f>
        <v>0</v>
      </c>
      <c r="Q397" s="217">
        <v>0</v>
      </c>
      <c r="R397" s="217">
        <f>Q397*H397</f>
        <v>0</v>
      </c>
      <c r="S397" s="217">
        <v>0</v>
      </c>
      <c r="T397" s="218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19" t="s">
        <v>148</v>
      </c>
      <c r="AT397" s="219" t="s">
        <v>143</v>
      </c>
      <c r="AU397" s="219" t="s">
        <v>88</v>
      </c>
      <c r="AY397" s="20" t="s">
        <v>141</v>
      </c>
      <c r="BE397" s="220">
        <f>IF(N397="základní",J397,0)</f>
        <v>0</v>
      </c>
      <c r="BF397" s="220">
        <f>IF(N397="snížená",J397,0)</f>
        <v>0</v>
      </c>
      <c r="BG397" s="220">
        <f>IF(N397="zákl. přenesená",J397,0)</f>
        <v>0</v>
      </c>
      <c r="BH397" s="220">
        <f>IF(N397="sníž. přenesená",J397,0)</f>
        <v>0</v>
      </c>
      <c r="BI397" s="220">
        <f>IF(N397="nulová",J397,0)</f>
        <v>0</v>
      </c>
      <c r="BJ397" s="20" t="s">
        <v>86</v>
      </c>
      <c r="BK397" s="220">
        <f>ROUND(I397*H397,2)</f>
        <v>0</v>
      </c>
      <c r="BL397" s="20" t="s">
        <v>148</v>
      </c>
      <c r="BM397" s="219" t="s">
        <v>666</v>
      </c>
    </row>
    <row r="398" s="2" customFormat="1">
      <c r="A398" s="42"/>
      <c r="B398" s="43"/>
      <c r="C398" s="44"/>
      <c r="D398" s="221" t="s">
        <v>150</v>
      </c>
      <c r="E398" s="44"/>
      <c r="F398" s="222" t="s">
        <v>667</v>
      </c>
      <c r="G398" s="44"/>
      <c r="H398" s="44"/>
      <c r="I398" s="223"/>
      <c r="J398" s="44"/>
      <c r="K398" s="44"/>
      <c r="L398" s="48"/>
      <c r="M398" s="224"/>
      <c r="N398" s="225"/>
      <c r="O398" s="88"/>
      <c r="P398" s="88"/>
      <c r="Q398" s="88"/>
      <c r="R398" s="88"/>
      <c r="S398" s="88"/>
      <c r="T398" s="89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T398" s="20" t="s">
        <v>150</v>
      </c>
      <c r="AU398" s="20" t="s">
        <v>88</v>
      </c>
    </row>
    <row r="399" s="12" customFormat="1" ht="22.8" customHeight="1">
      <c r="A399" s="12"/>
      <c r="B399" s="192"/>
      <c r="C399" s="193"/>
      <c r="D399" s="194" t="s">
        <v>77</v>
      </c>
      <c r="E399" s="206" t="s">
        <v>668</v>
      </c>
      <c r="F399" s="206" t="s">
        <v>669</v>
      </c>
      <c r="G399" s="193"/>
      <c r="H399" s="193"/>
      <c r="I399" s="196"/>
      <c r="J399" s="207">
        <f>BK399</f>
        <v>0</v>
      </c>
      <c r="K399" s="193"/>
      <c r="L399" s="198"/>
      <c r="M399" s="199"/>
      <c r="N399" s="200"/>
      <c r="O399" s="200"/>
      <c r="P399" s="201">
        <f>SUM(P400:P403)</f>
        <v>0</v>
      </c>
      <c r="Q399" s="200"/>
      <c r="R399" s="201">
        <f>SUM(R400:R403)</f>
        <v>0</v>
      </c>
      <c r="S399" s="200"/>
      <c r="T399" s="202">
        <f>SUM(T400:T403)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03" t="s">
        <v>86</v>
      </c>
      <c r="AT399" s="204" t="s">
        <v>77</v>
      </c>
      <c r="AU399" s="204" t="s">
        <v>86</v>
      </c>
      <c r="AY399" s="203" t="s">
        <v>141</v>
      </c>
      <c r="BK399" s="205">
        <f>SUM(BK400:BK403)</f>
        <v>0</v>
      </c>
    </row>
    <row r="400" s="2" customFormat="1" ht="33" customHeight="1">
      <c r="A400" s="42"/>
      <c r="B400" s="43"/>
      <c r="C400" s="208" t="s">
        <v>256</v>
      </c>
      <c r="D400" s="208" t="s">
        <v>143</v>
      </c>
      <c r="E400" s="209" t="s">
        <v>671</v>
      </c>
      <c r="F400" s="210" t="s">
        <v>672</v>
      </c>
      <c r="G400" s="211" t="s">
        <v>222</v>
      </c>
      <c r="H400" s="212">
        <v>78.742000000000004</v>
      </c>
      <c r="I400" s="213"/>
      <c r="J400" s="214">
        <f>ROUND(I400*H400,2)</f>
        <v>0</v>
      </c>
      <c r="K400" s="210" t="s">
        <v>147</v>
      </c>
      <c r="L400" s="48"/>
      <c r="M400" s="215" t="s">
        <v>32</v>
      </c>
      <c r="N400" s="216" t="s">
        <v>49</v>
      </c>
      <c r="O400" s="88"/>
      <c r="P400" s="217">
        <f>O400*H400</f>
        <v>0</v>
      </c>
      <c r="Q400" s="217">
        <v>0</v>
      </c>
      <c r="R400" s="217">
        <f>Q400*H400</f>
        <v>0</v>
      </c>
      <c r="S400" s="217">
        <v>0</v>
      </c>
      <c r="T400" s="218">
        <f>S400*H400</f>
        <v>0</v>
      </c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R400" s="219" t="s">
        <v>148</v>
      </c>
      <c r="AT400" s="219" t="s">
        <v>143</v>
      </c>
      <c r="AU400" s="219" t="s">
        <v>88</v>
      </c>
      <c r="AY400" s="20" t="s">
        <v>141</v>
      </c>
      <c r="BE400" s="220">
        <f>IF(N400="základní",J400,0)</f>
        <v>0</v>
      </c>
      <c r="BF400" s="220">
        <f>IF(N400="snížená",J400,0)</f>
        <v>0</v>
      </c>
      <c r="BG400" s="220">
        <f>IF(N400="zákl. přenesená",J400,0)</f>
        <v>0</v>
      </c>
      <c r="BH400" s="220">
        <f>IF(N400="sníž. přenesená",J400,0)</f>
        <v>0</v>
      </c>
      <c r="BI400" s="220">
        <f>IF(N400="nulová",J400,0)</f>
        <v>0</v>
      </c>
      <c r="BJ400" s="20" t="s">
        <v>86</v>
      </c>
      <c r="BK400" s="220">
        <f>ROUND(I400*H400,2)</f>
        <v>0</v>
      </c>
      <c r="BL400" s="20" t="s">
        <v>148</v>
      </c>
      <c r="BM400" s="219" t="s">
        <v>1248</v>
      </c>
    </row>
    <row r="401" s="2" customFormat="1">
      <c r="A401" s="42"/>
      <c r="B401" s="43"/>
      <c r="C401" s="44"/>
      <c r="D401" s="221" t="s">
        <v>150</v>
      </c>
      <c r="E401" s="44"/>
      <c r="F401" s="222" t="s">
        <v>674</v>
      </c>
      <c r="G401" s="44"/>
      <c r="H401" s="44"/>
      <c r="I401" s="223"/>
      <c r="J401" s="44"/>
      <c r="K401" s="44"/>
      <c r="L401" s="48"/>
      <c r="M401" s="224"/>
      <c r="N401" s="225"/>
      <c r="O401" s="88"/>
      <c r="P401" s="88"/>
      <c r="Q401" s="88"/>
      <c r="R401" s="88"/>
      <c r="S401" s="88"/>
      <c r="T401" s="89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T401" s="20" t="s">
        <v>150</v>
      </c>
      <c r="AU401" s="20" t="s">
        <v>88</v>
      </c>
    </row>
    <row r="402" s="2" customFormat="1" ht="37.8" customHeight="1">
      <c r="A402" s="42"/>
      <c r="B402" s="43"/>
      <c r="C402" s="208" t="s">
        <v>626</v>
      </c>
      <c r="D402" s="208" t="s">
        <v>143</v>
      </c>
      <c r="E402" s="209" t="s">
        <v>676</v>
      </c>
      <c r="F402" s="210" t="s">
        <v>677</v>
      </c>
      <c r="G402" s="211" t="s">
        <v>222</v>
      </c>
      <c r="H402" s="212">
        <v>78.742000000000004</v>
      </c>
      <c r="I402" s="213"/>
      <c r="J402" s="214">
        <f>ROUND(I402*H402,2)</f>
        <v>0</v>
      </c>
      <c r="K402" s="210" t="s">
        <v>147</v>
      </c>
      <c r="L402" s="48"/>
      <c r="M402" s="215" t="s">
        <v>32</v>
      </c>
      <c r="N402" s="216" t="s">
        <v>49</v>
      </c>
      <c r="O402" s="88"/>
      <c r="P402" s="217">
        <f>O402*H402</f>
        <v>0</v>
      </c>
      <c r="Q402" s="217">
        <v>0</v>
      </c>
      <c r="R402" s="217">
        <f>Q402*H402</f>
        <v>0</v>
      </c>
      <c r="S402" s="217">
        <v>0</v>
      </c>
      <c r="T402" s="218">
        <f>S402*H402</f>
        <v>0</v>
      </c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R402" s="219" t="s">
        <v>148</v>
      </c>
      <c r="AT402" s="219" t="s">
        <v>143</v>
      </c>
      <c r="AU402" s="219" t="s">
        <v>88</v>
      </c>
      <c r="AY402" s="20" t="s">
        <v>141</v>
      </c>
      <c r="BE402" s="220">
        <f>IF(N402="základní",J402,0)</f>
        <v>0</v>
      </c>
      <c r="BF402" s="220">
        <f>IF(N402="snížená",J402,0)</f>
        <v>0</v>
      </c>
      <c r="BG402" s="220">
        <f>IF(N402="zákl. přenesená",J402,0)</f>
        <v>0</v>
      </c>
      <c r="BH402" s="220">
        <f>IF(N402="sníž. přenesená",J402,0)</f>
        <v>0</v>
      </c>
      <c r="BI402" s="220">
        <f>IF(N402="nulová",J402,0)</f>
        <v>0</v>
      </c>
      <c r="BJ402" s="20" t="s">
        <v>86</v>
      </c>
      <c r="BK402" s="220">
        <f>ROUND(I402*H402,2)</f>
        <v>0</v>
      </c>
      <c r="BL402" s="20" t="s">
        <v>148</v>
      </c>
      <c r="BM402" s="219" t="s">
        <v>1249</v>
      </c>
    </row>
    <row r="403" s="2" customFormat="1">
      <c r="A403" s="42"/>
      <c r="B403" s="43"/>
      <c r="C403" s="44"/>
      <c r="D403" s="221" t="s">
        <v>150</v>
      </c>
      <c r="E403" s="44"/>
      <c r="F403" s="222" t="s">
        <v>679</v>
      </c>
      <c r="G403" s="44"/>
      <c r="H403" s="44"/>
      <c r="I403" s="223"/>
      <c r="J403" s="44"/>
      <c r="K403" s="44"/>
      <c r="L403" s="48"/>
      <c r="M403" s="224"/>
      <c r="N403" s="225"/>
      <c r="O403" s="88"/>
      <c r="P403" s="88"/>
      <c r="Q403" s="88"/>
      <c r="R403" s="88"/>
      <c r="S403" s="88"/>
      <c r="T403" s="89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T403" s="20" t="s">
        <v>150</v>
      </c>
      <c r="AU403" s="20" t="s">
        <v>88</v>
      </c>
    </row>
    <row r="404" s="12" customFormat="1" ht="25.92" customHeight="1">
      <c r="A404" s="12"/>
      <c r="B404" s="192"/>
      <c r="C404" s="193"/>
      <c r="D404" s="194" t="s">
        <v>77</v>
      </c>
      <c r="E404" s="195" t="s">
        <v>680</v>
      </c>
      <c r="F404" s="195" t="s">
        <v>681</v>
      </c>
      <c r="G404" s="193"/>
      <c r="H404" s="193"/>
      <c r="I404" s="196"/>
      <c r="J404" s="197">
        <f>BK404</f>
        <v>0</v>
      </c>
      <c r="K404" s="193"/>
      <c r="L404" s="198"/>
      <c r="M404" s="199"/>
      <c r="N404" s="200"/>
      <c r="O404" s="200"/>
      <c r="P404" s="201">
        <f>P405+P420+P433+P492</f>
        <v>0</v>
      </c>
      <c r="Q404" s="200"/>
      <c r="R404" s="201">
        <f>R405+R420+R433+R492</f>
        <v>30.482305220000001</v>
      </c>
      <c r="S404" s="200"/>
      <c r="T404" s="202">
        <f>T405+T420+T433+T492</f>
        <v>21.820499999999999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3" t="s">
        <v>88</v>
      </c>
      <c r="AT404" s="204" t="s">
        <v>77</v>
      </c>
      <c r="AU404" s="204" t="s">
        <v>78</v>
      </c>
      <c r="AY404" s="203" t="s">
        <v>141</v>
      </c>
      <c r="BK404" s="205">
        <f>BK405+BK420+BK433+BK492</f>
        <v>0</v>
      </c>
    </row>
    <row r="405" s="12" customFormat="1" ht="22.8" customHeight="1">
      <c r="A405" s="12"/>
      <c r="B405" s="192"/>
      <c r="C405" s="193"/>
      <c r="D405" s="194" t="s">
        <v>77</v>
      </c>
      <c r="E405" s="206" t="s">
        <v>682</v>
      </c>
      <c r="F405" s="206" t="s">
        <v>683</v>
      </c>
      <c r="G405" s="193"/>
      <c r="H405" s="193"/>
      <c r="I405" s="196"/>
      <c r="J405" s="207">
        <f>BK405</f>
        <v>0</v>
      </c>
      <c r="K405" s="193"/>
      <c r="L405" s="198"/>
      <c r="M405" s="199"/>
      <c r="N405" s="200"/>
      <c r="O405" s="200"/>
      <c r="P405" s="201">
        <f>SUM(P406:P419)</f>
        <v>0</v>
      </c>
      <c r="Q405" s="200"/>
      <c r="R405" s="201">
        <f>SUM(R406:R419)</f>
        <v>0.28667059</v>
      </c>
      <c r="S405" s="200"/>
      <c r="T405" s="202">
        <f>SUM(T406:T419)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03" t="s">
        <v>88</v>
      </c>
      <c r="AT405" s="204" t="s">
        <v>77</v>
      </c>
      <c r="AU405" s="204" t="s">
        <v>86</v>
      </c>
      <c r="AY405" s="203" t="s">
        <v>141</v>
      </c>
      <c r="BK405" s="205">
        <f>SUM(BK406:BK419)</f>
        <v>0</v>
      </c>
    </row>
    <row r="406" s="2" customFormat="1" ht="24.15" customHeight="1">
      <c r="A406" s="42"/>
      <c r="B406" s="43"/>
      <c r="C406" s="208" t="s">
        <v>495</v>
      </c>
      <c r="D406" s="208" t="s">
        <v>143</v>
      </c>
      <c r="E406" s="209" t="s">
        <v>694</v>
      </c>
      <c r="F406" s="210" t="s">
        <v>695</v>
      </c>
      <c r="G406" s="211" t="s">
        <v>230</v>
      </c>
      <c r="H406" s="212">
        <v>166.5</v>
      </c>
      <c r="I406" s="213"/>
      <c r="J406" s="214">
        <f>ROUND(I406*H406,2)</f>
        <v>0</v>
      </c>
      <c r="K406" s="210" t="s">
        <v>147</v>
      </c>
      <c r="L406" s="48"/>
      <c r="M406" s="215" t="s">
        <v>32</v>
      </c>
      <c r="N406" s="216" t="s">
        <v>49</v>
      </c>
      <c r="O406" s="88"/>
      <c r="P406" s="217">
        <f>O406*H406</f>
        <v>0</v>
      </c>
      <c r="Q406" s="217">
        <v>0.00080000000000000004</v>
      </c>
      <c r="R406" s="217">
        <f>Q406*H406</f>
        <v>0.13320000000000001</v>
      </c>
      <c r="S406" s="217">
        <v>0</v>
      </c>
      <c r="T406" s="218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19" t="s">
        <v>301</v>
      </c>
      <c r="AT406" s="219" t="s">
        <v>143</v>
      </c>
      <c r="AU406" s="219" t="s">
        <v>88</v>
      </c>
      <c r="AY406" s="20" t="s">
        <v>141</v>
      </c>
      <c r="BE406" s="220">
        <f>IF(N406="základní",J406,0)</f>
        <v>0</v>
      </c>
      <c r="BF406" s="220">
        <f>IF(N406="snížená",J406,0)</f>
        <v>0</v>
      </c>
      <c r="BG406" s="220">
        <f>IF(N406="zákl. přenesená",J406,0)</f>
        <v>0</v>
      </c>
      <c r="BH406" s="220">
        <f>IF(N406="sníž. přenesená",J406,0)</f>
        <v>0</v>
      </c>
      <c r="BI406" s="220">
        <f>IF(N406="nulová",J406,0)</f>
        <v>0</v>
      </c>
      <c r="BJ406" s="20" t="s">
        <v>86</v>
      </c>
      <c r="BK406" s="220">
        <f>ROUND(I406*H406,2)</f>
        <v>0</v>
      </c>
      <c r="BL406" s="20" t="s">
        <v>301</v>
      </c>
      <c r="BM406" s="219" t="s">
        <v>1250</v>
      </c>
    </row>
    <row r="407" s="2" customFormat="1">
      <c r="A407" s="42"/>
      <c r="B407" s="43"/>
      <c r="C407" s="44"/>
      <c r="D407" s="221" t="s">
        <v>150</v>
      </c>
      <c r="E407" s="44"/>
      <c r="F407" s="222" t="s">
        <v>697</v>
      </c>
      <c r="G407" s="44"/>
      <c r="H407" s="44"/>
      <c r="I407" s="223"/>
      <c r="J407" s="44"/>
      <c r="K407" s="44"/>
      <c r="L407" s="48"/>
      <c r="M407" s="224"/>
      <c r="N407" s="225"/>
      <c r="O407" s="88"/>
      <c r="P407" s="88"/>
      <c r="Q407" s="88"/>
      <c r="R407" s="88"/>
      <c r="S407" s="88"/>
      <c r="T407" s="89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T407" s="20" t="s">
        <v>150</v>
      </c>
      <c r="AU407" s="20" t="s">
        <v>88</v>
      </c>
    </row>
    <row r="408" s="13" customFormat="1">
      <c r="A408" s="13"/>
      <c r="B408" s="226"/>
      <c r="C408" s="227"/>
      <c r="D408" s="228" t="s">
        <v>152</v>
      </c>
      <c r="E408" s="229" t="s">
        <v>32</v>
      </c>
      <c r="F408" s="230" t="s">
        <v>1058</v>
      </c>
      <c r="G408" s="227"/>
      <c r="H408" s="229" t="s">
        <v>32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152</v>
      </c>
      <c r="AU408" s="236" t="s">
        <v>88</v>
      </c>
      <c r="AV408" s="13" t="s">
        <v>86</v>
      </c>
      <c r="AW408" s="13" t="s">
        <v>39</v>
      </c>
      <c r="AX408" s="13" t="s">
        <v>78</v>
      </c>
      <c r="AY408" s="236" t="s">
        <v>141</v>
      </c>
    </row>
    <row r="409" s="14" customFormat="1">
      <c r="A409" s="14"/>
      <c r="B409" s="237"/>
      <c r="C409" s="238"/>
      <c r="D409" s="228" t="s">
        <v>152</v>
      </c>
      <c r="E409" s="239" t="s">
        <v>32</v>
      </c>
      <c r="F409" s="240" t="s">
        <v>1251</v>
      </c>
      <c r="G409" s="238"/>
      <c r="H409" s="241">
        <v>166.5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152</v>
      </c>
      <c r="AU409" s="247" t="s">
        <v>88</v>
      </c>
      <c r="AV409" s="14" t="s">
        <v>88</v>
      </c>
      <c r="AW409" s="14" t="s">
        <v>39</v>
      </c>
      <c r="AX409" s="14" t="s">
        <v>78</v>
      </c>
      <c r="AY409" s="247" t="s">
        <v>141</v>
      </c>
    </row>
    <row r="410" s="16" customFormat="1">
      <c r="A410" s="16"/>
      <c r="B410" s="259"/>
      <c r="C410" s="260"/>
      <c r="D410" s="228" t="s">
        <v>152</v>
      </c>
      <c r="E410" s="261" t="s">
        <v>32</v>
      </c>
      <c r="F410" s="262" t="s">
        <v>178</v>
      </c>
      <c r="G410" s="260"/>
      <c r="H410" s="263">
        <v>166.5</v>
      </c>
      <c r="I410" s="264"/>
      <c r="J410" s="260"/>
      <c r="K410" s="260"/>
      <c r="L410" s="265"/>
      <c r="M410" s="266"/>
      <c r="N410" s="267"/>
      <c r="O410" s="267"/>
      <c r="P410" s="267"/>
      <c r="Q410" s="267"/>
      <c r="R410" s="267"/>
      <c r="S410" s="267"/>
      <c r="T410" s="268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T410" s="269" t="s">
        <v>152</v>
      </c>
      <c r="AU410" s="269" t="s">
        <v>88</v>
      </c>
      <c r="AV410" s="16" t="s">
        <v>148</v>
      </c>
      <c r="AW410" s="16" t="s">
        <v>39</v>
      </c>
      <c r="AX410" s="16" t="s">
        <v>86</v>
      </c>
      <c r="AY410" s="269" t="s">
        <v>141</v>
      </c>
    </row>
    <row r="411" s="2" customFormat="1" ht="33" customHeight="1">
      <c r="A411" s="42"/>
      <c r="B411" s="43"/>
      <c r="C411" s="208" t="s">
        <v>641</v>
      </c>
      <c r="D411" s="208" t="s">
        <v>143</v>
      </c>
      <c r="E411" s="209" t="s">
        <v>685</v>
      </c>
      <c r="F411" s="210" t="s">
        <v>686</v>
      </c>
      <c r="G411" s="211" t="s">
        <v>230</v>
      </c>
      <c r="H411" s="212">
        <v>168.649</v>
      </c>
      <c r="I411" s="213"/>
      <c r="J411" s="214">
        <f>ROUND(I411*H411,2)</f>
        <v>0</v>
      </c>
      <c r="K411" s="210" t="s">
        <v>147</v>
      </c>
      <c r="L411" s="48"/>
      <c r="M411" s="215" t="s">
        <v>32</v>
      </c>
      <c r="N411" s="216" t="s">
        <v>49</v>
      </c>
      <c r="O411" s="88"/>
      <c r="P411" s="217">
        <f>O411*H411</f>
        <v>0</v>
      </c>
      <c r="Q411" s="217">
        <v>0.00091</v>
      </c>
      <c r="R411" s="217">
        <f>Q411*H411</f>
        <v>0.15347058999999999</v>
      </c>
      <c r="S411" s="217">
        <v>0</v>
      </c>
      <c r="T411" s="218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19" t="s">
        <v>301</v>
      </c>
      <c r="AT411" s="219" t="s">
        <v>143</v>
      </c>
      <c r="AU411" s="219" t="s">
        <v>88</v>
      </c>
      <c r="AY411" s="20" t="s">
        <v>141</v>
      </c>
      <c r="BE411" s="220">
        <f>IF(N411="základní",J411,0)</f>
        <v>0</v>
      </c>
      <c r="BF411" s="220">
        <f>IF(N411="snížená",J411,0)</f>
        <v>0</v>
      </c>
      <c r="BG411" s="220">
        <f>IF(N411="zákl. přenesená",J411,0)</f>
        <v>0</v>
      </c>
      <c r="BH411" s="220">
        <f>IF(N411="sníž. přenesená",J411,0)</f>
        <v>0</v>
      </c>
      <c r="BI411" s="220">
        <f>IF(N411="nulová",J411,0)</f>
        <v>0</v>
      </c>
      <c r="BJ411" s="20" t="s">
        <v>86</v>
      </c>
      <c r="BK411" s="220">
        <f>ROUND(I411*H411,2)</f>
        <v>0</v>
      </c>
      <c r="BL411" s="20" t="s">
        <v>301</v>
      </c>
      <c r="BM411" s="219" t="s">
        <v>1252</v>
      </c>
    </row>
    <row r="412" s="2" customFormat="1">
      <c r="A412" s="42"/>
      <c r="B412" s="43"/>
      <c r="C412" s="44"/>
      <c r="D412" s="221" t="s">
        <v>150</v>
      </c>
      <c r="E412" s="44"/>
      <c r="F412" s="222" t="s">
        <v>688</v>
      </c>
      <c r="G412" s="44"/>
      <c r="H412" s="44"/>
      <c r="I412" s="223"/>
      <c r="J412" s="44"/>
      <c r="K412" s="44"/>
      <c r="L412" s="48"/>
      <c r="M412" s="224"/>
      <c r="N412" s="225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150</v>
      </c>
      <c r="AU412" s="20" t="s">
        <v>88</v>
      </c>
    </row>
    <row r="413" s="13" customFormat="1">
      <c r="A413" s="13"/>
      <c r="B413" s="226"/>
      <c r="C413" s="227"/>
      <c r="D413" s="228" t="s">
        <v>152</v>
      </c>
      <c r="E413" s="229" t="s">
        <v>32</v>
      </c>
      <c r="F413" s="230" t="s">
        <v>559</v>
      </c>
      <c r="G413" s="227"/>
      <c r="H413" s="229" t="s">
        <v>32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152</v>
      </c>
      <c r="AU413" s="236" t="s">
        <v>88</v>
      </c>
      <c r="AV413" s="13" t="s">
        <v>86</v>
      </c>
      <c r="AW413" s="13" t="s">
        <v>39</v>
      </c>
      <c r="AX413" s="13" t="s">
        <v>78</v>
      </c>
      <c r="AY413" s="236" t="s">
        <v>141</v>
      </c>
    </row>
    <row r="414" s="14" customFormat="1">
      <c r="A414" s="14"/>
      <c r="B414" s="237"/>
      <c r="C414" s="238"/>
      <c r="D414" s="228" t="s">
        <v>152</v>
      </c>
      <c r="E414" s="239" t="s">
        <v>32</v>
      </c>
      <c r="F414" s="240" t="s">
        <v>1237</v>
      </c>
      <c r="G414" s="238"/>
      <c r="H414" s="241">
        <v>20.071000000000002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152</v>
      </c>
      <c r="AU414" s="247" t="s">
        <v>88</v>
      </c>
      <c r="AV414" s="14" t="s">
        <v>88</v>
      </c>
      <c r="AW414" s="14" t="s">
        <v>39</v>
      </c>
      <c r="AX414" s="14" t="s">
        <v>78</v>
      </c>
      <c r="AY414" s="247" t="s">
        <v>141</v>
      </c>
    </row>
    <row r="415" s="14" customFormat="1">
      <c r="A415" s="14"/>
      <c r="B415" s="237"/>
      <c r="C415" s="238"/>
      <c r="D415" s="228" t="s">
        <v>152</v>
      </c>
      <c r="E415" s="239" t="s">
        <v>32</v>
      </c>
      <c r="F415" s="240" t="s">
        <v>1238</v>
      </c>
      <c r="G415" s="238"/>
      <c r="H415" s="241">
        <v>55.203000000000003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7" t="s">
        <v>152</v>
      </c>
      <c r="AU415" s="247" t="s">
        <v>88</v>
      </c>
      <c r="AV415" s="14" t="s">
        <v>88</v>
      </c>
      <c r="AW415" s="14" t="s">
        <v>39</v>
      </c>
      <c r="AX415" s="14" t="s">
        <v>78</v>
      </c>
      <c r="AY415" s="247" t="s">
        <v>141</v>
      </c>
    </row>
    <row r="416" s="14" customFormat="1">
      <c r="A416" s="14"/>
      <c r="B416" s="237"/>
      <c r="C416" s="238"/>
      <c r="D416" s="228" t="s">
        <v>152</v>
      </c>
      <c r="E416" s="239" t="s">
        <v>32</v>
      </c>
      <c r="F416" s="240" t="s">
        <v>1239</v>
      </c>
      <c r="G416" s="238"/>
      <c r="H416" s="241">
        <v>93.375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152</v>
      </c>
      <c r="AU416" s="247" t="s">
        <v>88</v>
      </c>
      <c r="AV416" s="14" t="s">
        <v>88</v>
      </c>
      <c r="AW416" s="14" t="s">
        <v>39</v>
      </c>
      <c r="AX416" s="14" t="s">
        <v>78</v>
      </c>
      <c r="AY416" s="247" t="s">
        <v>141</v>
      </c>
    </row>
    <row r="417" s="16" customFormat="1">
      <c r="A417" s="16"/>
      <c r="B417" s="259"/>
      <c r="C417" s="260"/>
      <c r="D417" s="228" t="s">
        <v>152</v>
      </c>
      <c r="E417" s="261" t="s">
        <v>32</v>
      </c>
      <c r="F417" s="262" t="s">
        <v>178</v>
      </c>
      <c r="G417" s="260"/>
      <c r="H417" s="263">
        <v>168.649</v>
      </c>
      <c r="I417" s="264"/>
      <c r="J417" s="260"/>
      <c r="K417" s="260"/>
      <c r="L417" s="265"/>
      <c r="M417" s="266"/>
      <c r="N417" s="267"/>
      <c r="O417" s="267"/>
      <c r="P417" s="267"/>
      <c r="Q417" s="267"/>
      <c r="R417" s="267"/>
      <c r="S417" s="267"/>
      <c r="T417" s="268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T417" s="269" t="s">
        <v>152</v>
      </c>
      <c r="AU417" s="269" t="s">
        <v>88</v>
      </c>
      <c r="AV417" s="16" t="s">
        <v>148</v>
      </c>
      <c r="AW417" s="16" t="s">
        <v>39</v>
      </c>
      <c r="AX417" s="16" t="s">
        <v>86</v>
      </c>
      <c r="AY417" s="269" t="s">
        <v>141</v>
      </c>
    </row>
    <row r="418" s="2" customFormat="1" ht="24.15" customHeight="1">
      <c r="A418" s="42"/>
      <c r="B418" s="43"/>
      <c r="C418" s="208" t="s">
        <v>646</v>
      </c>
      <c r="D418" s="208" t="s">
        <v>143</v>
      </c>
      <c r="E418" s="209" t="s">
        <v>711</v>
      </c>
      <c r="F418" s="210" t="s">
        <v>712</v>
      </c>
      <c r="G418" s="211" t="s">
        <v>222</v>
      </c>
      <c r="H418" s="212">
        <v>0.28699999999999998</v>
      </c>
      <c r="I418" s="213"/>
      <c r="J418" s="214">
        <f>ROUND(I418*H418,2)</f>
        <v>0</v>
      </c>
      <c r="K418" s="210" t="s">
        <v>147</v>
      </c>
      <c r="L418" s="48"/>
      <c r="M418" s="215" t="s">
        <v>32</v>
      </c>
      <c r="N418" s="216" t="s">
        <v>49</v>
      </c>
      <c r="O418" s="88"/>
      <c r="P418" s="217">
        <f>O418*H418</f>
        <v>0</v>
      </c>
      <c r="Q418" s="217">
        <v>0</v>
      </c>
      <c r="R418" s="217">
        <f>Q418*H418</f>
        <v>0</v>
      </c>
      <c r="S418" s="217">
        <v>0</v>
      </c>
      <c r="T418" s="218">
        <f>S418*H418</f>
        <v>0</v>
      </c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R418" s="219" t="s">
        <v>301</v>
      </c>
      <c r="AT418" s="219" t="s">
        <v>143</v>
      </c>
      <c r="AU418" s="219" t="s">
        <v>88</v>
      </c>
      <c r="AY418" s="20" t="s">
        <v>141</v>
      </c>
      <c r="BE418" s="220">
        <f>IF(N418="základní",J418,0)</f>
        <v>0</v>
      </c>
      <c r="BF418" s="220">
        <f>IF(N418="snížená",J418,0)</f>
        <v>0</v>
      </c>
      <c r="BG418" s="220">
        <f>IF(N418="zákl. přenesená",J418,0)</f>
        <v>0</v>
      </c>
      <c r="BH418" s="220">
        <f>IF(N418="sníž. přenesená",J418,0)</f>
        <v>0</v>
      </c>
      <c r="BI418" s="220">
        <f>IF(N418="nulová",J418,0)</f>
        <v>0</v>
      </c>
      <c r="BJ418" s="20" t="s">
        <v>86</v>
      </c>
      <c r="BK418" s="220">
        <f>ROUND(I418*H418,2)</f>
        <v>0</v>
      </c>
      <c r="BL418" s="20" t="s">
        <v>301</v>
      </c>
      <c r="BM418" s="219" t="s">
        <v>1253</v>
      </c>
    </row>
    <row r="419" s="2" customFormat="1">
      <c r="A419" s="42"/>
      <c r="B419" s="43"/>
      <c r="C419" s="44"/>
      <c r="D419" s="221" t="s">
        <v>150</v>
      </c>
      <c r="E419" s="44"/>
      <c r="F419" s="222" t="s">
        <v>714</v>
      </c>
      <c r="G419" s="44"/>
      <c r="H419" s="44"/>
      <c r="I419" s="223"/>
      <c r="J419" s="44"/>
      <c r="K419" s="44"/>
      <c r="L419" s="48"/>
      <c r="M419" s="224"/>
      <c r="N419" s="225"/>
      <c r="O419" s="88"/>
      <c r="P419" s="88"/>
      <c r="Q419" s="88"/>
      <c r="R419" s="88"/>
      <c r="S419" s="88"/>
      <c r="T419" s="89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T419" s="20" t="s">
        <v>150</v>
      </c>
      <c r="AU419" s="20" t="s">
        <v>88</v>
      </c>
    </row>
    <row r="420" s="12" customFormat="1" ht="22.8" customHeight="1">
      <c r="A420" s="12"/>
      <c r="B420" s="192"/>
      <c r="C420" s="193"/>
      <c r="D420" s="194" t="s">
        <v>77</v>
      </c>
      <c r="E420" s="206" t="s">
        <v>715</v>
      </c>
      <c r="F420" s="206" t="s">
        <v>716</v>
      </c>
      <c r="G420" s="193"/>
      <c r="H420" s="193"/>
      <c r="I420" s="196"/>
      <c r="J420" s="207">
        <f>BK420</f>
        <v>0</v>
      </c>
      <c r="K420" s="193"/>
      <c r="L420" s="198"/>
      <c r="M420" s="199"/>
      <c r="N420" s="200"/>
      <c r="O420" s="200"/>
      <c r="P420" s="201">
        <f>SUM(P421:P432)</f>
        <v>0</v>
      </c>
      <c r="Q420" s="200"/>
      <c r="R420" s="201">
        <f>SUM(R421:R432)</f>
        <v>6.1000000000000005</v>
      </c>
      <c r="S420" s="200"/>
      <c r="T420" s="202">
        <f>SUM(T421:T432)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3" t="s">
        <v>88</v>
      </c>
      <c r="AT420" s="204" t="s">
        <v>77</v>
      </c>
      <c r="AU420" s="204" t="s">
        <v>86</v>
      </c>
      <c r="AY420" s="203" t="s">
        <v>141</v>
      </c>
      <c r="BK420" s="205">
        <f>SUM(BK421:BK432)</f>
        <v>0</v>
      </c>
    </row>
    <row r="421" s="2" customFormat="1" ht="16.5" customHeight="1">
      <c r="A421" s="42"/>
      <c r="B421" s="43"/>
      <c r="C421" s="208" t="s">
        <v>652</v>
      </c>
      <c r="D421" s="208" t="s">
        <v>143</v>
      </c>
      <c r="E421" s="209" t="s">
        <v>1254</v>
      </c>
      <c r="F421" s="210" t="s">
        <v>1255</v>
      </c>
      <c r="G421" s="211" t="s">
        <v>358</v>
      </c>
      <c r="H421" s="212">
        <v>305</v>
      </c>
      <c r="I421" s="213"/>
      <c r="J421" s="214">
        <f>ROUND(I421*H421,2)</f>
        <v>0</v>
      </c>
      <c r="K421" s="210" t="s">
        <v>32</v>
      </c>
      <c r="L421" s="48"/>
      <c r="M421" s="215" t="s">
        <v>32</v>
      </c>
      <c r="N421" s="216" t="s">
        <v>49</v>
      </c>
      <c r="O421" s="88"/>
      <c r="P421" s="217">
        <f>O421*H421</f>
        <v>0</v>
      </c>
      <c r="Q421" s="217">
        <v>0.02</v>
      </c>
      <c r="R421" s="217">
        <f>Q421*H421</f>
        <v>6.1000000000000005</v>
      </c>
      <c r="S421" s="217">
        <v>0</v>
      </c>
      <c r="T421" s="218">
        <f>S421*H421</f>
        <v>0</v>
      </c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R421" s="219" t="s">
        <v>301</v>
      </c>
      <c r="AT421" s="219" t="s">
        <v>143</v>
      </c>
      <c r="AU421" s="219" t="s">
        <v>88</v>
      </c>
      <c r="AY421" s="20" t="s">
        <v>141</v>
      </c>
      <c r="BE421" s="220">
        <f>IF(N421="základní",J421,0)</f>
        <v>0</v>
      </c>
      <c r="BF421" s="220">
        <f>IF(N421="snížená",J421,0)</f>
        <v>0</v>
      </c>
      <c r="BG421" s="220">
        <f>IF(N421="zákl. přenesená",J421,0)</f>
        <v>0</v>
      </c>
      <c r="BH421" s="220">
        <f>IF(N421="sníž. přenesená",J421,0)</f>
        <v>0</v>
      </c>
      <c r="BI421" s="220">
        <f>IF(N421="nulová",J421,0)</f>
        <v>0</v>
      </c>
      <c r="BJ421" s="20" t="s">
        <v>86</v>
      </c>
      <c r="BK421" s="220">
        <f>ROUND(I421*H421,2)</f>
        <v>0</v>
      </c>
      <c r="BL421" s="20" t="s">
        <v>301</v>
      </c>
      <c r="BM421" s="219" t="s">
        <v>1256</v>
      </c>
    </row>
    <row r="422" s="13" customFormat="1">
      <c r="A422" s="13"/>
      <c r="B422" s="226"/>
      <c r="C422" s="227"/>
      <c r="D422" s="228" t="s">
        <v>152</v>
      </c>
      <c r="E422" s="229" t="s">
        <v>32</v>
      </c>
      <c r="F422" s="230" t="s">
        <v>1257</v>
      </c>
      <c r="G422" s="227"/>
      <c r="H422" s="229" t="s">
        <v>32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152</v>
      </c>
      <c r="AU422" s="236" t="s">
        <v>88</v>
      </c>
      <c r="AV422" s="13" t="s">
        <v>86</v>
      </c>
      <c r="AW422" s="13" t="s">
        <v>39</v>
      </c>
      <c r="AX422" s="13" t="s">
        <v>78</v>
      </c>
      <c r="AY422" s="236" t="s">
        <v>141</v>
      </c>
    </row>
    <row r="423" s="14" customFormat="1">
      <c r="A423" s="14"/>
      <c r="B423" s="237"/>
      <c r="C423" s="238"/>
      <c r="D423" s="228" t="s">
        <v>152</v>
      </c>
      <c r="E423" s="239" t="s">
        <v>32</v>
      </c>
      <c r="F423" s="240" t="s">
        <v>1258</v>
      </c>
      <c r="G423" s="238"/>
      <c r="H423" s="241">
        <v>305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152</v>
      </c>
      <c r="AU423" s="247" t="s">
        <v>88</v>
      </c>
      <c r="AV423" s="14" t="s">
        <v>88</v>
      </c>
      <c r="AW423" s="14" t="s">
        <v>39</v>
      </c>
      <c r="AX423" s="14" t="s">
        <v>86</v>
      </c>
      <c r="AY423" s="247" t="s">
        <v>141</v>
      </c>
    </row>
    <row r="424" s="2" customFormat="1" ht="24.15" customHeight="1">
      <c r="A424" s="42"/>
      <c r="B424" s="43"/>
      <c r="C424" s="208" t="s">
        <v>657</v>
      </c>
      <c r="D424" s="208" t="s">
        <v>143</v>
      </c>
      <c r="E424" s="209" t="s">
        <v>1259</v>
      </c>
      <c r="F424" s="210" t="s">
        <v>1260</v>
      </c>
      <c r="G424" s="211" t="s">
        <v>581</v>
      </c>
      <c r="H424" s="212">
        <v>1</v>
      </c>
      <c r="I424" s="213"/>
      <c r="J424" s="214">
        <f>ROUND(I424*H424,2)</f>
        <v>0</v>
      </c>
      <c r="K424" s="210" t="s">
        <v>32</v>
      </c>
      <c r="L424" s="48"/>
      <c r="M424" s="215" t="s">
        <v>32</v>
      </c>
      <c r="N424" s="216" t="s">
        <v>49</v>
      </c>
      <c r="O424" s="88"/>
      <c r="P424" s="217">
        <f>O424*H424</f>
        <v>0</v>
      </c>
      <c r="Q424" s="217">
        <v>0</v>
      </c>
      <c r="R424" s="217">
        <f>Q424*H424</f>
        <v>0</v>
      </c>
      <c r="S424" s="217">
        <v>0</v>
      </c>
      <c r="T424" s="218">
        <f>S424*H424</f>
        <v>0</v>
      </c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R424" s="219" t="s">
        <v>301</v>
      </c>
      <c r="AT424" s="219" t="s">
        <v>143</v>
      </c>
      <c r="AU424" s="219" t="s">
        <v>88</v>
      </c>
      <c r="AY424" s="20" t="s">
        <v>141</v>
      </c>
      <c r="BE424" s="220">
        <f>IF(N424="základní",J424,0)</f>
        <v>0</v>
      </c>
      <c r="BF424" s="220">
        <f>IF(N424="snížená",J424,0)</f>
        <v>0</v>
      </c>
      <c r="BG424" s="220">
        <f>IF(N424="zákl. přenesená",J424,0)</f>
        <v>0</v>
      </c>
      <c r="BH424" s="220">
        <f>IF(N424="sníž. přenesená",J424,0)</f>
        <v>0</v>
      </c>
      <c r="BI424" s="220">
        <f>IF(N424="nulová",J424,0)</f>
        <v>0</v>
      </c>
      <c r="BJ424" s="20" t="s">
        <v>86</v>
      </c>
      <c r="BK424" s="220">
        <f>ROUND(I424*H424,2)</f>
        <v>0</v>
      </c>
      <c r="BL424" s="20" t="s">
        <v>301</v>
      </c>
      <c r="BM424" s="219" t="s">
        <v>1261</v>
      </c>
    </row>
    <row r="425" s="13" customFormat="1">
      <c r="A425" s="13"/>
      <c r="B425" s="226"/>
      <c r="C425" s="227"/>
      <c r="D425" s="228" t="s">
        <v>152</v>
      </c>
      <c r="E425" s="229" t="s">
        <v>32</v>
      </c>
      <c r="F425" s="230" t="s">
        <v>1262</v>
      </c>
      <c r="G425" s="227"/>
      <c r="H425" s="229" t="s">
        <v>32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152</v>
      </c>
      <c r="AU425" s="236" t="s">
        <v>88</v>
      </c>
      <c r="AV425" s="13" t="s">
        <v>86</v>
      </c>
      <c r="AW425" s="13" t="s">
        <v>39</v>
      </c>
      <c r="AX425" s="13" t="s">
        <v>78</v>
      </c>
      <c r="AY425" s="236" t="s">
        <v>141</v>
      </c>
    </row>
    <row r="426" s="14" customFormat="1">
      <c r="A426" s="14"/>
      <c r="B426" s="237"/>
      <c r="C426" s="238"/>
      <c r="D426" s="228" t="s">
        <v>152</v>
      </c>
      <c r="E426" s="239" t="s">
        <v>32</v>
      </c>
      <c r="F426" s="240" t="s">
        <v>86</v>
      </c>
      <c r="G426" s="238"/>
      <c r="H426" s="241">
        <v>1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152</v>
      </c>
      <c r="AU426" s="247" t="s">
        <v>88</v>
      </c>
      <c r="AV426" s="14" t="s">
        <v>88</v>
      </c>
      <c r="AW426" s="14" t="s">
        <v>39</v>
      </c>
      <c r="AX426" s="14" t="s">
        <v>86</v>
      </c>
      <c r="AY426" s="247" t="s">
        <v>141</v>
      </c>
    </row>
    <row r="427" s="2" customFormat="1" ht="24.15" customHeight="1">
      <c r="A427" s="42"/>
      <c r="B427" s="43"/>
      <c r="C427" s="208" t="s">
        <v>663</v>
      </c>
      <c r="D427" s="208" t="s">
        <v>143</v>
      </c>
      <c r="E427" s="209" t="s">
        <v>1263</v>
      </c>
      <c r="F427" s="210" t="s">
        <v>1264</v>
      </c>
      <c r="G427" s="211" t="s">
        <v>581</v>
      </c>
      <c r="H427" s="212">
        <v>1</v>
      </c>
      <c r="I427" s="213"/>
      <c r="J427" s="214">
        <f>ROUND(I427*H427,2)</f>
        <v>0</v>
      </c>
      <c r="K427" s="210" t="s">
        <v>32</v>
      </c>
      <c r="L427" s="48"/>
      <c r="M427" s="215" t="s">
        <v>32</v>
      </c>
      <c r="N427" s="216" t="s">
        <v>49</v>
      </c>
      <c r="O427" s="88"/>
      <c r="P427" s="217">
        <f>O427*H427</f>
        <v>0</v>
      </c>
      <c r="Q427" s="217">
        <v>0</v>
      </c>
      <c r="R427" s="217">
        <f>Q427*H427</f>
        <v>0</v>
      </c>
      <c r="S427" s="217">
        <v>0</v>
      </c>
      <c r="T427" s="218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19" t="s">
        <v>301</v>
      </c>
      <c r="AT427" s="219" t="s">
        <v>143</v>
      </c>
      <c r="AU427" s="219" t="s">
        <v>88</v>
      </c>
      <c r="AY427" s="20" t="s">
        <v>141</v>
      </c>
      <c r="BE427" s="220">
        <f>IF(N427="základní",J427,0)</f>
        <v>0</v>
      </c>
      <c r="BF427" s="220">
        <f>IF(N427="snížená",J427,0)</f>
        <v>0</v>
      </c>
      <c r="BG427" s="220">
        <f>IF(N427="zákl. přenesená",J427,0)</f>
        <v>0</v>
      </c>
      <c r="BH427" s="220">
        <f>IF(N427="sníž. přenesená",J427,0)</f>
        <v>0</v>
      </c>
      <c r="BI427" s="220">
        <f>IF(N427="nulová",J427,0)</f>
        <v>0</v>
      </c>
      <c r="BJ427" s="20" t="s">
        <v>86</v>
      </c>
      <c r="BK427" s="220">
        <f>ROUND(I427*H427,2)</f>
        <v>0</v>
      </c>
      <c r="BL427" s="20" t="s">
        <v>301</v>
      </c>
      <c r="BM427" s="219" t="s">
        <v>1265</v>
      </c>
    </row>
    <row r="428" s="13" customFormat="1">
      <c r="A428" s="13"/>
      <c r="B428" s="226"/>
      <c r="C428" s="227"/>
      <c r="D428" s="228" t="s">
        <v>152</v>
      </c>
      <c r="E428" s="229" t="s">
        <v>32</v>
      </c>
      <c r="F428" s="230" t="s">
        <v>1266</v>
      </c>
      <c r="G428" s="227"/>
      <c r="H428" s="229" t="s">
        <v>32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152</v>
      </c>
      <c r="AU428" s="236" t="s">
        <v>88</v>
      </c>
      <c r="AV428" s="13" t="s">
        <v>86</v>
      </c>
      <c r="AW428" s="13" t="s">
        <v>39</v>
      </c>
      <c r="AX428" s="13" t="s">
        <v>78</v>
      </c>
      <c r="AY428" s="236" t="s">
        <v>141</v>
      </c>
    </row>
    <row r="429" s="13" customFormat="1">
      <c r="A429" s="13"/>
      <c r="B429" s="226"/>
      <c r="C429" s="227"/>
      <c r="D429" s="228" t="s">
        <v>152</v>
      </c>
      <c r="E429" s="229" t="s">
        <v>32</v>
      </c>
      <c r="F429" s="230" t="s">
        <v>1267</v>
      </c>
      <c r="G429" s="227"/>
      <c r="H429" s="229" t="s">
        <v>32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152</v>
      </c>
      <c r="AU429" s="236" t="s">
        <v>88</v>
      </c>
      <c r="AV429" s="13" t="s">
        <v>86</v>
      </c>
      <c r="AW429" s="13" t="s">
        <v>39</v>
      </c>
      <c r="AX429" s="13" t="s">
        <v>78</v>
      </c>
      <c r="AY429" s="236" t="s">
        <v>141</v>
      </c>
    </row>
    <row r="430" s="14" customFormat="1">
      <c r="A430" s="14"/>
      <c r="B430" s="237"/>
      <c r="C430" s="238"/>
      <c r="D430" s="228" t="s">
        <v>152</v>
      </c>
      <c r="E430" s="239" t="s">
        <v>32</v>
      </c>
      <c r="F430" s="240" t="s">
        <v>86</v>
      </c>
      <c r="G430" s="238"/>
      <c r="H430" s="241">
        <v>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152</v>
      </c>
      <c r="AU430" s="247" t="s">
        <v>88</v>
      </c>
      <c r="AV430" s="14" t="s">
        <v>88</v>
      </c>
      <c r="AW430" s="14" t="s">
        <v>39</v>
      </c>
      <c r="AX430" s="14" t="s">
        <v>86</v>
      </c>
      <c r="AY430" s="247" t="s">
        <v>141</v>
      </c>
    </row>
    <row r="431" s="2" customFormat="1" ht="24.15" customHeight="1">
      <c r="A431" s="42"/>
      <c r="B431" s="43"/>
      <c r="C431" s="208" t="s">
        <v>670</v>
      </c>
      <c r="D431" s="208" t="s">
        <v>143</v>
      </c>
      <c r="E431" s="209" t="s">
        <v>736</v>
      </c>
      <c r="F431" s="210" t="s">
        <v>737</v>
      </c>
      <c r="G431" s="211" t="s">
        <v>222</v>
      </c>
      <c r="H431" s="212">
        <v>6.0999999999999996</v>
      </c>
      <c r="I431" s="213"/>
      <c r="J431" s="214">
        <f>ROUND(I431*H431,2)</f>
        <v>0</v>
      </c>
      <c r="K431" s="210" t="s">
        <v>147</v>
      </c>
      <c r="L431" s="48"/>
      <c r="M431" s="215" t="s">
        <v>32</v>
      </c>
      <c r="N431" s="216" t="s">
        <v>49</v>
      </c>
      <c r="O431" s="88"/>
      <c r="P431" s="217">
        <f>O431*H431</f>
        <v>0</v>
      </c>
      <c r="Q431" s="217">
        <v>0</v>
      </c>
      <c r="R431" s="217">
        <f>Q431*H431</f>
        <v>0</v>
      </c>
      <c r="S431" s="217">
        <v>0</v>
      </c>
      <c r="T431" s="218">
        <f>S431*H431</f>
        <v>0</v>
      </c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R431" s="219" t="s">
        <v>301</v>
      </c>
      <c r="AT431" s="219" t="s">
        <v>143</v>
      </c>
      <c r="AU431" s="219" t="s">
        <v>88</v>
      </c>
      <c r="AY431" s="20" t="s">
        <v>141</v>
      </c>
      <c r="BE431" s="220">
        <f>IF(N431="základní",J431,0)</f>
        <v>0</v>
      </c>
      <c r="BF431" s="220">
        <f>IF(N431="snížená",J431,0)</f>
        <v>0</v>
      </c>
      <c r="BG431" s="220">
        <f>IF(N431="zákl. přenesená",J431,0)</f>
        <v>0</v>
      </c>
      <c r="BH431" s="220">
        <f>IF(N431="sníž. přenesená",J431,0)</f>
        <v>0</v>
      </c>
      <c r="BI431" s="220">
        <f>IF(N431="nulová",J431,0)</f>
        <v>0</v>
      </c>
      <c r="BJ431" s="20" t="s">
        <v>86</v>
      </c>
      <c r="BK431" s="220">
        <f>ROUND(I431*H431,2)</f>
        <v>0</v>
      </c>
      <c r="BL431" s="20" t="s">
        <v>301</v>
      </c>
      <c r="BM431" s="219" t="s">
        <v>1268</v>
      </c>
    </row>
    <row r="432" s="2" customFormat="1">
      <c r="A432" s="42"/>
      <c r="B432" s="43"/>
      <c r="C432" s="44"/>
      <c r="D432" s="221" t="s">
        <v>150</v>
      </c>
      <c r="E432" s="44"/>
      <c r="F432" s="222" t="s">
        <v>739</v>
      </c>
      <c r="G432" s="44"/>
      <c r="H432" s="44"/>
      <c r="I432" s="223"/>
      <c r="J432" s="44"/>
      <c r="K432" s="44"/>
      <c r="L432" s="48"/>
      <c r="M432" s="224"/>
      <c r="N432" s="225"/>
      <c r="O432" s="88"/>
      <c r="P432" s="88"/>
      <c r="Q432" s="88"/>
      <c r="R432" s="88"/>
      <c r="S432" s="88"/>
      <c r="T432" s="89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T432" s="20" t="s">
        <v>150</v>
      </c>
      <c r="AU432" s="20" t="s">
        <v>88</v>
      </c>
    </row>
    <row r="433" s="12" customFormat="1" ht="22.8" customHeight="1">
      <c r="A433" s="12"/>
      <c r="B433" s="192"/>
      <c r="C433" s="193"/>
      <c r="D433" s="194" t="s">
        <v>77</v>
      </c>
      <c r="E433" s="206" t="s">
        <v>740</v>
      </c>
      <c r="F433" s="206" t="s">
        <v>741</v>
      </c>
      <c r="G433" s="193"/>
      <c r="H433" s="193"/>
      <c r="I433" s="196"/>
      <c r="J433" s="207">
        <f>BK433</f>
        <v>0</v>
      </c>
      <c r="K433" s="193"/>
      <c r="L433" s="198"/>
      <c r="M433" s="199"/>
      <c r="N433" s="200"/>
      <c r="O433" s="200"/>
      <c r="P433" s="201">
        <f>SUM(P434:P491)</f>
        <v>0</v>
      </c>
      <c r="Q433" s="200"/>
      <c r="R433" s="201">
        <f>SUM(R434:R491)</f>
        <v>23.948909999999998</v>
      </c>
      <c r="S433" s="200"/>
      <c r="T433" s="202">
        <f>SUM(T434:T491)</f>
        <v>21.820499999999999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3" t="s">
        <v>88</v>
      </c>
      <c r="AT433" s="204" t="s">
        <v>77</v>
      </c>
      <c r="AU433" s="204" t="s">
        <v>86</v>
      </c>
      <c r="AY433" s="203" t="s">
        <v>141</v>
      </c>
      <c r="BK433" s="205">
        <f>SUM(BK434:BK491)</f>
        <v>0</v>
      </c>
    </row>
    <row r="434" s="2" customFormat="1" ht="24.15" customHeight="1">
      <c r="A434" s="42"/>
      <c r="B434" s="43"/>
      <c r="C434" s="208" t="s">
        <v>675</v>
      </c>
      <c r="D434" s="208" t="s">
        <v>143</v>
      </c>
      <c r="E434" s="209" t="s">
        <v>1269</v>
      </c>
      <c r="F434" s="210" t="s">
        <v>1270</v>
      </c>
      <c r="G434" s="211" t="s">
        <v>358</v>
      </c>
      <c r="H434" s="212">
        <v>14</v>
      </c>
      <c r="I434" s="213"/>
      <c r="J434" s="214">
        <f>ROUND(I434*H434,2)</f>
        <v>0</v>
      </c>
      <c r="K434" s="210" t="s">
        <v>32</v>
      </c>
      <c r="L434" s="48"/>
      <c r="M434" s="215" t="s">
        <v>32</v>
      </c>
      <c r="N434" s="216" t="s">
        <v>49</v>
      </c>
      <c r="O434" s="88"/>
      <c r="P434" s="217">
        <f>O434*H434</f>
        <v>0</v>
      </c>
      <c r="Q434" s="217">
        <v>0</v>
      </c>
      <c r="R434" s="217">
        <f>Q434*H434</f>
        <v>0</v>
      </c>
      <c r="S434" s="217">
        <v>0</v>
      </c>
      <c r="T434" s="218">
        <f>S434*H434</f>
        <v>0</v>
      </c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R434" s="219" t="s">
        <v>301</v>
      </c>
      <c r="AT434" s="219" t="s">
        <v>143</v>
      </c>
      <c r="AU434" s="219" t="s">
        <v>88</v>
      </c>
      <c r="AY434" s="20" t="s">
        <v>141</v>
      </c>
      <c r="BE434" s="220">
        <f>IF(N434="základní",J434,0)</f>
        <v>0</v>
      </c>
      <c r="BF434" s="220">
        <f>IF(N434="snížená",J434,0)</f>
        <v>0</v>
      </c>
      <c r="BG434" s="220">
        <f>IF(N434="zákl. přenesená",J434,0)</f>
        <v>0</v>
      </c>
      <c r="BH434" s="220">
        <f>IF(N434="sníž. přenesená",J434,0)</f>
        <v>0</v>
      </c>
      <c r="BI434" s="220">
        <f>IF(N434="nulová",J434,0)</f>
        <v>0</v>
      </c>
      <c r="BJ434" s="20" t="s">
        <v>86</v>
      </c>
      <c r="BK434" s="220">
        <f>ROUND(I434*H434,2)</f>
        <v>0</v>
      </c>
      <c r="BL434" s="20" t="s">
        <v>301</v>
      </c>
      <c r="BM434" s="219" t="s">
        <v>1271</v>
      </c>
    </row>
    <row r="435" s="13" customFormat="1">
      <c r="A435" s="13"/>
      <c r="B435" s="226"/>
      <c r="C435" s="227"/>
      <c r="D435" s="228" t="s">
        <v>152</v>
      </c>
      <c r="E435" s="229" t="s">
        <v>32</v>
      </c>
      <c r="F435" s="230" t="s">
        <v>1272</v>
      </c>
      <c r="G435" s="227"/>
      <c r="H435" s="229" t="s">
        <v>32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152</v>
      </c>
      <c r="AU435" s="236" t="s">
        <v>88</v>
      </c>
      <c r="AV435" s="13" t="s">
        <v>86</v>
      </c>
      <c r="AW435" s="13" t="s">
        <v>39</v>
      </c>
      <c r="AX435" s="13" t="s">
        <v>78</v>
      </c>
      <c r="AY435" s="236" t="s">
        <v>141</v>
      </c>
    </row>
    <row r="436" s="13" customFormat="1">
      <c r="A436" s="13"/>
      <c r="B436" s="226"/>
      <c r="C436" s="227"/>
      <c r="D436" s="228" t="s">
        <v>152</v>
      </c>
      <c r="E436" s="229" t="s">
        <v>32</v>
      </c>
      <c r="F436" s="230" t="s">
        <v>1273</v>
      </c>
      <c r="G436" s="227"/>
      <c r="H436" s="229" t="s">
        <v>32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152</v>
      </c>
      <c r="AU436" s="236" t="s">
        <v>88</v>
      </c>
      <c r="AV436" s="13" t="s">
        <v>86</v>
      </c>
      <c r="AW436" s="13" t="s">
        <v>39</v>
      </c>
      <c r="AX436" s="13" t="s">
        <v>78</v>
      </c>
      <c r="AY436" s="236" t="s">
        <v>141</v>
      </c>
    </row>
    <row r="437" s="14" customFormat="1">
      <c r="A437" s="14"/>
      <c r="B437" s="237"/>
      <c r="C437" s="238"/>
      <c r="D437" s="228" t="s">
        <v>152</v>
      </c>
      <c r="E437" s="239" t="s">
        <v>32</v>
      </c>
      <c r="F437" s="240" t="s">
        <v>292</v>
      </c>
      <c r="G437" s="238"/>
      <c r="H437" s="241">
        <v>14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152</v>
      </c>
      <c r="AU437" s="247" t="s">
        <v>88</v>
      </c>
      <c r="AV437" s="14" t="s">
        <v>88</v>
      </c>
      <c r="AW437" s="14" t="s">
        <v>39</v>
      </c>
      <c r="AX437" s="14" t="s">
        <v>78</v>
      </c>
      <c r="AY437" s="247" t="s">
        <v>141</v>
      </c>
    </row>
    <row r="438" s="16" customFormat="1">
      <c r="A438" s="16"/>
      <c r="B438" s="259"/>
      <c r="C438" s="260"/>
      <c r="D438" s="228" t="s">
        <v>152</v>
      </c>
      <c r="E438" s="261" t="s">
        <v>32</v>
      </c>
      <c r="F438" s="262" t="s">
        <v>178</v>
      </c>
      <c r="G438" s="260"/>
      <c r="H438" s="263">
        <v>14</v>
      </c>
      <c r="I438" s="264"/>
      <c r="J438" s="260"/>
      <c r="K438" s="260"/>
      <c r="L438" s="265"/>
      <c r="M438" s="266"/>
      <c r="N438" s="267"/>
      <c r="O438" s="267"/>
      <c r="P438" s="267"/>
      <c r="Q438" s="267"/>
      <c r="R438" s="267"/>
      <c r="S438" s="267"/>
      <c r="T438" s="268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T438" s="269" t="s">
        <v>152</v>
      </c>
      <c r="AU438" s="269" t="s">
        <v>88</v>
      </c>
      <c r="AV438" s="16" t="s">
        <v>148</v>
      </c>
      <c r="AW438" s="16" t="s">
        <v>39</v>
      </c>
      <c r="AX438" s="16" t="s">
        <v>86</v>
      </c>
      <c r="AY438" s="269" t="s">
        <v>141</v>
      </c>
    </row>
    <row r="439" s="2" customFormat="1" ht="24.15" customHeight="1">
      <c r="A439" s="42"/>
      <c r="B439" s="43"/>
      <c r="C439" s="208" t="s">
        <v>684</v>
      </c>
      <c r="D439" s="208" t="s">
        <v>143</v>
      </c>
      <c r="E439" s="209" t="s">
        <v>1274</v>
      </c>
      <c r="F439" s="210" t="s">
        <v>1275</v>
      </c>
      <c r="G439" s="211" t="s">
        <v>358</v>
      </c>
      <c r="H439" s="212">
        <v>4.5</v>
      </c>
      <c r="I439" s="213"/>
      <c r="J439" s="214">
        <f>ROUND(I439*H439,2)</f>
        <v>0</v>
      </c>
      <c r="K439" s="210" t="s">
        <v>32</v>
      </c>
      <c r="L439" s="48"/>
      <c r="M439" s="215" t="s">
        <v>32</v>
      </c>
      <c r="N439" s="216" t="s">
        <v>49</v>
      </c>
      <c r="O439" s="88"/>
      <c r="P439" s="217">
        <f>O439*H439</f>
        <v>0</v>
      </c>
      <c r="Q439" s="217">
        <v>0</v>
      </c>
      <c r="R439" s="217">
        <f>Q439*H439</f>
        <v>0</v>
      </c>
      <c r="S439" s="217">
        <v>0</v>
      </c>
      <c r="T439" s="218">
        <f>S439*H439</f>
        <v>0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19" t="s">
        <v>301</v>
      </c>
      <c r="AT439" s="219" t="s">
        <v>143</v>
      </c>
      <c r="AU439" s="219" t="s">
        <v>88</v>
      </c>
      <c r="AY439" s="20" t="s">
        <v>141</v>
      </c>
      <c r="BE439" s="220">
        <f>IF(N439="základní",J439,0)</f>
        <v>0</v>
      </c>
      <c r="BF439" s="220">
        <f>IF(N439="snížená",J439,0)</f>
        <v>0</v>
      </c>
      <c r="BG439" s="220">
        <f>IF(N439="zákl. přenesená",J439,0)</f>
        <v>0</v>
      </c>
      <c r="BH439" s="220">
        <f>IF(N439="sníž. přenesená",J439,0)</f>
        <v>0</v>
      </c>
      <c r="BI439" s="220">
        <f>IF(N439="nulová",J439,0)</f>
        <v>0</v>
      </c>
      <c r="BJ439" s="20" t="s">
        <v>86</v>
      </c>
      <c r="BK439" s="220">
        <f>ROUND(I439*H439,2)</f>
        <v>0</v>
      </c>
      <c r="BL439" s="20" t="s">
        <v>301</v>
      </c>
      <c r="BM439" s="219" t="s">
        <v>1276</v>
      </c>
    </row>
    <row r="440" s="13" customFormat="1">
      <c r="A440" s="13"/>
      <c r="B440" s="226"/>
      <c r="C440" s="227"/>
      <c r="D440" s="228" t="s">
        <v>152</v>
      </c>
      <c r="E440" s="229" t="s">
        <v>32</v>
      </c>
      <c r="F440" s="230" t="s">
        <v>1277</v>
      </c>
      <c r="G440" s="227"/>
      <c r="H440" s="229" t="s">
        <v>32</v>
      </c>
      <c r="I440" s="231"/>
      <c r="J440" s="227"/>
      <c r="K440" s="227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152</v>
      </c>
      <c r="AU440" s="236" t="s">
        <v>88</v>
      </c>
      <c r="AV440" s="13" t="s">
        <v>86</v>
      </c>
      <c r="AW440" s="13" t="s">
        <v>39</v>
      </c>
      <c r="AX440" s="13" t="s">
        <v>78</v>
      </c>
      <c r="AY440" s="236" t="s">
        <v>141</v>
      </c>
    </row>
    <row r="441" s="13" customFormat="1">
      <c r="A441" s="13"/>
      <c r="B441" s="226"/>
      <c r="C441" s="227"/>
      <c r="D441" s="228" t="s">
        <v>152</v>
      </c>
      <c r="E441" s="229" t="s">
        <v>32</v>
      </c>
      <c r="F441" s="230" t="s">
        <v>1273</v>
      </c>
      <c r="G441" s="227"/>
      <c r="H441" s="229" t="s">
        <v>32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152</v>
      </c>
      <c r="AU441" s="236" t="s">
        <v>88</v>
      </c>
      <c r="AV441" s="13" t="s">
        <v>86</v>
      </c>
      <c r="AW441" s="13" t="s">
        <v>39</v>
      </c>
      <c r="AX441" s="13" t="s">
        <v>78</v>
      </c>
      <c r="AY441" s="236" t="s">
        <v>141</v>
      </c>
    </row>
    <row r="442" s="14" customFormat="1">
      <c r="A442" s="14"/>
      <c r="B442" s="237"/>
      <c r="C442" s="238"/>
      <c r="D442" s="228" t="s">
        <v>152</v>
      </c>
      <c r="E442" s="239" t="s">
        <v>32</v>
      </c>
      <c r="F442" s="240" t="s">
        <v>1278</v>
      </c>
      <c r="G442" s="238"/>
      <c r="H442" s="241">
        <v>4.5</v>
      </c>
      <c r="I442" s="242"/>
      <c r="J442" s="238"/>
      <c r="K442" s="238"/>
      <c r="L442" s="243"/>
      <c r="M442" s="244"/>
      <c r="N442" s="245"/>
      <c r="O442" s="245"/>
      <c r="P442" s="245"/>
      <c r="Q442" s="245"/>
      <c r="R442" s="245"/>
      <c r="S442" s="245"/>
      <c r="T442" s="24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7" t="s">
        <v>152</v>
      </c>
      <c r="AU442" s="247" t="s">
        <v>88</v>
      </c>
      <c r="AV442" s="14" t="s">
        <v>88</v>
      </c>
      <c r="AW442" s="14" t="s">
        <v>39</v>
      </c>
      <c r="AX442" s="14" t="s">
        <v>78</v>
      </c>
      <c r="AY442" s="247" t="s">
        <v>141</v>
      </c>
    </row>
    <row r="443" s="16" customFormat="1">
      <c r="A443" s="16"/>
      <c r="B443" s="259"/>
      <c r="C443" s="260"/>
      <c r="D443" s="228" t="s">
        <v>152</v>
      </c>
      <c r="E443" s="261" t="s">
        <v>32</v>
      </c>
      <c r="F443" s="262" t="s">
        <v>178</v>
      </c>
      <c r="G443" s="260"/>
      <c r="H443" s="263">
        <v>4.5</v>
      </c>
      <c r="I443" s="264"/>
      <c r="J443" s="260"/>
      <c r="K443" s="260"/>
      <c r="L443" s="265"/>
      <c r="M443" s="266"/>
      <c r="N443" s="267"/>
      <c r="O443" s="267"/>
      <c r="P443" s="267"/>
      <c r="Q443" s="267"/>
      <c r="R443" s="267"/>
      <c r="S443" s="267"/>
      <c r="T443" s="268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69" t="s">
        <v>152</v>
      </c>
      <c r="AU443" s="269" t="s">
        <v>88</v>
      </c>
      <c r="AV443" s="16" t="s">
        <v>148</v>
      </c>
      <c r="AW443" s="16" t="s">
        <v>39</v>
      </c>
      <c r="AX443" s="16" t="s">
        <v>86</v>
      </c>
      <c r="AY443" s="269" t="s">
        <v>141</v>
      </c>
    </row>
    <row r="444" s="2" customFormat="1" ht="24.15" customHeight="1">
      <c r="A444" s="42"/>
      <c r="B444" s="43"/>
      <c r="C444" s="208" t="s">
        <v>693</v>
      </c>
      <c r="D444" s="208" t="s">
        <v>143</v>
      </c>
      <c r="E444" s="209" t="s">
        <v>1279</v>
      </c>
      <c r="F444" s="210" t="s">
        <v>1280</v>
      </c>
      <c r="G444" s="211" t="s">
        <v>358</v>
      </c>
      <c r="H444" s="212">
        <v>2</v>
      </c>
      <c r="I444" s="213"/>
      <c r="J444" s="214">
        <f>ROUND(I444*H444,2)</f>
        <v>0</v>
      </c>
      <c r="K444" s="210" t="s">
        <v>32</v>
      </c>
      <c r="L444" s="48"/>
      <c r="M444" s="215" t="s">
        <v>32</v>
      </c>
      <c r="N444" s="216" t="s">
        <v>49</v>
      </c>
      <c r="O444" s="88"/>
      <c r="P444" s="217">
        <f>O444*H444</f>
        <v>0</v>
      </c>
      <c r="Q444" s="217">
        <v>0.16500000000000001</v>
      </c>
      <c r="R444" s="217">
        <f>Q444*H444</f>
        <v>0.33000000000000002</v>
      </c>
      <c r="S444" s="217">
        <v>0.13400000000000001</v>
      </c>
      <c r="T444" s="218">
        <f>S444*H444</f>
        <v>0.26800000000000002</v>
      </c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R444" s="219" t="s">
        <v>301</v>
      </c>
      <c r="AT444" s="219" t="s">
        <v>143</v>
      </c>
      <c r="AU444" s="219" t="s">
        <v>88</v>
      </c>
      <c r="AY444" s="20" t="s">
        <v>141</v>
      </c>
      <c r="BE444" s="220">
        <f>IF(N444="základní",J444,0)</f>
        <v>0</v>
      </c>
      <c r="BF444" s="220">
        <f>IF(N444="snížená",J444,0)</f>
        <v>0</v>
      </c>
      <c r="BG444" s="220">
        <f>IF(N444="zákl. přenesená",J444,0)</f>
        <v>0</v>
      </c>
      <c r="BH444" s="220">
        <f>IF(N444="sníž. přenesená",J444,0)</f>
        <v>0</v>
      </c>
      <c r="BI444" s="220">
        <f>IF(N444="nulová",J444,0)</f>
        <v>0</v>
      </c>
      <c r="BJ444" s="20" t="s">
        <v>86</v>
      </c>
      <c r="BK444" s="220">
        <f>ROUND(I444*H444,2)</f>
        <v>0</v>
      </c>
      <c r="BL444" s="20" t="s">
        <v>301</v>
      </c>
      <c r="BM444" s="219" t="s">
        <v>1281</v>
      </c>
    </row>
    <row r="445" s="13" customFormat="1">
      <c r="A445" s="13"/>
      <c r="B445" s="226"/>
      <c r="C445" s="227"/>
      <c r="D445" s="228" t="s">
        <v>152</v>
      </c>
      <c r="E445" s="229" t="s">
        <v>32</v>
      </c>
      <c r="F445" s="230" t="s">
        <v>1282</v>
      </c>
      <c r="G445" s="227"/>
      <c r="H445" s="229" t="s">
        <v>32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152</v>
      </c>
      <c r="AU445" s="236" t="s">
        <v>88</v>
      </c>
      <c r="AV445" s="13" t="s">
        <v>86</v>
      </c>
      <c r="AW445" s="13" t="s">
        <v>39</v>
      </c>
      <c r="AX445" s="13" t="s">
        <v>78</v>
      </c>
      <c r="AY445" s="236" t="s">
        <v>141</v>
      </c>
    </row>
    <row r="446" s="13" customFormat="1">
      <c r="A446" s="13"/>
      <c r="B446" s="226"/>
      <c r="C446" s="227"/>
      <c r="D446" s="228" t="s">
        <v>152</v>
      </c>
      <c r="E446" s="229" t="s">
        <v>32</v>
      </c>
      <c r="F446" s="230" t="s">
        <v>1283</v>
      </c>
      <c r="G446" s="227"/>
      <c r="H446" s="229" t="s">
        <v>32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152</v>
      </c>
      <c r="AU446" s="236" t="s">
        <v>88</v>
      </c>
      <c r="AV446" s="13" t="s">
        <v>86</v>
      </c>
      <c r="AW446" s="13" t="s">
        <v>39</v>
      </c>
      <c r="AX446" s="13" t="s">
        <v>78</v>
      </c>
      <c r="AY446" s="236" t="s">
        <v>141</v>
      </c>
    </row>
    <row r="447" s="14" customFormat="1">
      <c r="A447" s="14"/>
      <c r="B447" s="237"/>
      <c r="C447" s="238"/>
      <c r="D447" s="228" t="s">
        <v>152</v>
      </c>
      <c r="E447" s="239" t="s">
        <v>32</v>
      </c>
      <c r="F447" s="240" t="s">
        <v>88</v>
      </c>
      <c r="G447" s="238"/>
      <c r="H447" s="241">
        <v>2</v>
      </c>
      <c r="I447" s="242"/>
      <c r="J447" s="238"/>
      <c r="K447" s="238"/>
      <c r="L447" s="243"/>
      <c r="M447" s="244"/>
      <c r="N447" s="245"/>
      <c r="O447" s="245"/>
      <c r="P447" s="245"/>
      <c r="Q447" s="245"/>
      <c r="R447" s="245"/>
      <c r="S447" s="245"/>
      <c r="T447" s="24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7" t="s">
        <v>152</v>
      </c>
      <c r="AU447" s="247" t="s">
        <v>88</v>
      </c>
      <c r="AV447" s="14" t="s">
        <v>88</v>
      </c>
      <c r="AW447" s="14" t="s">
        <v>39</v>
      </c>
      <c r="AX447" s="14" t="s">
        <v>78</v>
      </c>
      <c r="AY447" s="247" t="s">
        <v>141</v>
      </c>
    </row>
    <row r="448" s="16" customFormat="1">
      <c r="A448" s="16"/>
      <c r="B448" s="259"/>
      <c r="C448" s="260"/>
      <c r="D448" s="228" t="s">
        <v>152</v>
      </c>
      <c r="E448" s="261" t="s">
        <v>32</v>
      </c>
      <c r="F448" s="262" t="s">
        <v>178</v>
      </c>
      <c r="G448" s="260"/>
      <c r="H448" s="263">
        <v>2</v>
      </c>
      <c r="I448" s="264"/>
      <c r="J448" s="260"/>
      <c r="K448" s="260"/>
      <c r="L448" s="265"/>
      <c r="M448" s="266"/>
      <c r="N448" s="267"/>
      <c r="O448" s="267"/>
      <c r="P448" s="267"/>
      <c r="Q448" s="267"/>
      <c r="R448" s="267"/>
      <c r="S448" s="267"/>
      <c r="T448" s="268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269" t="s">
        <v>152</v>
      </c>
      <c r="AU448" s="269" t="s">
        <v>88</v>
      </c>
      <c r="AV448" s="16" t="s">
        <v>148</v>
      </c>
      <c r="AW448" s="16" t="s">
        <v>39</v>
      </c>
      <c r="AX448" s="16" t="s">
        <v>86</v>
      </c>
      <c r="AY448" s="269" t="s">
        <v>141</v>
      </c>
    </row>
    <row r="449" s="2" customFormat="1" ht="24.15" customHeight="1">
      <c r="A449" s="42"/>
      <c r="B449" s="43"/>
      <c r="C449" s="208" t="s">
        <v>700</v>
      </c>
      <c r="D449" s="208" t="s">
        <v>143</v>
      </c>
      <c r="E449" s="209" t="s">
        <v>1284</v>
      </c>
      <c r="F449" s="210" t="s">
        <v>1285</v>
      </c>
      <c r="G449" s="211" t="s">
        <v>358</v>
      </c>
      <c r="H449" s="212">
        <v>14</v>
      </c>
      <c r="I449" s="213"/>
      <c r="J449" s="214">
        <f>ROUND(I449*H449,2)</f>
        <v>0</v>
      </c>
      <c r="K449" s="210" t="s">
        <v>32</v>
      </c>
      <c r="L449" s="48"/>
      <c r="M449" s="215" t="s">
        <v>32</v>
      </c>
      <c r="N449" s="216" t="s">
        <v>49</v>
      </c>
      <c r="O449" s="88"/>
      <c r="P449" s="217">
        <f>O449*H449</f>
        <v>0</v>
      </c>
      <c r="Q449" s="217">
        <v>0</v>
      </c>
      <c r="R449" s="217">
        <f>Q449*H449</f>
        <v>0</v>
      </c>
      <c r="S449" s="217">
        <v>0</v>
      </c>
      <c r="T449" s="218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19" t="s">
        <v>301</v>
      </c>
      <c r="AT449" s="219" t="s">
        <v>143</v>
      </c>
      <c r="AU449" s="219" t="s">
        <v>88</v>
      </c>
      <c r="AY449" s="20" t="s">
        <v>141</v>
      </c>
      <c r="BE449" s="220">
        <f>IF(N449="základní",J449,0)</f>
        <v>0</v>
      </c>
      <c r="BF449" s="220">
        <f>IF(N449="snížená",J449,0)</f>
        <v>0</v>
      </c>
      <c r="BG449" s="220">
        <f>IF(N449="zákl. přenesená",J449,0)</f>
        <v>0</v>
      </c>
      <c r="BH449" s="220">
        <f>IF(N449="sníž. přenesená",J449,0)</f>
        <v>0</v>
      </c>
      <c r="BI449" s="220">
        <f>IF(N449="nulová",J449,0)</f>
        <v>0</v>
      </c>
      <c r="BJ449" s="20" t="s">
        <v>86</v>
      </c>
      <c r="BK449" s="220">
        <f>ROUND(I449*H449,2)</f>
        <v>0</v>
      </c>
      <c r="BL449" s="20" t="s">
        <v>301</v>
      </c>
      <c r="BM449" s="219" t="s">
        <v>1286</v>
      </c>
    </row>
    <row r="450" s="13" customFormat="1">
      <c r="A450" s="13"/>
      <c r="B450" s="226"/>
      <c r="C450" s="227"/>
      <c r="D450" s="228" t="s">
        <v>152</v>
      </c>
      <c r="E450" s="229" t="s">
        <v>32</v>
      </c>
      <c r="F450" s="230" t="s">
        <v>1287</v>
      </c>
      <c r="G450" s="227"/>
      <c r="H450" s="229" t="s">
        <v>32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152</v>
      </c>
      <c r="AU450" s="236" t="s">
        <v>88</v>
      </c>
      <c r="AV450" s="13" t="s">
        <v>86</v>
      </c>
      <c r="AW450" s="13" t="s">
        <v>39</v>
      </c>
      <c r="AX450" s="13" t="s">
        <v>78</v>
      </c>
      <c r="AY450" s="236" t="s">
        <v>141</v>
      </c>
    </row>
    <row r="451" s="13" customFormat="1">
      <c r="A451" s="13"/>
      <c r="B451" s="226"/>
      <c r="C451" s="227"/>
      <c r="D451" s="228" t="s">
        <v>152</v>
      </c>
      <c r="E451" s="229" t="s">
        <v>32</v>
      </c>
      <c r="F451" s="230" t="s">
        <v>1288</v>
      </c>
      <c r="G451" s="227"/>
      <c r="H451" s="229" t="s">
        <v>32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152</v>
      </c>
      <c r="AU451" s="236" t="s">
        <v>88</v>
      </c>
      <c r="AV451" s="13" t="s">
        <v>86</v>
      </c>
      <c r="AW451" s="13" t="s">
        <v>39</v>
      </c>
      <c r="AX451" s="13" t="s">
        <v>78</v>
      </c>
      <c r="AY451" s="236" t="s">
        <v>141</v>
      </c>
    </row>
    <row r="452" s="14" customFormat="1">
      <c r="A452" s="14"/>
      <c r="B452" s="237"/>
      <c r="C452" s="238"/>
      <c r="D452" s="228" t="s">
        <v>152</v>
      </c>
      <c r="E452" s="239" t="s">
        <v>32</v>
      </c>
      <c r="F452" s="240" t="s">
        <v>292</v>
      </c>
      <c r="G452" s="238"/>
      <c r="H452" s="241">
        <v>14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152</v>
      </c>
      <c r="AU452" s="247" t="s">
        <v>88</v>
      </c>
      <c r="AV452" s="14" t="s">
        <v>88</v>
      </c>
      <c r="AW452" s="14" t="s">
        <v>39</v>
      </c>
      <c r="AX452" s="14" t="s">
        <v>78</v>
      </c>
      <c r="AY452" s="247" t="s">
        <v>141</v>
      </c>
    </row>
    <row r="453" s="16" customFormat="1">
      <c r="A453" s="16"/>
      <c r="B453" s="259"/>
      <c r="C453" s="260"/>
      <c r="D453" s="228" t="s">
        <v>152</v>
      </c>
      <c r="E453" s="261" t="s">
        <v>32</v>
      </c>
      <c r="F453" s="262" t="s">
        <v>178</v>
      </c>
      <c r="G453" s="260"/>
      <c r="H453" s="263">
        <v>14</v>
      </c>
      <c r="I453" s="264"/>
      <c r="J453" s="260"/>
      <c r="K453" s="260"/>
      <c r="L453" s="265"/>
      <c r="M453" s="266"/>
      <c r="N453" s="267"/>
      <c r="O453" s="267"/>
      <c r="P453" s="267"/>
      <c r="Q453" s="267"/>
      <c r="R453" s="267"/>
      <c r="S453" s="267"/>
      <c r="T453" s="268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69" t="s">
        <v>152</v>
      </c>
      <c r="AU453" s="269" t="s">
        <v>88</v>
      </c>
      <c r="AV453" s="16" t="s">
        <v>148</v>
      </c>
      <c r="AW453" s="16" t="s">
        <v>39</v>
      </c>
      <c r="AX453" s="16" t="s">
        <v>86</v>
      </c>
      <c r="AY453" s="269" t="s">
        <v>141</v>
      </c>
    </row>
    <row r="454" s="2" customFormat="1" ht="24.15" customHeight="1">
      <c r="A454" s="42"/>
      <c r="B454" s="43"/>
      <c r="C454" s="208" t="s">
        <v>710</v>
      </c>
      <c r="D454" s="208" t="s">
        <v>143</v>
      </c>
      <c r="E454" s="209" t="s">
        <v>1289</v>
      </c>
      <c r="F454" s="210" t="s">
        <v>1290</v>
      </c>
      <c r="G454" s="211" t="s">
        <v>358</v>
      </c>
      <c r="H454" s="212">
        <v>19.600000000000001</v>
      </c>
      <c r="I454" s="213"/>
      <c r="J454" s="214">
        <f>ROUND(I454*H454,2)</f>
        <v>0</v>
      </c>
      <c r="K454" s="210" t="s">
        <v>32</v>
      </c>
      <c r="L454" s="48"/>
      <c r="M454" s="215" t="s">
        <v>32</v>
      </c>
      <c r="N454" s="216" t="s">
        <v>49</v>
      </c>
      <c r="O454" s="88"/>
      <c r="P454" s="217">
        <f>O454*H454</f>
        <v>0</v>
      </c>
      <c r="Q454" s="217">
        <v>0.00029999999999999997</v>
      </c>
      <c r="R454" s="217">
        <f>Q454*H454</f>
        <v>0.0058799999999999998</v>
      </c>
      <c r="S454" s="217">
        <v>0</v>
      </c>
      <c r="T454" s="218">
        <f>S454*H454</f>
        <v>0</v>
      </c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R454" s="219" t="s">
        <v>301</v>
      </c>
      <c r="AT454" s="219" t="s">
        <v>143</v>
      </c>
      <c r="AU454" s="219" t="s">
        <v>88</v>
      </c>
      <c r="AY454" s="20" t="s">
        <v>141</v>
      </c>
      <c r="BE454" s="220">
        <f>IF(N454="základní",J454,0)</f>
        <v>0</v>
      </c>
      <c r="BF454" s="220">
        <f>IF(N454="snížená",J454,0)</f>
        <v>0</v>
      </c>
      <c r="BG454" s="220">
        <f>IF(N454="zákl. přenesená",J454,0)</f>
        <v>0</v>
      </c>
      <c r="BH454" s="220">
        <f>IF(N454="sníž. přenesená",J454,0)</f>
        <v>0</v>
      </c>
      <c r="BI454" s="220">
        <f>IF(N454="nulová",J454,0)</f>
        <v>0</v>
      </c>
      <c r="BJ454" s="20" t="s">
        <v>86</v>
      </c>
      <c r="BK454" s="220">
        <f>ROUND(I454*H454,2)</f>
        <v>0</v>
      </c>
      <c r="BL454" s="20" t="s">
        <v>301</v>
      </c>
      <c r="BM454" s="219" t="s">
        <v>1291</v>
      </c>
    </row>
    <row r="455" s="13" customFormat="1">
      <c r="A455" s="13"/>
      <c r="B455" s="226"/>
      <c r="C455" s="227"/>
      <c r="D455" s="228" t="s">
        <v>152</v>
      </c>
      <c r="E455" s="229" t="s">
        <v>32</v>
      </c>
      <c r="F455" s="230" t="s">
        <v>1292</v>
      </c>
      <c r="G455" s="227"/>
      <c r="H455" s="229" t="s">
        <v>32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152</v>
      </c>
      <c r="AU455" s="236" t="s">
        <v>88</v>
      </c>
      <c r="AV455" s="13" t="s">
        <v>86</v>
      </c>
      <c r="AW455" s="13" t="s">
        <v>39</v>
      </c>
      <c r="AX455" s="13" t="s">
        <v>78</v>
      </c>
      <c r="AY455" s="236" t="s">
        <v>141</v>
      </c>
    </row>
    <row r="456" s="13" customFormat="1">
      <c r="A456" s="13"/>
      <c r="B456" s="226"/>
      <c r="C456" s="227"/>
      <c r="D456" s="228" t="s">
        <v>152</v>
      </c>
      <c r="E456" s="229" t="s">
        <v>32</v>
      </c>
      <c r="F456" s="230" t="s">
        <v>1293</v>
      </c>
      <c r="G456" s="227"/>
      <c r="H456" s="229" t="s">
        <v>32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152</v>
      </c>
      <c r="AU456" s="236" t="s">
        <v>88</v>
      </c>
      <c r="AV456" s="13" t="s">
        <v>86</v>
      </c>
      <c r="AW456" s="13" t="s">
        <v>39</v>
      </c>
      <c r="AX456" s="13" t="s">
        <v>78</v>
      </c>
      <c r="AY456" s="236" t="s">
        <v>141</v>
      </c>
    </row>
    <row r="457" s="13" customFormat="1">
      <c r="A457" s="13"/>
      <c r="B457" s="226"/>
      <c r="C457" s="227"/>
      <c r="D457" s="228" t="s">
        <v>152</v>
      </c>
      <c r="E457" s="229" t="s">
        <v>32</v>
      </c>
      <c r="F457" s="230" t="s">
        <v>1294</v>
      </c>
      <c r="G457" s="227"/>
      <c r="H457" s="229" t="s">
        <v>32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152</v>
      </c>
      <c r="AU457" s="236" t="s">
        <v>88</v>
      </c>
      <c r="AV457" s="13" t="s">
        <v>86</v>
      </c>
      <c r="AW457" s="13" t="s">
        <v>39</v>
      </c>
      <c r="AX457" s="13" t="s">
        <v>78</v>
      </c>
      <c r="AY457" s="236" t="s">
        <v>141</v>
      </c>
    </row>
    <row r="458" s="13" customFormat="1">
      <c r="A458" s="13"/>
      <c r="B458" s="226"/>
      <c r="C458" s="227"/>
      <c r="D458" s="228" t="s">
        <v>152</v>
      </c>
      <c r="E458" s="229" t="s">
        <v>32</v>
      </c>
      <c r="F458" s="230" t="s">
        <v>1295</v>
      </c>
      <c r="G458" s="227"/>
      <c r="H458" s="229" t="s">
        <v>32</v>
      </c>
      <c r="I458" s="231"/>
      <c r="J458" s="227"/>
      <c r="K458" s="227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152</v>
      </c>
      <c r="AU458" s="236" t="s">
        <v>88</v>
      </c>
      <c r="AV458" s="13" t="s">
        <v>86</v>
      </c>
      <c r="AW458" s="13" t="s">
        <v>39</v>
      </c>
      <c r="AX458" s="13" t="s">
        <v>78</v>
      </c>
      <c r="AY458" s="236" t="s">
        <v>141</v>
      </c>
    </row>
    <row r="459" s="13" customFormat="1">
      <c r="A459" s="13"/>
      <c r="B459" s="226"/>
      <c r="C459" s="227"/>
      <c r="D459" s="228" t="s">
        <v>152</v>
      </c>
      <c r="E459" s="229" t="s">
        <v>32</v>
      </c>
      <c r="F459" s="230" t="s">
        <v>1296</v>
      </c>
      <c r="G459" s="227"/>
      <c r="H459" s="229" t="s">
        <v>32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152</v>
      </c>
      <c r="AU459" s="236" t="s">
        <v>88</v>
      </c>
      <c r="AV459" s="13" t="s">
        <v>86</v>
      </c>
      <c r="AW459" s="13" t="s">
        <v>39</v>
      </c>
      <c r="AX459" s="13" t="s">
        <v>78</v>
      </c>
      <c r="AY459" s="236" t="s">
        <v>141</v>
      </c>
    </row>
    <row r="460" s="14" customFormat="1">
      <c r="A460" s="14"/>
      <c r="B460" s="237"/>
      <c r="C460" s="238"/>
      <c r="D460" s="228" t="s">
        <v>152</v>
      </c>
      <c r="E460" s="239" t="s">
        <v>32</v>
      </c>
      <c r="F460" s="240" t="s">
        <v>1297</v>
      </c>
      <c r="G460" s="238"/>
      <c r="H460" s="241">
        <v>19.600000000000001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7" t="s">
        <v>152</v>
      </c>
      <c r="AU460" s="247" t="s">
        <v>88</v>
      </c>
      <c r="AV460" s="14" t="s">
        <v>88</v>
      </c>
      <c r="AW460" s="14" t="s">
        <v>39</v>
      </c>
      <c r="AX460" s="14" t="s">
        <v>78</v>
      </c>
      <c r="AY460" s="247" t="s">
        <v>141</v>
      </c>
    </row>
    <row r="461" s="16" customFormat="1">
      <c r="A461" s="16"/>
      <c r="B461" s="259"/>
      <c r="C461" s="260"/>
      <c r="D461" s="228" t="s">
        <v>152</v>
      </c>
      <c r="E461" s="261" t="s">
        <v>32</v>
      </c>
      <c r="F461" s="262" t="s">
        <v>1298</v>
      </c>
      <c r="G461" s="260"/>
      <c r="H461" s="263">
        <v>19.600000000000001</v>
      </c>
      <c r="I461" s="264"/>
      <c r="J461" s="260"/>
      <c r="K461" s="260"/>
      <c r="L461" s="265"/>
      <c r="M461" s="266"/>
      <c r="N461" s="267"/>
      <c r="O461" s="267"/>
      <c r="P461" s="267"/>
      <c r="Q461" s="267"/>
      <c r="R461" s="267"/>
      <c r="S461" s="267"/>
      <c r="T461" s="268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T461" s="269" t="s">
        <v>152</v>
      </c>
      <c r="AU461" s="269" t="s">
        <v>88</v>
      </c>
      <c r="AV461" s="16" t="s">
        <v>148</v>
      </c>
      <c r="AW461" s="16" t="s">
        <v>39</v>
      </c>
      <c r="AX461" s="16" t="s">
        <v>86</v>
      </c>
      <c r="AY461" s="269" t="s">
        <v>141</v>
      </c>
    </row>
    <row r="462" s="2" customFormat="1" ht="24.15" customHeight="1">
      <c r="A462" s="42"/>
      <c r="B462" s="43"/>
      <c r="C462" s="208" t="s">
        <v>717</v>
      </c>
      <c r="D462" s="208" t="s">
        <v>143</v>
      </c>
      <c r="E462" s="209" t="s">
        <v>1299</v>
      </c>
      <c r="F462" s="210" t="s">
        <v>1300</v>
      </c>
      <c r="G462" s="211" t="s">
        <v>230</v>
      </c>
      <c r="H462" s="212">
        <v>286</v>
      </c>
      <c r="I462" s="213"/>
      <c r="J462" s="214">
        <f>ROUND(I462*H462,2)</f>
        <v>0</v>
      </c>
      <c r="K462" s="210" t="s">
        <v>32</v>
      </c>
      <c r="L462" s="48"/>
      <c r="M462" s="215" t="s">
        <v>32</v>
      </c>
      <c r="N462" s="216" t="s">
        <v>49</v>
      </c>
      <c r="O462" s="88"/>
      <c r="P462" s="217">
        <f>O462*H462</f>
        <v>0</v>
      </c>
      <c r="Q462" s="217">
        <v>0.00029999999999999997</v>
      </c>
      <c r="R462" s="217">
        <f>Q462*H462</f>
        <v>0.085799999999999987</v>
      </c>
      <c r="S462" s="217">
        <v>0</v>
      </c>
      <c r="T462" s="218">
        <f>S462*H462</f>
        <v>0</v>
      </c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R462" s="219" t="s">
        <v>301</v>
      </c>
      <c r="AT462" s="219" t="s">
        <v>143</v>
      </c>
      <c r="AU462" s="219" t="s">
        <v>88</v>
      </c>
      <c r="AY462" s="20" t="s">
        <v>141</v>
      </c>
      <c r="BE462" s="220">
        <f>IF(N462="základní",J462,0)</f>
        <v>0</v>
      </c>
      <c r="BF462" s="220">
        <f>IF(N462="snížená",J462,0)</f>
        <v>0</v>
      </c>
      <c r="BG462" s="220">
        <f>IF(N462="zákl. přenesená",J462,0)</f>
        <v>0</v>
      </c>
      <c r="BH462" s="220">
        <f>IF(N462="sníž. přenesená",J462,0)</f>
        <v>0</v>
      </c>
      <c r="BI462" s="220">
        <f>IF(N462="nulová",J462,0)</f>
        <v>0</v>
      </c>
      <c r="BJ462" s="20" t="s">
        <v>86</v>
      </c>
      <c r="BK462" s="220">
        <f>ROUND(I462*H462,2)</f>
        <v>0</v>
      </c>
      <c r="BL462" s="20" t="s">
        <v>301</v>
      </c>
      <c r="BM462" s="219" t="s">
        <v>1301</v>
      </c>
    </row>
    <row r="463" s="13" customFormat="1">
      <c r="A463" s="13"/>
      <c r="B463" s="226"/>
      <c r="C463" s="227"/>
      <c r="D463" s="228" t="s">
        <v>152</v>
      </c>
      <c r="E463" s="229" t="s">
        <v>32</v>
      </c>
      <c r="F463" s="230" t="s">
        <v>1302</v>
      </c>
      <c r="G463" s="227"/>
      <c r="H463" s="229" t="s">
        <v>32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152</v>
      </c>
      <c r="AU463" s="236" t="s">
        <v>88</v>
      </c>
      <c r="AV463" s="13" t="s">
        <v>86</v>
      </c>
      <c r="AW463" s="13" t="s">
        <v>39</v>
      </c>
      <c r="AX463" s="13" t="s">
        <v>78</v>
      </c>
      <c r="AY463" s="236" t="s">
        <v>141</v>
      </c>
    </row>
    <row r="464" s="14" customFormat="1">
      <c r="A464" s="14"/>
      <c r="B464" s="237"/>
      <c r="C464" s="238"/>
      <c r="D464" s="228" t="s">
        <v>152</v>
      </c>
      <c r="E464" s="239" t="s">
        <v>32</v>
      </c>
      <c r="F464" s="240" t="s">
        <v>1303</v>
      </c>
      <c r="G464" s="238"/>
      <c r="H464" s="241">
        <v>286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152</v>
      </c>
      <c r="AU464" s="247" t="s">
        <v>88</v>
      </c>
      <c r="AV464" s="14" t="s">
        <v>88</v>
      </c>
      <c r="AW464" s="14" t="s">
        <v>39</v>
      </c>
      <c r="AX464" s="14" t="s">
        <v>78</v>
      </c>
      <c r="AY464" s="247" t="s">
        <v>141</v>
      </c>
    </row>
    <row r="465" s="16" customFormat="1">
      <c r="A465" s="16"/>
      <c r="B465" s="259"/>
      <c r="C465" s="260"/>
      <c r="D465" s="228" t="s">
        <v>152</v>
      </c>
      <c r="E465" s="261" t="s">
        <v>32</v>
      </c>
      <c r="F465" s="262" t="s">
        <v>178</v>
      </c>
      <c r="G465" s="260"/>
      <c r="H465" s="263">
        <v>286</v>
      </c>
      <c r="I465" s="264"/>
      <c r="J465" s="260"/>
      <c r="K465" s="260"/>
      <c r="L465" s="265"/>
      <c r="M465" s="266"/>
      <c r="N465" s="267"/>
      <c r="O465" s="267"/>
      <c r="P465" s="267"/>
      <c r="Q465" s="267"/>
      <c r="R465" s="267"/>
      <c r="S465" s="267"/>
      <c r="T465" s="268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69" t="s">
        <v>152</v>
      </c>
      <c r="AU465" s="269" t="s">
        <v>88</v>
      </c>
      <c r="AV465" s="16" t="s">
        <v>148</v>
      </c>
      <c r="AW465" s="16" t="s">
        <v>39</v>
      </c>
      <c r="AX465" s="16" t="s">
        <v>86</v>
      </c>
      <c r="AY465" s="269" t="s">
        <v>141</v>
      </c>
    </row>
    <row r="466" s="2" customFormat="1" ht="24.15" customHeight="1">
      <c r="A466" s="42"/>
      <c r="B466" s="43"/>
      <c r="C466" s="208" t="s">
        <v>724</v>
      </c>
      <c r="D466" s="208" t="s">
        <v>143</v>
      </c>
      <c r="E466" s="209" t="s">
        <v>820</v>
      </c>
      <c r="F466" s="210" t="s">
        <v>821</v>
      </c>
      <c r="G466" s="211" t="s">
        <v>230</v>
      </c>
      <c r="H466" s="212">
        <v>60.5</v>
      </c>
      <c r="I466" s="213"/>
      <c r="J466" s="214">
        <f>ROUND(I466*H466,2)</f>
        <v>0</v>
      </c>
      <c r="K466" s="210" t="s">
        <v>32</v>
      </c>
      <c r="L466" s="48"/>
      <c r="M466" s="215" t="s">
        <v>32</v>
      </c>
      <c r="N466" s="216" t="s">
        <v>49</v>
      </c>
      <c r="O466" s="88"/>
      <c r="P466" s="217">
        <f>O466*H466</f>
        <v>0</v>
      </c>
      <c r="Q466" s="217">
        <v>0.024</v>
      </c>
      <c r="R466" s="217">
        <f>Q466*H466</f>
        <v>1.452</v>
      </c>
      <c r="S466" s="217">
        <v>0.0050000000000000001</v>
      </c>
      <c r="T466" s="218">
        <f>S466*H466</f>
        <v>0.30249999999999999</v>
      </c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R466" s="219" t="s">
        <v>301</v>
      </c>
      <c r="AT466" s="219" t="s">
        <v>143</v>
      </c>
      <c r="AU466" s="219" t="s">
        <v>88</v>
      </c>
      <c r="AY466" s="20" t="s">
        <v>141</v>
      </c>
      <c r="BE466" s="220">
        <f>IF(N466="základní",J466,0)</f>
        <v>0</v>
      </c>
      <c r="BF466" s="220">
        <f>IF(N466="snížená",J466,0)</f>
        <v>0</v>
      </c>
      <c r="BG466" s="220">
        <f>IF(N466="zákl. přenesená",J466,0)</f>
        <v>0</v>
      </c>
      <c r="BH466" s="220">
        <f>IF(N466="sníž. přenesená",J466,0)</f>
        <v>0</v>
      </c>
      <c r="BI466" s="220">
        <f>IF(N466="nulová",J466,0)</f>
        <v>0</v>
      </c>
      <c r="BJ466" s="20" t="s">
        <v>86</v>
      </c>
      <c r="BK466" s="220">
        <f>ROUND(I466*H466,2)</f>
        <v>0</v>
      </c>
      <c r="BL466" s="20" t="s">
        <v>301</v>
      </c>
      <c r="BM466" s="219" t="s">
        <v>1304</v>
      </c>
    </row>
    <row r="467" s="13" customFormat="1">
      <c r="A467" s="13"/>
      <c r="B467" s="226"/>
      <c r="C467" s="227"/>
      <c r="D467" s="228" t="s">
        <v>152</v>
      </c>
      <c r="E467" s="229" t="s">
        <v>32</v>
      </c>
      <c r="F467" s="230" t="s">
        <v>823</v>
      </c>
      <c r="G467" s="227"/>
      <c r="H467" s="229" t="s">
        <v>32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152</v>
      </c>
      <c r="AU467" s="236" t="s">
        <v>88</v>
      </c>
      <c r="AV467" s="13" t="s">
        <v>86</v>
      </c>
      <c r="AW467" s="13" t="s">
        <v>39</v>
      </c>
      <c r="AX467" s="13" t="s">
        <v>78</v>
      </c>
      <c r="AY467" s="236" t="s">
        <v>141</v>
      </c>
    </row>
    <row r="468" s="14" customFormat="1">
      <c r="A468" s="14"/>
      <c r="B468" s="237"/>
      <c r="C468" s="238"/>
      <c r="D468" s="228" t="s">
        <v>152</v>
      </c>
      <c r="E468" s="239" t="s">
        <v>32</v>
      </c>
      <c r="F468" s="240" t="s">
        <v>1305</v>
      </c>
      <c r="G468" s="238"/>
      <c r="H468" s="241">
        <v>60.5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152</v>
      </c>
      <c r="AU468" s="247" t="s">
        <v>88</v>
      </c>
      <c r="AV468" s="14" t="s">
        <v>88</v>
      </c>
      <c r="AW468" s="14" t="s">
        <v>39</v>
      </c>
      <c r="AX468" s="14" t="s">
        <v>86</v>
      </c>
      <c r="AY468" s="247" t="s">
        <v>141</v>
      </c>
    </row>
    <row r="469" s="2" customFormat="1" ht="24.15" customHeight="1">
      <c r="A469" s="42"/>
      <c r="B469" s="43"/>
      <c r="C469" s="208" t="s">
        <v>730</v>
      </c>
      <c r="D469" s="208" t="s">
        <v>143</v>
      </c>
      <c r="E469" s="209" t="s">
        <v>1306</v>
      </c>
      <c r="F469" s="210" t="s">
        <v>1307</v>
      </c>
      <c r="G469" s="211" t="s">
        <v>230</v>
      </c>
      <c r="H469" s="212">
        <v>42.5</v>
      </c>
      <c r="I469" s="213"/>
      <c r="J469" s="214">
        <f>ROUND(I469*H469,2)</f>
        <v>0</v>
      </c>
      <c r="K469" s="210" t="s">
        <v>32</v>
      </c>
      <c r="L469" s="48"/>
      <c r="M469" s="215" t="s">
        <v>32</v>
      </c>
      <c r="N469" s="216" t="s">
        <v>49</v>
      </c>
      <c r="O469" s="88"/>
      <c r="P469" s="217">
        <f>O469*H469</f>
        <v>0</v>
      </c>
      <c r="Q469" s="217">
        <v>0.5</v>
      </c>
      <c r="R469" s="217">
        <f>Q469*H469</f>
        <v>21.25</v>
      </c>
      <c r="S469" s="217">
        <v>0.5</v>
      </c>
      <c r="T469" s="218">
        <f>S469*H469</f>
        <v>21.25</v>
      </c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R469" s="219" t="s">
        <v>301</v>
      </c>
      <c r="AT469" s="219" t="s">
        <v>143</v>
      </c>
      <c r="AU469" s="219" t="s">
        <v>88</v>
      </c>
      <c r="AY469" s="20" t="s">
        <v>141</v>
      </c>
      <c r="BE469" s="220">
        <f>IF(N469="základní",J469,0)</f>
        <v>0</v>
      </c>
      <c r="BF469" s="220">
        <f>IF(N469="snížená",J469,0)</f>
        <v>0</v>
      </c>
      <c r="BG469" s="220">
        <f>IF(N469="zákl. přenesená",J469,0)</f>
        <v>0</v>
      </c>
      <c r="BH469" s="220">
        <f>IF(N469="sníž. přenesená",J469,0)</f>
        <v>0</v>
      </c>
      <c r="BI469" s="220">
        <f>IF(N469="nulová",J469,0)</f>
        <v>0</v>
      </c>
      <c r="BJ469" s="20" t="s">
        <v>86</v>
      </c>
      <c r="BK469" s="220">
        <f>ROUND(I469*H469,2)</f>
        <v>0</v>
      </c>
      <c r="BL469" s="20" t="s">
        <v>301</v>
      </c>
      <c r="BM469" s="219" t="s">
        <v>1308</v>
      </c>
    </row>
    <row r="470" s="13" customFormat="1">
      <c r="A470" s="13"/>
      <c r="B470" s="226"/>
      <c r="C470" s="227"/>
      <c r="D470" s="228" t="s">
        <v>152</v>
      </c>
      <c r="E470" s="229" t="s">
        <v>32</v>
      </c>
      <c r="F470" s="230" t="s">
        <v>1309</v>
      </c>
      <c r="G470" s="227"/>
      <c r="H470" s="229" t="s">
        <v>32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152</v>
      </c>
      <c r="AU470" s="236" t="s">
        <v>88</v>
      </c>
      <c r="AV470" s="13" t="s">
        <v>86</v>
      </c>
      <c r="AW470" s="13" t="s">
        <v>39</v>
      </c>
      <c r="AX470" s="13" t="s">
        <v>78</v>
      </c>
      <c r="AY470" s="236" t="s">
        <v>141</v>
      </c>
    </row>
    <row r="471" s="14" customFormat="1">
      <c r="A471" s="14"/>
      <c r="B471" s="237"/>
      <c r="C471" s="238"/>
      <c r="D471" s="228" t="s">
        <v>152</v>
      </c>
      <c r="E471" s="239" t="s">
        <v>32</v>
      </c>
      <c r="F471" s="240" t="s">
        <v>1310</v>
      </c>
      <c r="G471" s="238"/>
      <c r="H471" s="241">
        <v>42.5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152</v>
      </c>
      <c r="AU471" s="247" t="s">
        <v>88</v>
      </c>
      <c r="AV471" s="14" t="s">
        <v>88</v>
      </c>
      <c r="AW471" s="14" t="s">
        <v>39</v>
      </c>
      <c r="AX471" s="14" t="s">
        <v>86</v>
      </c>
      <c r="AY471" s="247" t="s">
        <v>141</v>
      </c>
    </row>
    <row r="472" s="2" customFormat="1" ht="21.75" customHeight="1">
      <c r="A472" s="42"/>
      <c r="B472" s="43"/>
      <c r="C472" s="208" t="s">
        <v>735</v>
      </c>
      <c r="D472" s="208" t="s">
        <v>143</v>
      </c>
      <c r="E472" s="209" t="s">
        <v>1311</v>
      </c>
      <c r="F472" s="210" t="s">
        <v>1312</v>
      </c>
      <c r="G472" s="211" t="s">
        <v>581</v>
      </c>
      <c r="H472" s="212">
        <v>1</v>
      </c>
      <c r="I472" s="213"/>
      <c r="J472" s="214">
        <f>ROUND(I472*H472,2)</f>
        <v>0</v>
      </c>
      <c r="K472" s="210" t="s">
        <v>32</v>
      </c>
      <c r="L472" s="48"/>
      <c r="M472" s="215" t="s">
        <v>32</v>
      </c>
      <c r="N472" s="216" t="s">
        <v>49</v>
      </c>
      <c r="O472" s="88"/>
      <c r="P472" s="217">
        <f>O472*H472</f>
        <v>0</v>
      </c>
      <c r="Q472" s="217">
        <v>0.00029999999999999997</v>
      </c>
      <c r="R472" s="217">
        <f>Q472*H472</f>
        <v>0.00029999999999999997</v>
      </c>
      <c r="S472" s="217">
        <v>0</v>
      </c>
      <c r="T472" s="218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19" t="s">
        <v>301</v>
      </c>
      <c r="AT472" s="219" t="s">
        <v>143</v>
      </c>
      <c r="AU472" s="219" t="s">
        <v>88</v>
      </c>
      <c r="AY472" s="20" t="s">
        <v>141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20" t="s">
        <v>86</v>
      </c>
      <c r="BK472" s="220">
        <f>ROUND(I472*H472,2)</f>
        <v>0</v>
      </c>
      <c r="BL472" s="20" t="s">
        <v>301</v>
      </c>
      <c r="BM472" s="219" t="s">
        <v>1313</v>
      </c>
    </row>
    <row r="473" s="13" customFormat="1">
      <c r="A473" s="13"/>
      <c r="B473" s="226"/>
      <c r="C473" s="227"/>
      <c r="D473" s="228" t="s">
        <v>152</v>
      </c>
      <c r="E473" s="229" t="s">
        <v>32</v>
      </c>
      <c r="F473" s="230" t="s">
        <v>1314</v>
      </c>
      <c r="G473" s="227"/>
      <c r="H473" s="229" t="s">
        <v>32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152</v>
      </c>
      <c r="AU473" s="236" t="s">
        <v>88</v>
      </c>
      <c r="AV473" s="13" t="s">
        <v>86</v>
      </c>
      <c r="AW473" s="13" t="s">
        <v>39</v>
      </c>
      <c r="AX473" s="13" t="s">
        <v>78</v>
      </c>
      <c r="AY473" s="236" t="s">
        <v>141</v>
      </c>
    </row>
    <row r="474" s="13" customFormat="1">
      <c r="A474" s="13"/>
      <c r="B474" s="226"/>
      <c r="C474" s="227"/>
      <c r="D474" s="228" t="s">
        <v>152</v>
      </c>
      <c r="E474" s="229" t="s">
        <v>32</v>
      </c>
      <c r="F474" s="230" t="s">
        <v>1315</v>
      </c>
      <c r="G474" s="227"/>
      <c r="H474" s="229" t="s">
        <v>32</v>
      </c>
      <c r="I474" s="231"/>
      <c r="J474" s="227"/>
      <c r="K474" s="227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152</v>
      </c>
      <c r="AU474" s="236" t="s">
        <v>88</v>
      </c>
      <c r="AV474" s="13" t="s">
        <v>86</v>
      </c>
      <c r="AW474" s="13" t="s">
        <v>39</v>
      </c>
      <c r="AX474" s="13" t="s">
        <v>78</v>
      </c>
      <c r="AY474" s="236" t="s">
        <v>141</v>
      </c>
    </row>
    <row r="475" s="14" customFormat="1">
      <c r="A475" s="14"/>
      <c r="B475" s="237"/>
      <c r="C475" s="238"/>
      <c r="D475" s="228" t="s">
        <v>152</v>
      </c>
      <c r="E475" s="239" t="s">
        <v>32</v>
      </c>
      <c r="F475" s="240" t="s">
        <v>86</v>
      </c>
      <c r="G475" s="238"/>
      <c r="H475" s="241">
        <v>1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152</v>
      </c>
      <c r="AU475" s="247" t="s">
        <v>88</v>
      </c>
      <c r="AV475" s="14" t="s">
        <v>88</v>
      </c>
      <c r="AW475" s="14" t="s">
        <v>39</v>
      </c>
      <c r="AX475" s="14" t="s">
        <v>86</v>
      </c>
      <c r="AY475" s="247" t="s">
        <v>141</v>
      </c>
    </row>
    <row r="476" s="2" customFormat="1" ht="24.15" customHeight="1">
      <c r="A476" s="42"/>
      <c r="B476" s="43"/>
      <c r="C476" s="208" t="s">
        <v>742</v>
      </c>
      <c r="D476" s="208" t="s">
        <v>143</v>
      </c>
      <c r="E476" s="209" t="s">
        <v>1316</v>
      </c>
      <c r="F476" s="210" t="s">
        <v>1317</v>
      </c>
      <c r="G476" s="211" t="s">
        <v>581</v>
      </c>
      <c r="H476" s="212">
        <v>1</v>
      </c>
      <c r="I476" s="213"/>
      <c r="J476" s="214">
        <f>ROUND(I476*H476,2)</f>
        <v>0</v>
      </c>
      <c r="K476" s="210" t="s">
        <v>32</v>
      </c>
      <c r="L476" s="48"/>
      <c r="M476" s="215" t="s">
        <v>32</v>
      </c>
      <c r="N476" s="216" t="s">
        <v>49</v>
      </c>
      <c r="O476" s="88"/>
      <c r="P476" s="217">
        <f>O476*H476</f>
        <v>0</v>
      </c>
      <c r="Q476" s="217">
        <v>0.00029999999999999997</v>
      </c>
      <c r="R476" s="217">
        <f>Q476*H476</f>
        <v>0.00029999999999999997</v>
      </c>
      <c r="S476" s="217">
        <v>0</v>
      </c>
      <c r="T476" s="218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19" t="s">
        <v>301</v>
      </c>
      <c r="AT476" s="219" t="s">
        <v>143</v>
      </c>
      <c r="AU476" s="219" t="s">
        <v>88</v>
      </c>
      <c r="AY476" s="20" t="s">
        <v>141</v>
      </c>
      <c r="BE476" s="220">
        <f>IF(N476="základní",J476,0)</f>
        <v>0</v>
      </c>
      <c r="BF476" s="220">
        <f>IF(N476="snížená",J476,0)</f>
        <v>0</v>
      </c>
      <c r="BG476" s="220">
        <f>IF(N476="zákl. přenesená",J476,0)</f>
        <v>0</v>
      </c>
      <c r="BH476" s="220">
        <f>IF(N476="sníž. přenesená",J476,0)</f>
        <v>0</v>
      </c>
      <c r="BI476" s="220">
        <f>IF(N476="nulová",J476,0)</f>
        <v>0</v>
      </c>
      <c r="BJ476" s="20" t="s">
        <v>86</v>
      </c>
      <c r="BK476" s="220">
        <f>ROUND(I476*H476,2)</f>
        <v>0</v>
      </c>
      <c r="BL476" s="20" t="s">
        <v>301</v>
      </c>
      <c r="BM476" s="219" t="s">
        <v>1318</v>
      </c>
    </row>
    <row r="477" s="13" customFormat="1">
      <c r="A477" s="13"/>
      <c r="B477" s="226"/>
      <c r="C477" s="227"/>
      <c r="D477" s="228" t="s">
        <v>152</v>
      </c>
      <c r="E477" s="229" t="s">
        <v>32</v>
      </c>
      <c r="F477" s="230" t="s">
        <v>1319</v>
      </c>
      <c r="G477" s="227"/>
      <c r="H477" s="229" t="s">
        <v>32</v>
      </c>
      <c r="I477" s="231"/>
      <c r="J477" s="227"/>
      <c r="K477" s="227"/>
      <c r="L477" s="232"/>
      <c r="M477" s="233"/>
      <c r="N477" s="234"/>
      <c r="O477" s="234"/>
      <c r="P477" s="234"/>
      <c r="Q477" s="234"/>
      <c r="R477" s="234"/>
      <c r="S477" s="234"/>
      <c r="T477" s="23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6" t="s">
        <v>152</v>
      </c>
      <c r="AU477" s="236" t="s">
        <v>88</v>
      </c>
      <c r="AV477" s="13" t="s">
        <v>86</v>
      </c>
      <c r="AW477" s="13" t="s">
        <v>39</v>
      </c>
      <c r="AX477" s="13" t="s">
        <v>78</v>
      </c>
      <c r="AY477" s="236" t="s">
        <v>141</v>
      </c>
    </row>
    <row r="478" s="13" customFormat="1">
      <c r="A478" s="13"/>
      <c r="B478" s="226"/>
      <c r="C478" s="227"/>
      <c r="D478" s="228" t="s">
        <v>152</v>
      </c>
      <c r="E478" s="229" t="s">
        <v>32</v>
      </c>
      <c r="F478" s="230" t="s">
        <v>1320</v>
      </c>
      <c r="G478" s="227"/>
      <c r="H478" s="229" t="s">
        <v>32</v>
      </c>
      <c r="I478" s="231"/>
      <c r="J478" s="227"/>
      <c r="K478" s="227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152</v>
      </c>
      <c r="AU478" s="236" t="s">
        <v>88</v>
      </c>
      <c r="AV478" s="13" t="s">
        <v>86</v>
      </c>
      <c r="AW478" s="13" t="s">
        <v>39</v>
      </c>
      <c r="AX478" s="13" t="s">
        <v>78</v>
      </c>
      <c r="AY478" s="236" t="s">
        <v>141</v>
      </c>
    </row>
    <row r="479" s="14" customFormat="1">
      <c r="A479" s="14"/>
      <c r="B479" s="237"/>
      <c r="C479" s="238"/>
      <c r="D479" s="228" t="s">
        <v>152</v>
      </c>
      <c r="E479" s="239" t="s">
        <v>32</v>
      </c>
      <c r="F479" s="240" t="s">
        <v>86</v>
      </c>
      <c r="G479" s="238"/>
      <c r="H479" s="241">
        <v>1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7" t="s">
        <v>152</v>
      </c>
      <c r="AU479" s="247" t="s">
        <v>88</v>
      </c>
      <c r="AV479" s="14" t="s">
        <v>88</v>
      </c>
      <c r="AW479" s="14" t="s">
        <v>39</v>
      </c>
      <c r="AX479" s="14" t="s">
        <v>86</v>
      </c>
      <c r="AY479" s="247" t="s">
        <v>141</v>
      </c>
    </row>
    <row r="480" s="2" customFormat="1" ht="16.5" customHeight="1">
      <c r="A480" s="42"/>
      <c r="B480" s="43"/>
      <c r="C480" s="208" t="s">
        <v>749</v>
      </c>
      <c r="D480" s="208" t="s">
        <v>143</v>
      </c>
      <c r="E480" s="209" t="s">
        <v>1321</v>
      </c>
      <c r="F480" s="210" t="s">
        <v>1322</v>
      </c>
      <c r="G480" s="211" t="s">
        <v>358</v>
      </c>
      <c r="H480" s="212">
        <v>8</v>
      </c>
      <c r="I480" s="213"/>
      <c r="J480" s="214">
        <f>ROUND(I480*H480,2)</f>
        <v>0</v>
      </c>
      <c r="K480" s="210" t="s">
        <v>32</v>
      </c>
      <c r="L480" s="48"/>
      <c r="M480" s="215" t="s">
        <v>32</v>
      </c>
      <c r="N480" s="216" t="s">
        <v>49</v>
      </c>
      <c r="O480" s="88"/>
      <c r="P480" s="217">
        <f>O480*H480</f>
        <v>0</v>
      </c>
      <c r="Q480" s="217">
        <v>0.10299999999999999</v>
      </c>
      <c r="R480" s="217">
        <f>Q480*H480</f>
        <v>0.82399999999999995</v>
      </c>
      <c r="S480" s="217">
        <v>0</v>
      </c>
      <c r="T480" s="218">
        <f>S480*H480</f>
        <v>0</v>
      </c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R480" s="219" t="s">
        <v>301</v>
      </c>
      <c r="AT480" s="219" t="s">
        <v>143</v>
      </c>
      <c r="AU480" s="219" t="s">
        <v>88</v>
      </c>
      <c r="AY480" s="20" t="s">
        <v>141</v>
      </c>
      <c r="BE480" s="220">
        <f>IF(N480="základní",J480,0)</f>
        <v>0</v>
      </c>
      <c r="BF480" s="220">
        <f>IF(N480="snížená",J480,0)</f>
        <v>0</v>
      </c>
      <c r="BG480" s="220">
        <f>IF(N480="zákl. přenesená",J480,0)</f>
        <v>0</v>
      </c>
      <c r="BH480" s="220">
        <f>IF(N480="sníž. přenesená",J480,0)</f>
        <v>0</v>
      </c>
      <c r="BI480" s="220">
        <f>IF(N480="nulová",J480,0)</f>
        <v>0</v>
      </c>
      <c r="BJ480" s="20" t="s">
        <v>86</v>
      </c>
      <c r="BK480" s="220">
        <f>ROUND(I480*H480,2)</f>
        <v>0</v>
      </c>
      <c r="BL480" s="20" t="s">
        <v>301</v>
      </c>
      <c r="BM480" s="219" t="s">
        <v>1323</v>
      </c>
    </row>
    <row r="481" s="13" customFormat="1">
      <c r="A481" s="13"/>
      <c r="B481" s="226"/>
      <c r="C481" s="227"/>
      <c r="D481" s="228" t="s">
        <v>152</v>
      </c>
      <c r="E481" s="229" t="s">
        <v>32</v>
      </c>
      <c r="F481" s="230" t="s">
        <v>1324</v>
      </c>
      <c r="G481" s="227"/>
      <c r="H481" s="229" t="s">
        <v>32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152</v>
      </c>
      <c r="AU481" s="236" t="s">
        <v>88</v>
      </c>
      <c r="AV481" s="13" t="s">
        <v>86</v>
      </c>
      <c r="AW481" s="13" t="s">
        <v>39</v>
      </c>
      <c r="AX481" s="13" t="s">
        <v>78</v>
      </c>
      <c r="AY481" s="236" t="s">
        <v>141</v>
      </c>
    </row>
    <row r="482" s="13" customFormat="1">
      <c r="A482" s="13"/>
      <c r="B482" s="226"/>
      <c r="C482" s="227"/>
      <c r="D482" s="228" t="s">
        <v>152</v>
      </c>
      <c r="E482" s="229" t="s">
        <v>32</v>
      </c>
      <c r="F482" s="230" t="s">
        <v>1296</v>
      </c>
      <c r="G482" s="227"/>
      <c r="H482" s="229" t="s">
        <v>32</v>
      </c>
      <c r="I482" s="231"/>
      <c r="J482" s="227"/>
      <c r="K482" s="227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152</v>
      </c>
      <c r="AU482" s="236" t="s">
        <v>88</v>
      </c>
      <c r="AV482" s="13" t="s">
        <v>86</v>
      </c>
      <c r="AW482" s="13" t="s">
        <v>39</v>
      </c>
      <c r="AX482" s="13" t="s">
        <v>78</v>
      </c>
      <c r="AY482" s="236" t="s">
        <v>141</v>
      </c>
    </row>
    <row r="483" s="13" customFormat="1">
      <c r="A483" s="13"/>
      <c r="B483" s="226"/>
      <c r="C483" s="227"/>
      <c r="D483" s="228" t="s">
        <v>152</v>
      </c>
      <c r="E483" s="229" t="s">
        <v>32</v>
      </c>
      <c r="F483" s="230" t="s">
        <v>1325</v>
      </c>
      <c r="G483" s="227"/>
      <c r="H483" s="229" t="s">
        <v>32</v>
      </c>
      <c r="I483" s="231"/>
      <c r="J483" s="227"/>
      <c r="K483" s="227"/>
      <c r="L483" s="232"/>
      <c r="M483" s="233"/>
      <c r="N483" s="234"/>
      <c r="O483" s="234"/>
      <c r="P483" s="234"/>
      <c r="Q483" s="234"/>
      <c r="R483" s="234"/>
      <c r="S483" s="234"/>
      <c r="T483" s="23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6" t="s">
        <v>152</v>
      </c>
      <c r="AU483" s="236" t="s">
        <v>88</v>
      </c>
      <c r="AV483" s="13" t="s">
        <v>86</v>
      </c>
      <c r="AW483" s="13" t="s">
        <v>39</v>
      </c>
      <c r="AX483" s="13" t="s">
        <v>78</v>
      </c>
      <c r="AY483" s="236" t="s">
        <v>141</v>
      </c>
    </row>
    <row r="484" s="14" customFormat="1">
      <c r="A484" s="14"/>
      <c r="B484" s="237"/>
      <c r="C484" s="238"/>
      <c r="D484" s="228" t="s">
        <v>152</v>
      </c>
      <c r="E484" s="239" t="s">
        <v>32</v>
      </c>
      <c r="F484" s="240" t="s">
        <v>1326</v>
      </c>
      <c r="G484" s="238"/>
      <c r="H484" s="241">
        <v>8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152</v>
      </c>
      <c r="AU484" s="247" t="s">
        <v>88</v>
      </c>
      <c r="AV484" s="14" t="s">
        <v>88</v>
      </c>
      <c r="AW484" s="14" t="s">
        <v>39</v>
      </c>
      <c r="AX484" s="14" t="s">
        <v>78</v>
      </c>
      <c r="AY484" s="247" t="s">
        <v>141</v>
      </c>
    </row>
    <row r="485" s="16" customFormat="1">
      <c r="A485" s="16"/>
      <c r="B485" s="259"/>
      <c r="C485" s="260"/>
      <c r="D485" s="228" t="s">
        <v>152</v>
      </c>
      <c r="E485" s="261" t="s">
        <v>32</v>
      </c>
      <c r="F485" s="262" t="s">
        <v>178</v>
      </c>
      <c r="G485" s="260"/>
      <c r="H485" s="263">
        <v>8</v>
      </c>
      <c r="I485" s="264"/>
      <c r="J485" s="260"/>
      <c r="K485" s="260"/>
      <c r="L485" s="265"/>
      <c r="M485" s="266"/>
      <c r="N485" s="267"/>
      <c r="O485" s="267"/>
      <c r="P485" s="267"/>
      <c r="Q485" s="267"/>
      <c r="R485" s="267"/>
      <c r="S485" s="267"/>
      <c r="T485" s="268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269" t="s">
        <v>152</v>
      </c>
      <c r="AU485" s="269" t="s">
        <v>88</v>
      </c>
      <c r="AV485" s="16" t="s">
        <v>148</v>
      </c>
      <c r="AW485" s="16" t="s">
        <v>39</v>
      </c>
      <c r="AX485" s="16" t="s">
        <v>86</v>
      </c>
      <c r="AY485" s="269" t="s">
        <v>141</v>
      </c>
    </row>
    <row r="486" s="2" customFormat="1" ht="21.75" customHeight="1">
      <c r="A486" s="42"/>
      <c r="B486" s="43"/>
      <c r="C486" s="208" t="s">
        <v>756</v>
      </c>
      <c r="D486" s="208" t="s">
        <v>143</v>
      </c>
      <c r="E486" s="209" t="s">
        <v>1327</v>
      </c>
      <c r="F486" s="210" t="s">
        <v>1328</v>
      </c>
      <c r="G486" s="211" t="s">
        <v>358</v>
      </c>
      <c r="H486" s="212">
        <v>2.1000000000000001</v>
      </c>
      <c r="I486" s="213"/>
      <c r="J486" s="214">
        <f>ROUND(I486*H486,2)</f>
        <v>0</v>
      </c>
      <c r="K486" s="210" t="s">
        <v>32</v>
      </c>
      <c r="L486" s="48"/>
      <c r="M486" s="215" t="s">
        <v>32</v>
      </c>
      <c r="N486" s="216" t="s">
        <v>49</v>
      </c>
      <c r="O486" s="88"/>
      <c r="P486" s="217">
        <f>O486*H486</f>
        <v>0</v>
      </c>
      <c r="Q486" s="217">
        <v>0.00029999999999999997</v>
      </c>
      <c r="R486" s="217">
        <f>Q486*H486</f>
        <v>0.00062999999999999992</v>
      </c>
      <c r="S486" s="217">
        <v>0</v>
      </c>
      <c r="T486" s="218">
        <f>S486*H486</f>
        <v>0</v>
      </c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R486" s="219" t="s">
        <v>301</v>
      </c>
      <c r="AT486" s="219" t="s">
        <v>143</v>
      </c>
      <c r="AU486" s="219" t="s">
        <v>88</v>
      </c>
      <c r="AY486" s="20" t="s">
        <v>141</v>
      </c>
      <c r="BE486" s="220">
        <f>IF(N486="základní",J486,0)</f>
        <v>0</v>
      </c>
      <c r="BF486" s="220">
        <f>IF(N486="snížená",J486,0)</f>
        <v>0</v>
      </c>
      <c r="BG486" s="220">
        <f>IF(N486="zákl. přenesená",J486,0)</f>
        <v>0</v>
      </c>
      <c r="BH486" s="220">
        <f>IF(N486="sníž. přenesená",J486,0)</f>
        <v>0</v>
      </c>
      <c r="BI486" s="220">
        <f>IF(N486="nulová",J486,0)</f>
        <v>0</v>
      </c>
      <c r="BJ486" s="20" t="s">
        <v>86</v>
      </c>
      <c r="BK486" s="220">
        <f>ROUND(I486*H486,2)</f>
        <v>0</v>
      </c>
      <c r="BL486" s="20" t="s">
        <v>301</v>
      </c>
      <c r="BM486" s="219" t="s">
        <v>1329</v>
      </c>
    </row>
    <row r="487" s="13" customFormat="1">
      <c r="A487" s="13"/>
      <c r="B487" s="226"/>
      <c r="C487" s="227"/>
      <c r="D487" s="228" t="s">
        <v>152</v>
      </c>
      <c r="E487" s="229" t="s">
        <v>32</v>
      </c>
      <c r="F487" s="230" t="s">
        <v>1330</v>
      </c>
      <c r="G487" s="227"/>
      <c r="H487" s="229" t="s">
        <v>32</v>
      </c>
      <c r="I487" s="231"/>
      <c r="J487" s="227"/>
      <c r="K487" s="227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152</v>
      </c>
      <c r="AU487" s="236" t="s">
        <v>88</v>
      </c>
      <c r="AV487" s="13" t="s">
        <v>86</v>
      </c>
      <c r="AW487" s="13" t="s">
        <v>39</v>
      </c>
      <c r="AX487" s="13" t="s">
        <v>78</v>
      </c>
      <c r="AY487" s="236" t="s">
        <v>141</v>
      </c>
    </row>
    <row r="488" s="14" customFormat="1">
      <c r="A488" s="14"/>
      <c r="B488" s="237"/>
      <c r="C488" s="238"/>
      <c r="D488" s="228" t="s">
        <v>152</v>
      </c>
      <c r="E488" s="239" t="s">
        <v>32</v>
      </c>
      <c r="F488" s="240" t="s">
        <v>1331</v>
      </c>
      <c r="G488" s="238"/>
      <c r="H488" s="241">
        <v>2.1000000000000001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7" t="s">
        <v>152</v>
      </c>
      <c r="AU488" s="247" t="s">
        <v>88</v>
      </c>
      <c r="AV488" s="14" t="s">
        <v>88</v>
      </c>
      <c r="AW488" s="14" t="s">
        <v>39</v>
      </c>
      <c r="AX488" s="14" t="s">
        <v>86</v>
      </c>
      <c r="AY488" s="247" t="s">
        <v>141</v>
      </c>
    </row>
    <row r="489" s="2" customFormat="1" ht="33" customHeight="1">
      <c r="A489" s="42"/>
      <c r="B489" s="43"/>
      <c r="C489" s="208" t="s">
        <v>762</v>
      </c>
      <c r="D489" s="208" t="s">
        <v>143</v>
      </c>
      <c r="E489" s="209" t="s">
        <v>843</v>
      </c>
      <c r="F489" s="210" t="s">
        <v>844</v>
      </c>
      <c r="G489" s="211" t="s">
        <v>222</v>
      </c>
      <c r="H489" s="212">
        <v>66.569999999999993</v>
      </c>
      <c r="I489" s="213"/>
      <c r="J489" s="214">
        <f>ROUND(I489*H489,2)</f>
        <v>0</v>
      </c>
      <c r="K489" s="210" t="s">
        <v>147</v>
      </c>
      <c r="L489" s="48"/>
      <c r="M489" s="215" t="s">
        <v>32</v>
      </c>
      <c r="N489" s="216" t="s">
        <v>49</v>
      </c>
      <c r="O489" s="88"/>
      <c r="P489" s="217">
        <f>O489*H489</f>
        <v>0</v>
      </c>
      <c r="Q489" s="217">
        <v>0</v>
      </c>
      <c r="R489" s="217">
        <f>Q489*H489</f>
        <v>0</v>
      </c>
      <c r="S489" s="217">
        <v>0</v>
      </c>
      <c r="T489" s="218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19" t="s">
        <v>301</v>
      </c>
      <c r="AT489" s="219" t="s">
        <v>143</v>
      </c>
      <c r="AU489" s="219" t="s">
        <v>88</v>
      </c>
      <c r="AY489" s="20" t="s">
        <v>141</v>
      </c>
      <c r="BE489" s="220">
        <f>IF(N489="základní",J489,0)</f>
        <v>0</v>
      </c>
      <c r="BF489" s="220">
        <f>IF(N489="snížená",J489,0)</f>
        <v>0</v>
      </c>
      <c r="BG489" s="220">
        <f>IF(N489="zákl. přenesená",J489,0)</f>
        <v>0</v>
      </c>
      <c r="BH489" s="220">
        <f>IF(N489="sníž. přenesená",J489,0)</f>
        <v>0</v>
      </c>
      <c r="BI489" s="220">
        <f>IF(N489="nulová",J489,0)</f>
        <v>0</v>
      </c>
      <c r="BJ489" s="20" t="s">
        <v>86</v>
      </c>
      <c r="BK489" s="220">
        <f>ROUND(I489*H489,2)</f>
        <v>0</v>
      </c>
      <c r="BL489" s="20" t="s">
        <v>301</v>
      </c>
      <c r="BM489" s="219" t="s">
        <v>1332</v>
      </c>
    </row>
    <row r="490" s="2" customFormat="1">
      <c r="A490" s="42"/>
      <c r="B490" s="43"/>
      <c r="C490" s="44"/>
      <c r="D490" s="221" t="s">
        <v>150</v>
      </c>
      <c r="E490" s="44"/>
      <c r="F490" s="222" t="s">
        <v>846</v>
      </c>
      <c r="G490" s="44"/>
      <c r="H490" s="44"/>
      <c r="I490" s="223"/>
      <c r="J490" s="44"/>
      <c r="K490" s="44"/>
      <c r="L490" s="48"/>
      <c r="M490" s="224"/>
      <c r="N490" s="225"/>
      <c r="O490" s="88"/>
      <c r="P490" s="88"/>
      <c r="Q490" s="88"/>
      <c r="R490" s="88"/>
      <c r="S490" s="88"/>
      <c r="T490" s="89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T490" s="20" t="s">
        <v>150</v>
      </c>
      <c r="AU490" s="20" t="s">
        <v>88</v>
      </c>
    </row>
    <row r="491" s="14" customFormat="1">
      <c r="A491" s="14"/>
      <c r="B491" s="237"/>
      <c r="C491" s="238"/>
      <c r="D491" s="228" t="s">
        <v>152</v>
      </c>
      <c r="E491" s="239" t="s">
        <v>32</v>
      </c>
      <c r="F491" s="240" t="s">
        <v>1333</v>
      </c>
      <c r="G491" s="238"/>
      <c r="H491" s="241">
        <v>66.569999999999993</v>
      </c>
      <c r="I491" s="242"/>
      <c r="J491" s="238"/>
      <c r="K491" s="238"/>
      <c r="L491" s="243"/>
      <c r="M491" s="244"/>
      <c r="N491" s="245"/>
      <c r="O491" s="245"/>
      <c r="P491" s="245"/>
      <c r="Q491" s="245"/>
      <c r="R491" s="245"/>
      <c r="S491" s="245"/>
      <c r="T491" s="24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7" t="s">
        <v>152</v>
      </c>
      <c r="AU491" s="247" t="s">
        <v>88</v>
      </c>
      <c r="AV491" s="14" t="s">
        <v>88</v>
      </c>
      <c r="AW491" s="14" t="s">
        <v>39</v>
      </c>
      <c r="AX491" s="14" t="s">
        <v>86</v>
      </c>
      <c r="AY491" s="247" t="s">
        <v>141</v>
      </c>
    </row>
    <row r="492" s="12" customFormat="1" ht="22.8" customHeight="1">
      <c r="A492" s="12"/>
      <c r="B492" s="192"/>
      <c r="C492" s="193"/>
      <c r="D492" s="194" t="s">
        <v>77</v>
      </c>
      <c r="E492" s="206" t="s">
        <v>1334</v>
      </c>
      <c r="F492" s="206" t="s">
        <v>1335</v>
      </c>
      <c r="G492" s="193"/>
      <c r="H492" s="193"/>
      <c r="I492" s="196"/>
      <c r="J492" s="207">
        <f>BK492</f>
        <v>0</v>
      </c>
      <c r="K492" s="193"/>
      <c r="L492" s="198"/>
      <c r="M492" s="199"/>
      <c r="N492" s="200"/>
      <c r="O492" s="200"/>
      <c r="P492" s="201">
        <f>SUM(P493:P504)</f>
        <v>0</v>
      </c>
      <c r="Q492" s="200"/>
      <c r="R492" s="201">
        <f>SUM(R493:R504)</f>
        <v>0.14672463000000002</v>
      </c>
      <c r="S492" s="200"/>
      <c r="T492" s="202">
        <f>SUM(T493:T504)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03" t="s">
        <v>88</v>
      </c>
      <c r="AT492" s="204" t="s">
        <v>77</v>
      </c>
      <c r="AU492" s="204" t="s">
        <v>86</v>
      </c>
      <c r="AY492" s="203" t="s">
        <v>141</v>
      </c>
      <c r="BK492" s="205">
        <f>SUM(BK493:BK504)</f>
        <v>0</v>
      </c>
    </row>
    <row r="493" s="2" customFormat="1" ht="24.15" customHeight="1">
      <c r="A493" s="42"/>
      <c r="B493" s="43"/>
      <c r="C493" s="208" t="s">
        <v>769</v>
      </c>
      <c r="D493" s="208" t="s">
        <v>143</v>
      </c>
      <c r="E493" s="209" t="s">
        <v>1336</v>
      </c>
      <c r="F493" s="210" t="s">
        <v>1337</v>
      </c>
      <c r="G493" s="211" t="s">
        <v>230</v>
      </c>
      <c r="H493" s="212">
        <v>168.649</v>
      </c>
      <c r="I493" s="213"/>
      <c r="J493" s="214">
        <f>ROUND(I493*H493,2)</f>
        <v>0</v>
      </c>
      <c r="K493" s="210" t="s">
        <v>147</v>
      </c>
      <c r="L493" s="48"/>
      <c r="M493" s="215" t="s">
        <v>32</v>
      </c>
      <c r="N493" s="216" t="s">
        <v>49</v>
      </c>
      <c r="O493" s="88"/>
      <c r="P493" s="217">
        <f>O493*H493</f>
        <v>0</v>
      </c>
      <c r="Q493" s="217">
        <v>0.00011</v>
      </c>
      <c r="R493" s="217">
        <f>Q493*H493</f>
        <v>0.018551390000000001</v>
      </c>
      <c r="S493" s="217">
        <v>0</v>
      </c>
      <c r="T493" s="218">
        <f>S493*H493</f>
        <v>0</v>
      </c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R493" s="219" t="s">
        <v>301</v>
      </c>
      <c r="AT493" s="219" t="s">
        <v>143</v>
      </c>
      <c r="AU493" s="219" t="s">
        <v>88</v>
      </c>
      <c r="AY493" s="20" t="s">
        <v>141</v>
      </c>
      <c r="BE493" s="220">
        <f>IF(N493="základní",J493,0)</f>
        <v>0</v>
      </c>
      <c r="BF493" s="220">
        <f>IF(N493="snížená",J493,0)</f>
        <v>0</v>
      </c>
      <c r="BG493" s="220">
        <f>IF(N493="zákl. přenesená",J493,0)</f>
        <v>0</v>
      </c>
      <c r="BH493" s="220">
        <f>IF(N493="sníž. přenesená",J493,0)</f>
        <v>0</v>
      </c>
      <c r="BI493" s="220">
        <f>IF(N493="nulová",J493,0)</f>
        <v>0</v>
      </c>
      <c r="BJ493" s="20" t="s">
        <v>86</v>
      </c>
      <c r="BK493" s="220">
        <f>ROUND(I493*H493,2)</f>
        <v>0</v>
      </c>
      <c r="BL493" s="20" t="s">
        <v>301</v>
      </c>
      <c r="BM493" s="219" t="s">
        <v>1338</v>
      </c>
    </row>
    <row r="494" s="2" customFormat="1">
      <c r="A494" s="42"/>
      <c r="B494" s="43"/>
      <c r="C494" s="44"/>
      <c r="D494" s="221" t="s">
        <v>150</v>
      </c>
      <c r="E494" s="44"/>
      <c r="F494" s="222" t="s">
        <v>1339</v>
      </c>
      <c r="G494" s="44"/>
      <c r="H494" s="44"/>
      <c r="I494" s="223"/>
      <c r="J494" s="44"/>
      <c r="K494" s="44"/>
      <c r="L494" s="48"/>
      <c r="M494" s="224"/>
      <c r="N494" s="225"/>
      <c r="O494" s="88"/>
      <c r="P494" s="88"/>
      <c r="Q494" s="88"/>
      <c r="R494" s="88"/>
      <c r="S494" s="88"/>
      <c r="T494" s="89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T494" s="20" t="s">
        <v>150</v>
      </c>
      <c r="AU494" s="20" t="s">
        <v>88</v>
      </c>
    </row>
    <row r="495" s="13" customFormat="1">
      <c r="A495" s="13"/>
      <c r="B495" s="226"/>
      <c r="C495" s="227"/>
      <c r="D495" s="228" t="s">
        <v>152</v>
      </c>
      <c r="E495" s="229" t="s">
        <v>32</v>
      </c>
      <c r="F495" s="230" t="s">
        <v>1340</v>
      </c>
      <c r="G495" s="227"/>
      <c r="H495" s="229" t="s">
        <v>32</v>
      </c>
      <c r="I495" s="231"/>
      <c r="J495" s="227"/>
      <c r="K495" s="227"/>
      <c r="L495" s="232"/>
      <c r="M495" s="233"/>
      <c r="N495" s="234"/>
      <c r="O495" s="234"/>
      <c r="P495" s="234"/>
      <c r="Q495" s="234"/>
      <c r="R495" s="234"/>
      <c r="S495" s="234"/>
      <c r="T495" s="23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6" t="s">
        <v>152</v>
      </c>
      <c r="AU495" s="236" t="s">
        <v>88</v>
      </c>
      <c r="AV495" s="13" t="s">
        <v>86</v>
      </c>
      <c r="AW495" s="13" t="s">
        <v>39</v>
      </c>
      <c r="AX495" s="13" t="s">
        <v>78</v>
      </c>
      <c r="AY495" s="236" t="s">
        <v>141</v>
      </c>
    </row>
    <row r="496" s="14" customFormat="1">
      <c r="A496" s="14"/>
      <c r="B496" s="237"/>
      <c r="C496" s="238"/>
      <c r="D496" s="228" t="s">
        <v>152</v>
      </c>
      <c r="E496" s="239" t="s">
        <v>32</v>
      </c>
      <c r="F496" s="240" t="s">
        <v>1163</v>
      </c>
      <c r="G496" s="238"/>
      <c r="H496" s="241">
        <v>168.649</v>
      </c>
      <c r="I496" s="242"/>
      <c r="J496" s="238"/>
      <c r="K496" s="238"/>
      <c r="L496" s="243"/>
      <c r="M496" s="244"/>
      <c r="N496" s="245"/>
      <c r="O496" s="245"/>
      <c r="P496" s="245"/>
      <c r="Q496" s="245"/>
      <c r="R496" s="245"/>
      <c r="S496" s="245"/>
      <c r="T496" s="24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7" t="s">
        <v>152</v>
      </c>
      <c r="AU496" s="247" t="s">
        <v>88</v>
      </c>
      <c r="AV496" s="14" t="s">
        <v>88</v>
      </c>
      <c r="AW496" s="14" t="s">
        <v>39</v>
      </c>
      <c r="AX496" s="14" t="s">
        <v>86</v>
      </c>
      <c r="AY496" s="247" t="s">
        <v>141</v>
      </c>
    </row>
    <row r="497" s="2" customFormat="1" ht="24.15" customHeight="1">
      <c r="A497" s="42"/>
      <c r="B497" s="43"/>
      <c r="C497" s="208" t="s">
        <v>776</v>
      </c>
      <c r="D497" s="208" t="s">
        <v>143</v>
      </c>
      <c r="E497" s="209" t="s">
        <v>1341</v>
      </c>
      <c r="F497" s="210" t="s">
        <v>1342</v>
      </c>
      <c r="G497" s="211" t="s">
        <v>230</v>
      </c>
      <c r="H497" s="212">
        <v>168.649</v>
      </c>
      <c r="I497" s="213"/>
      <c r="J497" s="214">
        <f>ROUND(I497*H497,2)</f>
        <v>0</v>
      </c>
      <c r="K497" s="210" t="s">
        <v>147</v>
      </c>
      <c r="L497" s="48"/>
      <c r="M497" s="215" t="s">
        <v>32</v>
      </c>
      <c r="N497" s="216" t="s">
        <v>49</v>
      </c>
      <c r="O497" s="88"/>
      <c r="P497" s="217">
        <f>O497*H497</f>
        <v>0</v>
      </c>
      <c r="Q497" s="217">
        <v>0.00072000000000000005</v>
      </c>
      <c r="R497" s="217">
        <f>Q497*H497</f>
        <v>0.12142728000000001</v>
      </c>
      <c r="S497" s="217">
        <v>0</v>
      </c>
      <c r="T497" s="218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19" t="s">
        <v>301</v>
      </c>
      <c r="AT497" s="219" t="s">
        <v>143</v>
      </c>
      <c r="AU497" s="219" t="s">
        <v>88</v>
      </c>
      <c r="AY497" s="20" t="s">
        <v>141</v>
      </c>
      <c r="BE497" s="220">
        <f>IF(N497="základní",J497,0)</f>
        <v>0</v>
      </c>
      <c r="BF497" s="220">
        <f>IF(N497="snížená",J497,0)</f>
        <v>0</v>
      </c>
      <c r="BG497" s="220">
        <f>IF(N497="zákl. přenesená",J497,0)</f>
        <v>0</v>
      </c>
      <c r="BH497" s="220">
        <f>IF(N497="sníž. přenesená",J497,0)</f>
        <v>0</v>
      </c>
      <c r="BI497" s="220">
        <f>IF(N497="nulová",J497,0)</f>
        <v>0</v>
      </c>
      <c r="BJ497" s="20" t="s">
        <v>86</v>
      </c>
      <c r="BK497" s="220">
        <f>ROUND(I497*H497,2)</f>
        <v>0</v>
      </c>
      <c r="BL497" s="20" t="s">
        <v>301</v>
      </c>
      <c r="BM497" s="219" t="s">
        <v>1343</v>
      </c>
    </row>
    <row r="498" s="2" customFormat="1">
      <c r="A498" s="42"/>
      <c r="B498" s="43"/>
      <c r="C498" s="44"/>
      <c r="D498" s="221" t="s">
        <v>150</v>
      </c>
      <c r="E498" s="44"/>
      <c r="F498" s="222" t="s">
        <v>1344</v>
      </c>
      <c r="G498" s="44"/>
      <c r="H498" s="44"/>
      <c r="I498" s="223"/>
      <c r="J498" s="44"/>
      <c r="K498" s="44"/>
      <c r="L498" s="48"/>
      <c r="M498" s="224"/>
      <c r="N498" s="225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0" t="s">
        <v>150</v>
      </c>
      <c r="AU498" s="20" t="s">
        <v>88</v>
      </c>
    </row>
    <row r="499" s="13" customFormat="1">
      <c r="A499" s="13"/>
      <c r="B499" s="226"/>
      <c r="C499" s="227"/>
      <c r="D499" s="228" t="s">
        <v>152</v>
      </c>
      <c r="E499" s="229" t="s">
        <v>32</v>
      </c>
      <c r="F499" s="230" t="s">
        <v>1345</v>
      </c>
      <c r="G499" s="227"/>
      <c r="H499" s="229" t="s">
        <v>32</v>
      </c>
      <c r="I499" s="231"/>
      <c r="J499" s="227"/>
      <c r="K499" s="227"/>
      <c r="L499" s="232"/>
      <c r="M499" s="233"/>
      <c r="N499" s="234"/>
      <c r="O499" s="234"/>
      <c r="P499" s="234"/>
      <c r="Q499" s="234"/>
      <c r="R499" s="234"/>
      <c r="S499" s="234"/>
      <c r="T499" s="23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152</v>
      </c>
      <c r="AU499" s="236" t="s">
        <v>88</v>
      </c>
      <c r="AV499" s="13" t="s">
        <v>86</v>
      </c>
      <c r="AW499" s="13" t="s">
        <v>39</v>
      </c>
      <c r="AX499" s="13" t="s">
        <v>78</v>
      </c>
      <c r="AY499" s="236" t="s">
        <v>141</v>
      </c>
    </row>
    <row r="500" s="14" customFormat="1">
      <c r="A500" s="14"/>
      <c r="B500" s="237"/>
      <c r="C500" s="238"/>
      <c r="D500" s="228" t="s">
        <v>152</v>
      </c>
      <c r="E500" s="239" t="s">
        <v>32</v>
      </c>
      <c r="F500" s="240" t="s">
        <v>1163</v>
      </c>
      <c r="G500" s="238"/>
      <c r="H500" s="241">
        <v>168.649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7" t="s">
        <v>152</v>
      </c>
      <c r="AU500" s="247" t="s">
        <v>88</v>
      </c>
      <c r="AV500" s="14" t="s">
        <v>88</v>
      </c>
      <c r="AW500" s="14" t="s">
        <v>39</v>
      </c>
      <c r="AX500" s="14" t="s">
        <v>86</v>
      </c>
      <c r="AY500" s="247" t="s">
        <v>141</v>
      </c>
    </row>
    <row r="501" s="2" customFormat="1" ht="24.15" customHeight="1">
      <c r="A501" s="42"/>
      <c r="B501" s="43"/>
      <c r="C501" s="208" t="s">
        <v>783</v>
      </c>
      <c r="D501" s="208" t="s">
        <v>143</v>
      </c>
      <c r="E501" s="209" t="s">
        <v>1346</v>
      </c>
      <c r="F501" s="210" t="s">
        <v>1347</v>
      </c>
      <c r="G501" s="211" t="s">
        <v>230</v>
      </c>
      <c r="H501" s="212">
        <v>168.649</v>
      </c>
      <c r="I501" s="213"/>
      <c r="J501" s="214">
        <f>ROUND(I501*H501,2)</f>
        <v>0</v>
      </c>
      <c r="K501" s="210" t="s">
        <v>147</v>
      </c>
      <c r="L501" s="48"/>
      <c r="M501" s="215" t="s">
        <v>32</v>
      </c>
      <c r="N501" s="216" t="s">
        <v>49</v>
      </c>
      <c r="O501" s="88"/>
      <c r="P501" s="217">
        <f>O501*H501</f>
        <v>0</v>
      </c>
      <c r="Q501" s="217">
        <v>4.0000000000000003E-05</v>
      </c>
      <c r="R501" s="217">
        <f>Q501*H501</f>
        <v>0.0067459600000000005</v>
      </c>
      <c r="S501" s="217">
        <v>0</v>
      </c>
      <c r="T501" s="218">
        <f>S501*H501</f>
        <v>0</v>
      </c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R501" s="219" t="s">
        <v>301</v>
      </c>
      <c r="AT501" s="219" t="s">
        <v>143</v>
      </c>
      <c r="AU501" s="219" t="s">
        <v>88</v>
      </c>
      <c r="AY501" s="20" t="s">
        <v>141</v>
      </c>
      <c r="BE501" s="220">
        <f>IF(N501="základní",J501,0)</f>
        <v>0</v>
      </c>
      <c r="BF501" s="220">
        <f>IF(N501="snížená",J501,0)</f>
        <v>0</v>
      </c>
      <c r="BG501" s="220">
        <f>IF(N501="zákl. přenesená",J501,0)</f>
        <v>0</v>
      </c>
      <c r="BH501" s="220">
        <f>IF(N501="sníž. přenesená",J501,0)</f>
        <v>0</v>
      </c>
      <c r="BI501" s="220">
        <f>IF(N501="nulová",J501,0)</f>
        <v>0</v>
      </c>
      <c r="BJ501" s="20" t="s">
        <v>86</v>
      </c>
      <c r="BK501" s="220">
        <f>ROUND(I501*H501,2)</f>
        <v>0</v>
      </c>
      <c r="BL501" s="20" t="s">
        <v>301</v>
      </c>
      <c r="BM501" s="219" t="s">
        <v>1348</v>
      </c>
    </row>
    <row r="502" s="2" customFormat="1">
      <c r="A502" s="42"/>
      <c r="B502" s="43"/>
      <c r="C502" s="44"/>
      <c r="D502" s="221" t="s">
        <v>150</v>
      </c>
      <c r="E502" s="44"/>
      <c r="F502" s="222" t="s">
        <v>1349</v>
      </c>
      <c r="G502" s="44"/>
      <c r="H502" s="44"/>
      <c r="I502" s="223"/>
      <c r="J502" s="44"/>
      <c r="K502" s="44"/>
      <c r="L502" s="48"/>
      <c r="M502" s="224"/>
      <c r="N502" s="225"/>
      <c r="O502" s="88"/>
      <c r="P502" s="88"/>
      <c r="Q502" s="88"/>
      <c r="R502" s="88"/>
      <c r="S502" s="88"/>
      <c r="T502" s="89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T502" s="20" t="s">
        <v>150</v>
      </c>
      <c r="AU502" s="20" t="s">
        <v>88</v>
      </c>
    </row>
    <row r="503" s="13" customFormat="1">
      <c r="A503" s="13"/>
      <c r="B503" s="226"/>
      <c r="C503" s="227"/>
      <c r="D503" s="228" t="s">
        <v>152</v>
      </c>
      <c r="E503" s="229" t="s">
        <v>32</v>
      </c>
      <c r="F503" s="230" t="s">
        <v>1345</v>
      </c>
      <c r="G503" s="227"/>
      <c r="H503" s="229" t="s">
        <v>32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152</v>
      </c>
      <c r="AU503" s="236" t="s">
        <v>88</v>
      </c>
      <c r="AV503" s="13" t="s">
        <v>86</v>
      </c>
      <c r="AW503" s="13" t="s">
        <v>39</v>
      </c>
      <c r="AX503" s="13" t="s">
        <v>78</v>
      </c>
      <c r="AY503" s="236" t="s">
        <v>141</v>
      </c>
    </row>
    <row r="504" s="14" customFormat="1">
      <c r="A504" s="14"/>
      <c r="B504" s="237"/>
      <c r="C504" s="238"/>
      <c r="D504" s="228" t="s">
        <v>152</v>
      </c>
      <c r="E504" s="239" t="s">
        <v>32</v>
      </c>
      <c r="F504" s="240" t="s">
        <v>1163</v>
      </c>
      <c r="G504" s="238"/>
      <c r="H504" s="241">
        <v>168.649</v>
      </c>
      <c r="I504" s="242"/>
      <c r="J504" s="238"/>
      <c r="K504" s="238"/>
      <c r="L504" s="243"/>
      <c r="M504" s="285"/>
      <c r="N504" s="286"/>
      <c r="O504" s="286"/>
      <c r="P504" s="286"/>
      <c r="Q504" s="286"/>
      <c r="R504" s="286"/>
      <c r="S504" s="286"/>
      <c r="T504" s="28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152</v>
      </c>
      <c r="AU504" s="247" t="s">
        <v>88</v>
      </c>
      <c r="AV504" s="14" t="s">
        <v>88</v>
      </c>
      <c r="AW504" s="14" t="s">
        <v>39</v>
      </c>
      <c r="AX504" s="14" t="s">
        <v>86</v>
      </c>
      <c r="AY504" s="247" t="s">
        <v>141</v>
      </c>
    </row>
    <row r="505" s="2" customFormat="1" ht="6.96" customHeight="1">
      <c r="A505" s="42"/>
      <c r="B505" s="63"/>
      <c r="C505" s="64"/>
      <c r="D505" s="64"/>
      <c r="E505" s="64"/>
      <c r="F505" s="64"/>
      <c r="G505" s="64"/>
      <c r="H505" s="64"/>
      <c r="I505" s="64"/>
      <c r="J505" s="64"/>
      <c r="K505" s="64"/>
      <c r="L505" s="48"/>
      <c r="M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</row>
  </sheetData>
  <sheetProtection sheet="1" autoFilter="0" formatColumns="0" formatRows="0" objects="1" scenarios="1" spinCount="100000" saltValue="JMD6GUgpGEydd+m2qYS+iXb8ZAIcGYktQICeG8sZFYhH25WlbZTnJj8N6ytCLhewlhGQrnA2vP1z6Fvd/H6q8g==" hashValue="l6S4Y8AnUG+AwTfaMXsYVZDJZwVbjCNt1Uyow3zOGuXSwbZmUVjrKdTHYHrYdJWoZ/UCsyVDVUaSneSgvsslVg==" algorithmName="SHA-512" password="CC35"/>
  <autoFilter ref="C96:K504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4_02/131251105"/>
    <hyperlink ref="F110" r:id="rId2" display="https://podminky.urs.cz/item/CS_URS_2024_02/132212131"/>
    <hyperlink ref="F128" r:id="rId3" display="https://podminky.urs.cz/item/CS_URS_2024_02/174151101"/>
    <hyperlink ref="F139" r:id="rId4" display="https://podminky.urs.cz/item/CS_URS_2024_02/162751117"/>
    <hyperlink ref="F144" r:id="rId5" display="https://podminky.urs.cz/item/CS_URS_2024_02/162751119"/>
    <hyperlink ref="F149" r:id="rId6" display="https://podminky.urs.cz/item/CS_URS_2024_02/171201221"/>
    <hyperlink ref="F154" r:id="rId7" display="https://podminky.urs.cz/item/CS_URS_2024_02/181951112"/>
    <hyperlink ref="F163" r:id="rId8" display="https://podminky.urs.cz/item/CS_URS_2024_02/181111121"/>
    <hyperlink ref="F167" r:id="rId9" display="https://podminky.urs.cz/item/CS_URS_2024_02/121151113"/>
    <hyperlink ref="F171" r:id="rId10" display="https://podminky.urs.cz/item/CS_URS_2024_02/181351103"/>
    <hyperlink ref="F175" r:id="rId11" display="https://podminky.urs.cz/item/CS_URS_2024_02/181411141"/>
    <hyperlink ref="F183" r:id="rId12" display="https://podminky.urs.cz/item/CS_URS_2024_02/183205111"/>
    <hyperlink ref="F187" r:id="rId13" display="https://podminky.urs.cz/item/CS_URS_2024_02/183403114"/>
    <hyperlink ref="F191" r:id="rId14" display="https://podminky.urs.cz/item/CS_URS_2024_02/183403153"/>
    <hyperlink ref="F195" r:id="rId15" display="https://podminky.urs.cz/item/CS_URS_2024_02/183403161"/>
    <hyperlink ref="F199" r:id="rId16" display="https://podminky.urs.cz/item/CS_URS_2024_02/184853511"/>
    <hyperlink ref="F203" r:id="rId17" display="https://podminky.urs.cz/item/CS_URS_2024_02/184853521"/>
    <hyperlink ref="F207" r:id="rId18" display="https://podminky.urs.cz/item/CS_URS_2024_02/185803111"/>
    <hyperlink ref="F212" r:id="rId19" display="https://podminky.urs.cz/item/CS_URS_2024_02/113106161"/>
    <hyperlink ref="F219" r:id="rId20" display="https://podminky.urs.cz/item/CS_URS_2024_02/113106121"/>
    <hyperlink ref="F224" r:id="rId21" display="https://podminky.urs.cz/item/CS_URS_2024_02/113107112"/>
    <hyperlink ref="F234" r:id="rId22" display="https://podminky.urs.cz/item/CS_URS_2024_02/113201111"/>
    <hyperlink ref="F240" r:id="rId23" display="https://podminky.urs.cz/item/CS_URS_2024_02/211531111"/>
    <hyperlink ref="F245" r:id="rId24" display="https://podminky.urs.cz/item/CS_URS_2024_02/211971121"/>
    <hyperlink ref="F256" r:id="rId25" display="https://podminky.urs.cz/item/CS_URS_2024_02/591211111"/>
    <hyperlink ref="F261" r:id="rId26" display="https://podminky.urs.cz/item/CS_URS_2024_02/564851111"/>
    <hyperlink ref="F266" r:id="rId27" display="https://podminky.urs.cz/item/CS_URS_2024_02/564861111"/>
    <hyperlink ref="F282" r:id="rId28" display="https://podminky.urs.cz/item/CS_URS_2024_02/596811220"/>
    <hyperlink ref="F288" r:id="rId29" display="https://podminky.urs.cz/item/CS_URS_2024_02/622131101"/>
    <hyperlink ref="F292" r:id="rId30" display="https://podminky.urs.cz/item/CS_URS_2024_02/622321141"/>
    <hyperlink ref="F296" r:id="rId31" display="https://podminky.urs.cz/item/CS_URS_2024_02/622321191"/>
    <hyperlink ref="F301" r:id="rId32" display="https://podminky.urs.cz/item/CS_URS_2024_02/622135001"/>
    <hyperlink ref="F312" r:id="rId33" display="https://podminky.urs.cz/item/CS_URS_2024_02/919726123"/>
    <hyperlink ref="F324" r:id="rId34" display="https://podminky.urs.cz/item/CS_URS_2024_02/949101112"/>
    <hyperlink ref="F367" r:id="rId35" display="https://podminky.urs.cz/item/CS_URS_2024_02/978036191"/>
    <hyperlink ref="F374" r:id="rId36" display="https://podminky.urs.cz/item/CS_URS_2024_02/979071121"/>
    <hyperlink ref="F379" r:id="rId37" display="https://podminky.urs.cz/item/CS_URS_2024_02/979054441"/>
    <hyperlink ref="F388" r:id="rId38" display="https://podminky.urs.cz/item/CS_URS_2024_02/997013111"/>
    <hyperlink ref="F390" r:id="rId39" display="https://podminky.urs.cz/item/CS_URS_2024_02/997013219"/>
    <hyperlink ref="F393" r:id="rId40" display="https://podminky.urs.cz/item/CS_URS_2024_02/997013501"/>
    <hyperlink ref="F395" r:id="rId41" display="https://podminky.urs.cz/item/CS_URS_2024_02/997013509"/>
    <hyperlink ref="F398" r:id="rId42" display="https://podminky.urs.cz/item/CS_URS_2024_02/997013631"/>
    <hyperlink ref="F401" r:id="rId43" display="https://podminky.urs.cz/item/CS_URS_2024_02/998153131"/>
    <hyperlink ref="F403" r:id="rId44" display="https://podminky.urs.cz/item/CS_URS_2024_02/998153132"/>
    <hyperlink ref="F407" r:id="rId45" display="https://podminky.urs.cz/item/CS_URS_2024_02/711161215"/>
    <hyperlink ref="F412" r:id="rId46" display="https://podminky.urs.cz/item/CS_URS_2024_02/711161232"/>
    <hyperlink ref="F419" r:id="rId47" display="https://podminky.urs.cz/item/CS_URS_2024_02/998711101"/>
    <hyperlink ref="F432" r:id="rId48" display="https://podminky.urs.cz/item/CS_URS_2024_02/998767101"/>
    <hyperlink ref="F490" r:id="rId49" display="https://podminky.urs.cz/item/CS_URS_2024_02/998772101"/>
    <hyperlink ref="F494" r:id="rId50" display="https://podminky.urs.cz/item/CS_URS_2024_02/783823133"/>
    <hyperlink ref="F498" r:id="rId51" display="https://podminky.urs.cz/item/CS_URS_2024_02/783827423"/>
    <hyperlink ref="F502" r:id="rId52" display="https://podminky.urs.cz/item/CS_URS_2024_02/7838274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88</v>
      </c>
    </row>
    <row r="4" s="1" customFormat="1" ht="24.96" customHeight="1">
      <c r="B4" s="23"/>
      <c r="D4" s="134" t="s">
        <v>98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Chrám Zvěstování Panny Marie ve Šternberku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99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1350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32</v>
      </c>
      <c r="G11" s="42"/>
      <c r="H11" s="42"/>
      <c r="I11" s="136" t="s">
        <v>20</v>
      </c>
      <c r="J11" s="140" t="s">
        <v>32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26. 8. 2025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30</v>
      </c>
      <c r="E14" s="42"/>
      <c r="F14" s="42"/>
      <c r="G14" s="42"/>
      <c r="H14" s="42"/>
      <c r="I14" s="136" t="s">
        <v>31</v>
      </c>
      <c r="J14" s="140" t="s">
        <v>32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33</v>
      </c>
      <c r="F15" s="42"/>
      <c r="G15" s="42"/>
      <c r="H15" s="42"/>
      <c r="I15" s="136" t="s">
        <v>34</v>
      </c>
      <c r="J15" s="140" t="s">
        <v>32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35</v>
      </c>
      <c r="E17" s="42"/>
      <c r="F17" s="42"/>
      <c r="G17" s="42"/>
      <c r="H17" s="42"/>
      <c r="I17" s="136" t="s">
        <v>31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34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37</v>
      </c>
      <c r="E20" s="42"/>
      <c r="F20" s="42"/>
      <c r="G20" s="42"/>
      <c r="H20" s="42"/>
      <c r="I20" s="136" t="s">
        <v>31</v>
      </c>
      <c r="J20" s="140" t="s">
        <v>32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38</v>
      </c>
      <c r="F21" s="42"/>
      <c r="G21" s="42"/>
      <c r="H21" s="42"/>
      <c r="I21" s="136" t="s">
        <v>34</v>
      </c>
      <c r="J21" s="140" t="s">
        <v>32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40</v>
      </c>
      <c r="E23" s="42"/>
      <c r="F23" s="42"/>
      <c r="G23" s="42"/>
      <c r="H23" s="42"/>
      <c r="I23" s="136" t="s">
        <v>31</v>
      </c>
      <c r="J23" s="140" t="s">
        <v>32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41</v>
      </c>
      <c r="F24" s="42"/>
      <c r="G24" s="42"/>
      <c r="H24" s="42"/>
      <c r="I24" s="136" t="s">
        <v>34</v>
      </c>
      <c r="J24" s="140" t="s">
        <v>32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42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2"/>
      <c r="B27" s="143"/>
      <c r="C27" s="142"/>
      <c r="D27" s="142"/>
      <c r="E27" s="144" t="s">
        <v>101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44</v>
      </c>
      <c r="E30" s="42"/>
      <c r="F30" s="42"/>
      <c r="G30" s="42"/>
      <c r="H30" s="42"/>
      <c r="I30" s="42"/>
      <c r="J30" s="148">
        <f>ROUND(J81,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46</v>
      </c>
      <c r="G32" s="42"/>
      <c r="H32" s="42"/>
      <c r="I32" s="149" t="s">
        <v>45</v>
      </c>
      <c r="J32" s="149" t="s">
        <v>47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48</v>
      </c>
      <c r="E33" s="136" t="s">
        <v>49</v>
      </c>
      <c r="F33" s="151">
        <f>ROUND((SUM(BE81:BE94)),  2)</f>
        <v>0</v>
      </c>
      <c r="G33" s="42"/>
      <c r="H33" s="42"/>
      <c r="I33" s="152">
        <v>0.20999999999999999</v>
      </c>
      <c r="J33" s="151">
        <f>ROUND(((SUM(BE81:BE94))*I33),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50</v>
      </c>
      <c r="F34" s="151">
        <f>ROUND((SUM(BF81:BF94)),  2)</f>
        <v>0</v>
      </c>
      <c r="G34" s="42"/>
      <c r="H34" s="42"/>
      <c r="I34" s="152">
        <v>0.14999999999999999</v>
      </c>
      <c r="J34" s="151">
        <f>ROUND(((SUM(BF81:BF94))*I34),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51</v>
      </c>
      <c r="F35" s="151">
        <f>ROUND((SUM(BG81:BG94)),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52</v>
      </c>
      <c r="F36" s="151">
        <f>ROUND((SUM(BH81:BH94)),  2)</f>
        <v>0</v>
      </c>
      <c r="G36" s="42"/>
      <c r="H36" s="42"/>
      <c r="I36" s="152">
        <v>0.14999999999999999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53</v>
      </c>
      <c r="F37" s="151">
        <f>ROUND((SUM(BI81:BI94)),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54</v>
      </c>
      <c r="E39" s="155"/>
      <c r="F39" s="155"/>
      <c r="G39" s="156" t="s">
        <v>55</v>
      </c>
      <c r="H39" s="157" t="s">
        <v>56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102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Chrám Zvěstování Panny Marie ve Šternberku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99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 xml:space="preserve">VON - Vedlejší a ostatní náklady 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Šternberk</v>
      </c>
      <c r="G52" s="44"/>
      <c r="H52" s="44"/>
      <c r="I52" s="35" t="s">
        <v>24</v>
      </c>
      <c r="J52" s="76" t="str">
        <f>IF(J12="","",J12)</f>
        <v>26. 8. 2025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30</v>
      </c>
      <c r="D54" s="44"/>
      <c r="E54" s="44"/>
      <c r="F54" s="30" t="str">
        <f>E15</f>
        <v>Římskokatolická farnost Šternberk</v>
      </c>
      <c r="G54" s="44"/>
      <c r="H54" s="44"/>
      <c r="I54" s="35" t="s">
        <v>37</v>
      </c>
      <c r="J54" s="40" t="str">
        <f>E21</f>
        <v>Atelier A, Olomouc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35</v>
      </c>
      <c r="D55" s="44"/>
      <c r="E55" s="44"/>
      <c r="F55" s="30" t="str">
        <f>IF(E18="","",E18)</f>
        <v>Vyplň údaj</v>
      </c>
      <c r="G55" s="44"/>
      <c r="H55" s="44"/>
      <c r="I55" s="35" t="s">
        <v>40</v>
      </c>
      <c r="J55" s="40" t="str">
        <f>E24</f>
        <v>Kucek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103</v>
      </c>
      <c r="D57" s="166"/>
      <c r="E57" s="166"/>
      <c r="F57" s="166"/>
      <c r="G57" s="166"/>
      <c r="H57" s="166"/>
      <c r="I57" s="166"/>
      <c r="J57" s="167" t="s">
        <v>104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76</v>
      </c>
      <c r="D59" s="44"/>
      <c r="E59" s="44"/>
      <c r="F59" s="44"/>
      <c r="G59" s="44"/>
      <c r="H59" s="44"/>
      <c r="I59" s="44"/>
      <c r="J59" s="106">
        <f>J81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105</v>
      </c>
    </row>
    <row r="60" s="9" customFormat="1" ht="24.96" customHeight="1">
      <c r="A60" s="9"/>
      <c r="B60" s="169"/>
      <c r="C60" s="170"/>
      <c r="D60" s="171" t="s">
        <v>1351</v>
      </c>
      <c r="E60" s="172"/>
      <c r="F60" s="172"/>
      <c r="G60" s="172"/>
      <c r="H60" s="172"/>
      <c r="I60" s="172"/>
      <c r="J60" s="173">
        <f>J82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9"/>
      <c r="C61" s="170"/>
      <c r="D61" s="171" t="s">
        <v>1352</v>
      </c>
      <c r="E61" s="172"/>
      <c r="F61" s="172"/>
      <c r="G61" s="172"/>
      <c r="H61" s="172"/>
      <c r="I61" s="172"/>
      <c r="J61" s="173">
        <f>J89</f>
        <v>0</v>
      </c>
      <c r="K61" s="170"/>
      <c r="L61" s="17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3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6.96" customHeight="1">
      <c r="A63" s="4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13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7" s="2" customFormat="1" ht="6.96" customHeight="1">
      <c r="A67" s="42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24.96" customHeight="1">
      <c r="A68" s="42"/>
      <c r="B68" s="43"/>
      <c r="C68" s="26" t="s">
        <v>126</v>
      </c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12" customHeight="1">
      <c r="A70" s="42"/>
      <c r="B70" s="43"/>
      <c r="C70" s="35" t="s">
        <v>16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6.5" customHeight="1">
      <c r="A71" s="42"/>
      <c r="B71" s="43"/>
      <c r="C71" s="44"/>
      <c r="D71" s="44"/>
      <c r="E71" s="164" t="str">
        <f>E7</f>
        <v>Chrám Zvěstování Panny Marie ve Šternberku</v>
      </c>
      <c r="F71" s="35"/>
      <c r="G71" s="35"/>
      <c r="H71" s="35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99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73" t="str">
        <f>E9</f>
        <v xml:space="preserve">VON - Vedlejší a ostatní náklady </v>
      </c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22</v>
      </c>
      <c r="D75" s="44"/>
      <c r="E75" s="44"/>
      <c r="F75" s="30" t="str">
        <f>F12</f>
        <v>Šternberk</v>
      </c>
      <c r="G75" s="44"/>
      <c r="H75" s="44"/>
      <c r="I75" s="35" t="s">
        <v>24</v>
      </c>
      <c r="J75" s="76" t="str">
        <f>IF(J12="","",J12)</f>
        <v>26. 8. 2025</v>
      </c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5.15" customHeight="1">
      <c r="A77" s="42"/>
      <c r="B77" s="43"/>
      <c r="C77" s="35" t="s">
        <v>30</v>
      </c>
      <c r="D77" s="44"/>
      <c r="E77" s="44"/>
      <c r="F77" s="30" t="str">
        <f>E15</f>
        <v>Římskokatolická farnost Šternberk</v>
      </c>
      <c r="G77" s="44"/>
      <c r="H77" s="44"/>
      <c r="I77" s="35" t="s">
        <v>37</v>
      </c>
      <c r="J77" s="40" t="str">
        <f>E21</f>
        <v>Atelier A, Olomouc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5.15" customHeight="1">
      <c r="A78" s="42"/>
      <c r="B78" s="43"/>
      <c r="C78" s="35" t="s">
        <v>35</v>
      </c>
      <c r="D78" s="44"/>
      <c r="E78" s="44"/>
      <c r="F78" s="30" t="str">
        <f>IF(E18="","",E18)</f>
        <v>Vyplň údaj</v>
      </c>
      <c r="G78" s="44"/>
      <c r="H78" s="44"/>
      <c r="I78" s="35" t="s">
        <v>40</v>
      </c>
      <c r="J78" s="40" t="str">
        <f>E24</f>
        <v>Kucek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0.32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11" customFormat="1" ht="29.28" customHeight="1">
      <c r="A80" s="181"/>
      <c r="B80" s="182"/>
      <c r="C80" s="183" t="s">
        <v>127</v>
      </c>
      <c r="D80" s="184" t="s">
        <v>63</v>
      </c>
      <c r="E80" s="184" t="s">
        <v>59</v>
      </c>
      <c r="F80" s="184" t="s">
        <v>60</v>
      </c>
      <c r="G80" s="184" t="s">
        <v>128</v>
      </c>
      <c r="H80" s="184" t="s">
        <v>129</v>
      </c>
      <c r="I80" s="184" t="s">
        <v>130</v>
      </c>
      <c r="J80" s="184" t="s">
        <v>104</v>
      </c>
      <c r="K80" s="185" t="s">
        <v>131</v>
      </c>
      <c r="L80" s="186"/>
      <c r="M80" s="96" t="s">
        <v>32</v>
      </c>
      <c r="N80" s="97" t="s">
        <v>48</v>
      </c>
      <c r="O80" s="97" t="s">
        <v>132</v>
      </c>
      <c r="P80" s="97" t="s">
        <v>133</v>
      </c>
      <c r="Q80" s="97" t="s">
        <v>134</v>
      </c>
      <c r="R80" s="97" t="s">
        <v>135</v>
      </c>
      <c r="S80" s="97" t="s">
        <v>136</v>
      </c>
      <c r="T80" s="98" t="s">
        <v>137</v>
      </c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</row>
    <row r="81" s="2" customFormat="1" ht="22.8" customHeight="1">
      <c r="A81" s="42"/>
      <c r="B81" s="43"/>
      <c r="C81" s="103" t="s">
        <v>138</v>
      </c>
      <c r="D81" s="44"/>
      <c r="E81" s="44"/>
      <c r="F81" s="44"/>
      <c r="G81" s="44"/>
      <c r="H81" s="44"/>
      <c r="I81" s="44"/>
      <c r="J81" s="187">
        <f>BK81</f>
        <v>0</v>
      </c>
      <c r="K81" s="44"/>
      <c r="L81" s="48"/>
      <c r="M81" s="99"/>
      <c r="N81" s="188"/>
      <c r="O81" s="100"/>
      <c r="P81" s="189">
        <f>P82+P89</f>
        <v>0</v>
      </c>
      <c r="Q81" s="100"/>
      <c r="R81" s="189">
        <f>R82+R89</f>
        <v>0</v>
      </c>
      <c r="S81" s="100"/>
      <c r="T81" s="190">
        <f>T82+T89</f>
        <v>0</v>
      </c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T81" s="20" t="s">
        <v>77</v>
      </c>
      <c r="AU81" s="20" t="s">
        <v>105</v>
      </c>
      <c r="BK81" s="191">
        <f>BK82+BK89</f>
        <v>0</v>
      </c>
    </row>
    <row r="82" s="12" customFormat="1" ht="25.92" customHeight="1">
      <c r="A82" s="12"/>
      <c r="B82" s="192"/>
      <c r="C82" s="193"/>
      <c r="D82" s="194" t="s">
        <v>77</v>
      </c>
      <c r="E82" s="195" t="s">
        <v>1036</v>
      </c>
      <c r="F82" s="195" t="s">
        <v>1037</v>
      </c>
      <c r="G82" s="193"/>
      <c r="H82" s="193"/>
      <c r="I82" s="196"/>
      <c r="J82" s="197">
        <f>BK82</f>
        <v>0</v>
      </c>
      <c r="K82" s="193"/>
      <c r="L82" s="198"/>
      <c r="M82" s="199"/>
      <c r="N82" s="200"/>
      <c r="O82" s="200"/>
      <c r="P82" s="201">
        <f>SUM(P83:P88)</f>
        <v>0</v>
      </c>
      <c r="Q82" s="200"/>
      <c r="R82" s="201">
        <f>SUM(R83:R88)</f>
        <v>0</v>
      </c>
      <c r="S82" s="200"/>
      <c r="T82" s="202">
        <f>SUM(T83:T88)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3" t="s">
        <v>212</v>
      </c>
      <c r="AT82" s="204" t="s">
        <v>77</v>
      </c>
      <c r="AU82" s="204" t="s">
        <v>78</v>
      </c>
      <c r="AY82" s="203" t="s">
        <v>141</v>
      </c>
      <c r="BK82" s="205">
        <f>SUM(BK83:BK88)</f>
        <v>0</v>
      </c>
    </row>
    <row r="83" s="2" customFormat="1" ht="16.5" customHeight="1">
      <c r="A83" s="42"/>
      <c r="B83" s="43"/>
      <c r="C83" s="208" t="s">
        <v>86</v>
      </c>
      <c r="D83" s="208" t="s">
        <v>143</v>
      </c>
      <c r="E83" s="209" t="s">
        <v>1353</v>
      </c>
      <c r="F83" s="210" t="s">
        <v>1354</v>
      </c>
      <c r="G83" s="211" t="s">
        <v>1355</v>
      </c>
      <c r="H83" s="212">
        <v>1</v>
      </c>
      <c r="I83" s="213"/>
      <c r="J83" s="214">
        <f>ROUND(I83*H83,2)</f>
        <v>0</v>
      </c>
      <c r="K83" s="210" t="s">
        <v>32</v>
      </c>
      <c r="L83" s="48"/>
      <c r="M83" s="215" t="s">
        <v>32</v>
      </c>
      <c r="N83" s="216" t="s">
        <v>49</v>
      </c>
      <c r="O83" s="88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R83" s="219" t="s">
        <v>1015</v>
      </c>
      <c r="AT83" s="219" t="s">
        <v>143</v>
      </c>
      <c r="AU83" s="219" t="s">
        <v>86</v>
      </c>
      <c r="AY83" s="20" t="s">
        <v>141</v>
      </c>
      <c r="BE83" s="220">
        <f>IF(N83="základní",J83,0)</f>
        <v>0</v>
      </c>
      <c r="BF83" s="220">
        <f>IF(N83="snížená",J83,0)</f>
        <v>0</v>
      </c>
      <c r="BG83" s="220">
        <f>IF(N83="zákl. přenesená",J83,0)</f>
        <v>0</v>
      </c>
      <c r="BH83" s="220">
        <f>IF(N83="sníž. přenesená",J83,0)</f>
        <v>0</v>
      </c>
      <c r="BI83" s="220">
        <f>IF(N83="nulová",J83,0)</f>
        <v>0</v>
      </c>
      <c r="BJ83" s="20" t="s">
        <v>86</v>
      </c>
      <c r="BK83" s="220">
        <f>ROUND(I83*H83,2)</f>
        <v>0</v>
      </c>
      <c r="BL83" s="20" t="s">
        <v>1015</v>
      </c>
      <c r="BM83" s="219" t="s">
        <v>1356</v>
      </c>
    </row>
    <row r="84" s="2" customFormat="1" ht="16.5" customHeight="1">
      <c r="A84" s="42"/>
      <c r="B84" s="43"/>
      <c r="C84" s="208" t="s">
        <v>88</v>
      </c>
      <c r="D84" s="208" t="s">
        <v>143</v>
      </c>
      <c r="E84" s="209" t="s">
        <v>1357</v>
      </c>
      <c r="F84" s="210" t="s">
        <v>1358</v>
      </c>
      <c r="G84" s="211" t="s">
        <v>1355</v>
      </c>
      <c r="H84" s="212">
        <v>1</v>
      </c>
      <c r="I84" s="213"/>
      <c r="J84" s="214">
        <f>ROUND(I84*H84,2)</f>
        <v>0</v>
      </c>
      <c r="K84" s="210" t="s">
        <v>32</v>
      </c>
      <c r="L84" s="48"/>
      <c r="M84" s="215" t="s">
        <v>32</v>
      </c>
      <c r="N84" s="216" t="s">
        <v>49</v>
      </c>
      <c r="O84" s="88"/>
      <c r="P84" s="217">
        <f>O84*H84</f>
        <v>0</v>
      </c>
      <c r="Q84" s="217">
        <v>0</v>
      </c>
      <c r="R84" s="217">
        <f>Q84*H84</f>
        <v>0</v>
      </c>
      <c r="S84" s="217">
        <v>0</v>
      </c>
      <c r="T84" s="218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19" t="s">
        <v>1015</v>
      </c>
      <c r="AT84" s="219" t="s">
        <v>143</v>
      </c>
      <c r="AU84" s="219" t="s">
        <v>86</v>
      </c>
      <c r="AY84" s="20" t="s">
        <v>141</v>
      </c>
      <c r="BE84" s="220">
        <f>IF(N84="základní",J84,0)</f>
        <v>0</v>
      </c>
      <c r="BF84" s="220">
        <f>IF(N84="snížená",J84,0)</f>
        <v>0</v>
      </c>
      <c r="BG84" s="220">
        <f>IF(N84="zákl. přenesená",J84,0)</f>
        <v>0</v>
      </c>
      <c r="BH84" s="220">
        <f>IF(N84="sníž. přenesená",J84,0)</f>
        <v>0</v>
      </c>
      <c r="BI84" s="220">
        <f>IF(N84="nulová",J84,0)</f>
        <v>0</v>
      </c>
      <c r="BJ84" s="20" t="s">
        <v>86</v>
      </c>
      <c r="BK84" s="220">
        <f>ROUND(I84*H84,2)</f>
        <v>0</v>
      </c>
      <c r="BL84" s="20" t="s">
        <v>1015</v>
      </c>
      <c r="BM84" s="219" t="s">
        <v>1359</v>
      </c>
    </row>
    <row r="85" s="2" customFormat="1" ht="16.5" customHeight="1">
      <c r="A85" s="42"/>
      <c r="B85" s="43"/>
      <c r="C85" s="208" t="s">
        <v>175</v>
      </c>
      <c r="D85" s="208" t="s">
        <v>143</v>
      </c>
      <c r="E85" s="209" t="s">
        <v>1360</v>
      </c>
      <c r="F85" s="210" t="s">
        <v>1361</v>
      </c>
      <c r="G85" s="211" t="s">
        <v>1355</v>
      </c>
      <c r="H85" s="212">
        <v>1</v>
      </c>
      <c r="I85" s="213"/>
      <c r="J85" s="214">
        <f>ROUND(I85*H85,2)</f>
        <v>0</v>
      </c>
      <c r="K85" s="210" t="s">
        <v>32</v>
      </c>
      <c r="L85" s="48"/>
      <c r="M85" s="215" t="s">
        <v>32</v>
      </c>
      <c r="N85" s="216" t="s">
        <v>49</v>
      </c>
      <c r="O85" s="88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R85" s="219" t="s">
        <v>1015</v>
      </c>
      <c r="AT85" s="219" t="s">
        <v>143</v>
      </c>
      <c r="AU85" s="219" t="s">
        <v>86</v>
      </c>
      <c r="AY85" s="20" t="s">
        <v>141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86</v>
      </c>
      <c r="BK85" s="220">
        <f>ROUND(I85*H85,2)</f>
        <v>0</v>
      </c>
      <c r="BL85" s="20" t="s">
        <v>1015</v>
      </c>
      <c r="BM85" s="219" t="s">
        <v>1362</v>
      </c>
    </row>
    <row r="86" s="2" customFormat="1" ht="24.15" customHeight="1">
      <c r="A86" s="42"/>
      <c r="B86" s="43"/>
      <c r="C86" s="208" t="s">
        <v>148</v>
      </c>
      <c r="D86" s="208" t="s">
        <v>143</v>
      </c>
      <c r="E86" s="209" t="s">
        <v>1363</v>
      </c>
      <c r="F86" s="210" t="s">
        <v>1364</v>
      </c>
      <c r="G86" s="211" t="s">
        <v>1355</v>
      </c>
      <c r="H86" s="212">
        <v>1</v>
      </c>
      <c r="I86" s="213"/>
      <c r="J86" s="214">
        <f>ROUND(I86*H86,2)</f>
        <v>0</v>
      </c>
      <c r="K86" s="210" t="s">
        <v>32</v>
      </c>
      <c r="L86" s="48"/>
      <c r="M86" s="215" t="s">
        <v>32</v>
      </c>
      <c r="N86" s="216" t="s">
        <v>49</v>
      </c>
      <c r="O86" s="88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19" t="s">
        <v>1015</v>
      </c>
      <c r="AT86" s="219" t="s">
        <v>143</v>
      </c>
      <c r="AU86" s="219" t="s">
        <v>86</v>
      </c>
      <c r="AY86" s="20" t="s">
        <v>141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0" t="s">
        <v>86</v>
      </c>
      <c r="BK86" s="220">
        <f>ROUND(I86*H86,2)</f>
        <v>0</v>
      </c>
      <c r="BL86" s="20" t="s">
        <v>1015</v>
      </c>
      <c r="BM86" s="219" t="s">
        <v>1365</v>
      </c>
    </row>
    <row r="87" s="2" customFormat="1" ht="16.5" customHeight="1">
      <c r="A87" s="42"/>
      <c r="B87" s="43"/>
      <c r="C87" s="208" t="s">
        <v>212</v>
      </c>
      <c r="D87" s="208" t="s">
        <v>143</v>
      </c>
      <c r="E87" s="209" t="s">
        <v>1366</v>
      </c>
      <c r="F87" s="210" t="s">
        <v>1367</v>
      </c>
      <c r="G87" s="211" t="s">
        <v>1355</v>
      </c>
      <c r="H87" s="212">
        <v>1</v>
      </c>
      <c r="I87" s="213"/>
      <c r="J87" s="214">
        <f>ROUND(I87*H87,2)</f>
        <v>0</v>
      </c>
      <c r="K87" s="210" t="s">
        <v>32</v>
      </c>
      <c r="L87" s="48"/>
      <c r="M87" s="215" t="s">
        <v>32</v>
      </c>
      <c r="N87" s="216" t="s">
        <v>49</v>
      </c>
      <c r="O87" s="88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19" t="s">
        <v>1015</v>
      </c>
      <c r="AT87" s="219" t="s">
        <v>143</v>
      </c>
      <c r="AU87" s="219" t="s">
        <v>86</v>
      </c>
      <c r="AY87" s="20" t="s">
        <v>141</v>
      </c>
      <c r="BE87" s="220">
        <f>IF(N87="základní",J87,0)</f>
        <v>0</v>
      </c>
      <c r="BF87" s="220">
        <f>IF(N87="snížená",J87,0)</f>
        <v>0</v>
      </c>
      <c r="BG87" s="220">
        <f>IF(N87="zákl. přenesená",J87,0)</f>
        <v>0</v>
      </c>
      <c r="BH87" s="220">
        <f>IF(N87="sníž. přenesená",J87,0)</f>
        <v>0</v>
      </c>
      <c r="BI87" s="220">
        <f>IF(N87="nulová",J87,0)</f>
        <v>0</v>
      </c>
      <c r="BJ87" s="20" t="s">
        <v>86</v>
      </c>
      <c r="BK87" s="220">
        <f>ROUND(I87*H87,2)</f>
        <v>0</v>
      </c>
      <c r="BL87" s="20" t="s">
        <v>1015</v>
      </c>
      <c r="BM87" s="219" t="s">
        <v>1368</v>
      </c>
    </row>
    <row r="88" s="2" customFormat="1" ht="16.5" customHeight="1">
      <c r="A88" s="42"/>
      <c r="B88" s="43"/>
      <c r="C88" s="208" t="s">
        <v>219</v>
      </c>
      <c r="D88" s="208" t="s">
        <v>143</v>
      </c>
      <c r="E88" s="209" t="s">
        <v>1369</v>
      </c>
      <c r="F88" s="210" t="s">
        <v>1370</v>
      </c>
      <c r="G88" s="211" t="s">
        <v>1355</v>
      </c>
      <c r="H88" s="212">
        <v>1</v>
      </c>
      <c r="I88" s="213"/>
      <c r="J88" s="214">
        <f>ROUND(I88*H88,2)</f>
        <v>0</v>
      </c>
      <c r="K88" s="210" t="s">
        <v>32</v>
      </c>
      <c r="L88" s="48"/>
      <c r="M88" s="215" t="s">
        <v>32</v>
      </c>
      <c r="N88" s="216" t="s">
        <v>49</v>
      </c>
      <c r="O88" s="88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19" t="s">
        <v>1015</v>
      </c>
      <c r="AT88" s="219" t="s">
        <v>143</v>
      </c>
      <c r="AU88" s="219" t="s">
        <v>86</v>
      </c>
      <c r="AY88" s="20" t="s">
        <v>141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86</v>
      </c>
      <c r="BK88" s="220">
        <f>ROUND(I88*H88,2)</f>
        <v>0</v>
      </c>
      <c r="BL88" s="20" t="s">
        <v>1015</v>
      </c>
      <c r="BM88" s="219" t="s">
        <v>1371</v>
      </c>
    </row>
    <row r="89" s="12" customFormat="1" ht="25.92" customHeight="1">
      <c r="A89" s="12"/>
      <c r="B89" s="192"/>
      <c r="C89" s="193"/>
      <c r="D89" s="194" t="s">
        <v>77</v>
      </c>
      <c r="E89" s="195" t="s">
        <v>1011</v>
      </c>
      <c r="F89" s="195" t="s">
        <v>1010</v>
      </c>
      <c r="G89" s="193"/>
      <c r="H89" s="193"/>
      <c r="I89" s="196"/>
      <c r="J89" s="197">
        <f>BK89</f>
        <v>0</v>
      </c>
      <c r="K89" s="193"/>
      <c r="L89" s="198"/>
      <c r="M89" s="199"/>
      <c r="N89" s="200"/>
      <c r="O89" s="200"/>
      <c r="P89" s="201">
        <f>SUM(P90:P94)</f>
        <v>0</v>
      </c>
      <c r="Q89" s="200"/>
      <c r="R89" s="201">
        <f>SUM(R90:R94)</f>
        <v>0</v>
      </c>
      <c r="S89" s="200"/>
      <c r="T89" s="202">
        <f>SUM(T90:T94)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212</v>
      </c>
      <c r="AT89" s="204" t="s">
        <v>77</v>
      </c>
      <c r="AU89" s="204" t="s">
        <v>78</v>
      </c>
      <c r="AY89" s="203" t="s">
        <v>141</v>
      </c>
      <c r="BK89" s="205">
        <f>SUM(BK90:BK94)</f>
        <v>0</v>
      </c>
    </row>
    <row r="90" s="2" customFormat="1" ht="16.5" customHeight="1">
      <c r="A90" s="42"/>
      <c r="B90" s="43"/>
      <c r="C90" s="208" t="s">
        <v>227</v>
      </c>
      <c r="D90" s="208" t="s">
        <v>143</v>
      </c>
      <c r="E90" s="209" t="s">
        <v>1372</v>
      </c>
      <c r="F90" s="210" t="s">
        <v>1373</v>
      </c>
      <c r="G90" s="211" t="s">
        <v>1355</v>
      </c>
      <c r="H90" s="212">
        <v>1</v>
      </c>
      <c r="I90" s="213"/>
      <c r="J90" s="214">
        <f>ROUND(I90*H90,2)</f>
        <v>0</v>
      </c>
      <c r="K90" s="210" t="s">
        <v>32</v>
      </c>
      <c r="L90" s="48"/>
      <c r="M90" s="215" t="s">
        <v>32</v>
      </c>
      <c r="N90" s="216" t="s">
        <v>49</v>
      </c>
      <c r="O90" s="88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19" t="s">
        <v>1015</v>
      </c>
      <c r="AT90" s="219" t="s">
        <v>143</v>
      </c>
      <c r="AU90" s="219" t="s">
        <v>86</v>
      </c>
      <c r="AY90" s="20" t="s">
        <v>141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86</v>
      </c>
      <c r="BK90" s="220">
        <f>ROUND(I90*H90,2)</f>
        <v>0</v>
      </c>
      <c r="BL90" s="20" t="s">
        <v>1015</v>
      </c>
      <c r="BM90" s="219" t="s">
        <v>1374</v>
      </c>
    </row>
    <row r="91" s="2" customFormat="1" ht="16.5" customHeight="1">
      <c r="A91" s="42"/>
      <c r="B91" s="43"/>
      <c r="C91" s="208" t="s">
        <v>257</v>
      </c>
      <c r="D91" s="208" t="s">
        <v>143</v>
      </c>
      <c r="E91" s="209" t="s">
        <v>1375</v>
      </c>
      <c r="F91" s="210" t="s">
        <v>1376</v>
      </c>
      <c r="G91" s="211" t="s">
        <v>1355</v>
      </c>
      <c r="H91" s="212">
        <v>1</v>
      </c>
      <c r="I91" s="213"/>
      <c r="J91" s="214">
        <f>ROUND(I91*H91,2)</f>
        <v>0</v>
      </c>
      <c r="K91" s="210" t="s">
        <v>32</v>
      </c>
      <c r="L91" s="48"/>
      <c r="M91" s="215" t="s">
        <v>32</v>
      </c>
      <c r="N91" s="216" t="s">
        <v>49</v>
      </c>
      <c r="O91" s="88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19" t="s">
        <v>1015</v>
      </c>
      <c r="AT91" s="219" t="s">
        <v>143</v>
      </c>
      <c r="AU91" s="219" t="s">
        <v>86</v>
      </c>
      <c r="AY91" s="20" t="s">
        <v>141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86</v>
      </c>
      <c r="BK91" s="220">
        <f>ROUND(I91*H91,2)</f>
        <v>0</v>
      </c>
      <c r="BL91" s="20" t="s">
        <v>1015</v>
      </c>
      <c r="BM91" s="219" t="s">
        <v>1377</v>
      </c>
    </row>
    <row r="92" s="2" customFormat="1" ht="16.5" customHeight="1">
      <c r="A92" s="42"/>
      <c r="B92" s="43"/>
      <c r="C92" s="208" t="s">
        <v>263</v>
      </c>
      <c r="D92" s="208" t="s">
        <v>143</v>
      </c>
      <c r="E92" s="209" t="s">
        <v>1378</v>
      </c>
      <c r="F92" s="210" t="s">
        <v>1379</v>
      </c>
      <c r="G92" s="211" t="s">
        <v>1355</v>
      </c>
      <c r="H92" s="212">
        <v>1</v>
      </c>
      <c r="I92" s="213"/>
      <c r="J92" s="214">
        <f>ROUND(I92*H92,2)</f>
        <v>0</v>
      </c>
      <c r="K92" s="210" t="s">
        <v>32</v>
      </c>
      <c r="L92" s="48"/>
      <c r="M92" s="215" t="s">
        <v>32</v>
      </c>
      <c r="N92" s="216" t="s">
        <v>49</v>
      </c>
      <c r="O92" s="88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19" t="s">
        <v>1015</v>
      </c>
      <c r="AT92" s="219" t="s">
        <v>143</v>
      </c>
      <c r="AU92" s="219" t="s">
        <v>86</v>
      </c>
      <c r="AY92" s="20" t="s">
        <v>141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86</v>
      </c>
      <c r="BK92" s="220">
        <f>ROUND(I92*H92,2)</f>
        <v>0</v>
      </c>
      <c r="BL92" s="20" t="s">
        <v>1015</v>
      </c>
      <c r="BM92" s="219" t="s">
        <v>1380</v>
      </c>
    </row>
    <row r="93" s="2" customFormat="1" ht="16.5" customHeight="1">
      <c r="A93" s="42"/>
      <c r="B93" s="43"/>
      <c r="C93" s="208" t="s">
        <v>268</v>
      </c>
      <c r="D93" s="208" t="s">
        <v>143</v>
      </c>
      <c r="E93" s="209" t="s">
        <v>1381</v>
      </c>
      <c r="F93" s="210" t="s">
        <v>1382</v>
      </c>
      <c r="G93" s="211" t="s">
        <v>1355</v>
      </c>
      <c r="H93" s="212">
        <v>1</v>
      </c>
      <c r="I93" s="213"/>
      <c r="J93" s="214">
        <f>ROUND(I93*H93,2)</f>
        <v>0</v>
      </c>
      <c r="K93" s="210" t="s">
        <v>32</v>
      </c>
      <c r="L93" s="48"/>
      <c r="M93" s="215" t="s">
        <v>32</v>
      </c>
      <c r="N93" s="216" t="s">
        <v>49</v>
      </c>
      <c r="O93" s="88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19" t="s">
        <v>1015</v>
      </c>
      <c r="AT93" s="219" t="s">
        <v>143</v>
      </c>
      <c r="AU93" s="219" t="s">
        <v>86</v>
      </c>
      <c r="AY93" s="20" t="s">
        <v>141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86</v>
      </c>
      <c r="BK93" s="220">
        <f>ROUND(I93*H93,2)</f>
        <v>0</v>
      </c>
      <c r="BL93" s="20" t="s">
        <v>1015</v>
      </c>
      <c r="BM93" s="219" t="s">
        <v>1383</v>
      </c>
    </row>
    <row r="94" s="2" customFormat="1" ht="24.15" customHeight="1">
      <c r="A94" s="42"/>
      <c r="B94" s="43"/>
      <c r="C94" s="208" t="s">
        <v>273</v>
      </c>
      <c r="D94" s="208" t="s">
        <v>143</v>
      </c>
      <c r="E94" s="209" t="s">
        <v>1384</v>
      </c>
      <c r="F94" s="210" t="s">
        <v>1385</v>
      </c>
      <c r="G94" s="211" t="s">
        <v>1355</v>
      </c>
      <c r="H94" s="212">
        <v>1</v>
      </c>
      <c r="I94" s="213"/>
      <c r="J94" s="214">
        <f>ROUND(I94*H94,2)</f>
        <v>0</v>
      </c>
      <c r="K94" s="210" t="s">
        <v>32</v>
      </c>
      <c r="L94" s="48"/>
      <c r="M94" s="288" t="s">
        <v>32</v>
      </c>
      <c r="N94" s="289" t="s">
        <v>49</v>
      </c>
      <c r="O94" s="282"/>
      <c r="P94" s="290">
        <f>O94*H94</f>
        <v>0</v>
      </c>
      <c r="Q94" s="290">
        <v>0</v>
      </c>
      <c r="R94" s="290">
        <f>Q94*H94</f>
        <v>0</v>
      </c>
      <c r="S94" s="290">
        <v>0</v>
      </c>
      <c r="T94" s="291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19" t="s">
        <v>1015</v>
      </c>
      <c r="AT94" s="219" t="s">
        <v>143</v>
      </c>
      <c r="AU94" s="219" t="s">
        <v>86</v>
      </c>
      <c r="AY94" s="20" t="s">
        <v>141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86</v>
      </c>
      <c r="BK94" s="220">
        <f>ROUND(I94*H94,2)</f>
        <v>0</v>
      </c>
      <c r="BL94" s="20" t="s">
        <v>1015</v>
      </c>
      <c r="BM94" s="219" t="s">
        <v>1386</v>
      </c>
    </row>
    <row r="95" s="2" customFormat="1" ht="6.96" customHeight="1">
      <c r="A95" s="42"/>
      <c r="B95" s="63"/>
      <c r="C95" s="64"/>
      <c r="D95" s="64"/>
      <c r="E95" s="64"/>
      <c r="F95" s="64"/>
      <c r="G95" s="64"/>
      <c r="H95" s="64"/>
      <c r="I95" s="64"/>
      <c r="J95" s="64"/>
      <c r="K95" s="64"/>
      <c r="L95" s="48"/>
      <c r="M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</sheetData>
  <sheetProtection sheet="1" autoFilter="0" formatColumns="0" formatRows="0" objects="1" scenarios="1" spinCount="100000" saltValue="JvjEFFXQNi34z2nTR8yZ86e0j8HA5VK1cjgruEerN33V2GyhtMVWiv4k0KeaEb8pfHxVJJIsXS/2kb4J3PK6yw==" hashValue="82AzqlpL12Uzi2GcOi1Hki/CxrtXhTGgaNSXDeYi/Xj4glO2hyxGryiP6sd/WVIsIhNF6c0datvlKM0uU6XVig==" algorithmName="SHA-512" password="CC35"/>
  <autoFilter ref="C80:K9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7" customFormat="1" ht="45" customHeight="1">
      <c r="B3" s="296"/>
      <c r="C3" s="297" t="s">
        <v>1387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1388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1389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1390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1391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1392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1393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1394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1395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1396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1397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85</v>
      </c>
      <c r="F18" s="303" t="s">
        <v>1398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1399</v>
      </c>
      <c r="F19" s="303" t="s">
        <v>1400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1401</v>
      </c>
      <c r="F20" s="303" t="s">
        <v>1402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95</v>
      </c>
      <c r="F21" s="303" t="s">
        <v>1403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1404</v>
      </c>
      <c r="F22" s="303" t="s">
        <v>1405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1406</v>
      </c>
      <c r="F23" s="303" t="s">
        <v>1407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1408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1409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1410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1411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1412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1413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1414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1415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1416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127</v>
      </c>
      <c r="F36" s="303"/>
      <c r="G36" s="303" t="s">
        <v>1417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1418</v>
      </c>
      <c r="F37" s="303"/>
      <c r="G37" s="303" t="s">
        <v>1419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59</v>
      </c>
      <c r="F38" s="303"/>
      <c r="G38" s="303" t="s">
        <v>1420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60</v>
      </c>
      <c r="F39" s="303"/>
      <c r="G39" s="303" t="s">
        <v>1421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128</v>
      </c>
      <c r="F40" s="303"/>
      <c r="G40" s="303" t="s">
        <v>1422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129</v>
      </c>
      <c r="F41" s="303"/>
      <c r="G41" s="303" t="s">
        <v>1423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1424</v>
      </c>
      <c r="F42" s="303"/>
      <c r="G42" s="303" t="s">
        <v>1425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1426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1427</v>
      </c>
      <c r="F44" s="303"/>
      <c r="G44" s="303" t="s">
        <v>1428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131</v>
      </c>
      <c r="F45" s="303"/>
      <c r="G45" s="303" t="s">
        <v>1429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1430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1431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1432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1433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1434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1435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1436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1437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1438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1439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1440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1441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1442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1443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1444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1445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1446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1447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1448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1449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1450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1451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1452</v>
      </c>
      <c r="D76" s="321"/>
      <c r="E76" s="321"/>
      <c r="F76" s="321" t="s">
        <v>1453</v>
      </c>
      <c r="G76" s="322"/>
      <c r="H76" s="321" t="s">
        <v>60</v>
      </c>
      <c r="I76" s="321" t="s">
        <v>63</v>
      </c>
      <c r="J76" s="321" t="s">
        <v>1454</v>
      </c>
      <c r="K76" s="320"/>
    </row>
    <row r="77" s="1" customFormat="1" ht="17.25" customHeight="1">
      <c r="B77" s="318"/>
      <c r="C77" s="323" t="s">
        <v>1455</v>
      </c>
      <c r="D77" s="323"/>
      <c r="E77" s="323"/>
      <c r="F77" s="324" t="s">
        <v>1456</v>
      </c>
      <c r="G77" s="325"/>
      <c r="H77" s="323"/>
      <c r="I77" s="323"/>
      <c r="J77" s="323" t="s">
        <v>1457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59</v>
      </c>
      <c r="D79" s="328"/>
      <c r="E79" s="328"/>
      <c r="F79" s="329" t="s">
        <v>1458</v>
      </c>
      <c r="G79" s="330"/>
      <c r="H79" s="306" t="s">
        <v>1459</v>
      </c>
      <c r="I79" s="306" t="s">
        <v>1460</v>
      </c>
      <c r="J79" s="306">
        <v>20</v>
      </c>
      <c r="K79" s="320"/>
    </row>
    <row r="80" s="1" customFormat="1" ht="15" customHeight="1">
      <c r="B80" s="318"/>
      <c r="C80" s="306" t="s">
        <v>1461</v>
      </c>
      <c r="D80" s="306"/>
      <c r="E80" s="306"/>
      <c r="F80" s="329" t="s">
        <v>1458</v>
      </c>
      <c r="G80" s="330"/>
      <c r="H80" s="306" t="s">
        <v>1462</v>
      </c>
      <c r="I80" s="306" t="s">
        <v>1460</v>
      </c>
      <c r="J80" s="306">
        <v>120</v>
      </c>
      <c r="K80" s="320"/>
    </row>
    <row r="81" s="1" customFormat="1" ht="15" customHeight="1">
      <c r="B81" s="331"/>
      <c r="C81" s="306" t="s">
        <v>1463</v>
      </c>
      <c r="D81" s="306"/>
      <c r="E81" s="306"/>
      <c r="F81" s="329" t="s">
        <v>1464</v>
      </c>
      <c r="G81" s="330"/>
      <c r="H81" s="306" t="s">
        <v>1465</v>
      </c>
      <c r="I81" s="306" t="s">
        <v>1460</v>
      </c>
      <c r="J81" s="306">
        <v>50</v>
      </c>
      <c r="K81" s="320"/>
    </row>
    <row r="82" s="1" customFormat="1" ht="15" customHeight="1">
      <c r="B82" s="331"/>
      <c r="C82" s="306" t="s">
        <v>1466</v>
      </c>
      <c r="D82" s="306"/>
      <c r="E82" s="306"/>
      <c r="F82" s="329" t="s">
        <v>1458</v>
      </c>
      <c r="G82" s="330"/>
      <c r="H82" s="306" t="s">
        <v>1467</v>
      </c>
      <c r="I82" s="306" t="s">
        <v>1468</v>
      </c>
      <c r="J82" s="306"/>
      <c r="K82" s="320"/>
    </row>
    <row r="83" s="1" customFormat="1" ht="15" customHeight="1">
      <c r="B83" s="331"/>
      <c r="C83" s="332" t="s">
        <v>1469</v>
      </c>
      <c r="D83" s="332"/>
      <c r="E83" s="332"/>
      <c r="F83" s="333" t="s">
        <v>1464</v>
      </c>
      <c r="G83" s="332"/>
      <c r="H83" s="332" t="s">
        <v>1470</v>
      </c>
      <c r="I83" s="332" t="s">
        <v>1460</v>
      </c>
      <c r="J83" s="332">
        <v>15</v>
      </c>
      <c r="K83" s="320"/>
    </row>
    <row r="84" s="1" customFormat="1" ht="15" customHeight="1">
      <c r="B84" s="331"/>
      <c r="C84" s="332" t="s">
        <v>1471</v>
      </c>
      <c r="D84" s="332"/>
      <c r="E84" s="332"/>
      <c r="F84" s="333" t="s">
        <v>1464</v>
      </c>
      <c r="G84" s="332"/>
      <c r="H84" s="332" t="s">
        <v>1472</v>
      </c>
      <c r="I84" s="332" t="s">
        <v>1460</v>
      </c>
      <c r="J84" s="332">
        <v>15</v>
      </c>
      <c r="K84" s="320"/>
    </row>
    <row r="85" s="1" customFormat="1" ht="15" customHeight="1">
      <c r="B85" s="331"/>
      <c r="C85" s="332" t="s">
        <v>1473</v>
      </c>
      <c r="D85" s="332"/>
      <c r="E85" s="332"/>
      <c r="F85" s="333" t="s">
        <v>1464</v>
      </c>
      <c r="G85" s="332"/>
      <c r="H85" s="332" t="s">
        <v>1474</v>
      </c>
      <c r="I85" s="332" t="s">
        <v>1460</v>
      </c>
      <c r="J85" s="332">
        <v>20</v>
      </c>
      <c r="K85" s="320"/>
    </row>
    <row r="86" s="1" customFormat="1" ht="15" customHeight="1">
      <c r="B86" s="331"/>
      <c r="C86" s="332" t="s">
        <v>1475</v>
      </c>
      <c r="D86" s="332"/>
      <c r="E86" s="332"/>
      <c r="F86" s="333" t="s">
        <v>1464</v>
      </c>
      <c r="G86" s="332"/>
      <c r="H86" s="332" t="s">
        <v>1476</v>
      </c>
      <c r="I86" s="332" t="s">
        <v>1460</v>
      </c>
      <c r="J86" s="332">
        <v>20</v>
      </c>
      <c r="K86" s="320"/>
    </row>
    <row r="87" s="1" customFormat="1" ht="15" customHeight="1">
      <c r="B87" s="331"/>
      <c r="C87" s="306" t="s">
        <v>1477</v>
      </c>
      <c r="D87" s="306"/>
      <c r="E87" s="306"/>
      <c r="F87" s="329" t="s">
        <v>1464</v>
      </c>
      <c r="G87" s="330"/>
      <c r="H87" s="306" t="s">
        <v>1478</v>
      </c>
      <c r="I87" s="306" t="s">
        <v>1460</v>
      </c>
      <c r="J87" s="306">
        <v>50</v>
      </c>
      <c r="K87" s="320"/>
    </row>
    <row r="88" s="1" customFormat="1" ht="15" customHeight="1">
      <c r="B88" s="331"/>
      <c r="C88" s="306" t="s">
        <v>1479</v>
      </c>
      <c r="D88" s="306"/>
      <c r="E88" s="306"/>
      <c r="F88" s="329" t="s">
        <v>1464</v>
      </c>
      <c r="G88" s="330"/>
      <c r="H88" s="306" t="s">
        <v>1480</v>
      </c>
      <c r="I88" s="306" t="s">
        <v>1460</v>
      </c>
      <c r="J88" s="306">
        <v>20</v>
      </c>
      <c r="K88" s="320"/>
    </row>
    <row r="89" s="1" customFormat="1" ht="15" customHeight="1">
      <c r="B89" s="331"/>
      <c r="C89" s="306" t="s">
        <v>1481</v>
      </c>
      <c r="D89" s="306"/>
      <c r="E89" s="306"/>
      <c r="F89" s="329" t="s">
        <v>1464</v>
      </c>
      <c r="G89" s="330"/>
      <c r="H89" s="306" t="s">
        <v>1482</v>
      </c>
      <c r="I89" s="306" t="s">
        <v>1460</v>
      </c>
      <c r="J89" s="306">
        <v>20</v>
      </c>
      <c r="K89" s="320"/>
    </row>
    <row r="90" s="1" customFormat="1" ht="15" customHeight="1">
      <c r="B90" s="331"/>
      <c r="C90" s="306" t="s">
        <v>1483</v>
      </c>
      <c r="D90" s="306"/>
      <c r="E90" s="306"/>
      <c r="F90" s="329" t="s">
        <v>1464</v>
      </c>
      <c r="G90" s="330"/>
      <c r="H90" s="306" t="s">
        <v>1484</v>
      </c>
      <c r="I90" s="306" t="s">
        <v>1460</v>
      </c>
      <c r="J90" s="306">
        <v>50</v>
      </c>
      <c r="K90" s="320"/>
    </row>
    <row r="91" s="1" customFormat="1" ht="15" customHeight="1">
      <c r="B91" s="331"/>
      <c r="C91" s="306" t="s">
        <v>1485</v>
      </c>
      <c r="D91" s="306"/>
      <c r="E91" s="306"/>
      <c r="F91" s="329" t="s">
        <v>1464</v>
      </c>
      <c r="G91" s="330"/>
      <c r="H91" s="306" t="s">
        <v>1485</v>
      </c>
      <c r="I91" s="306" t="s">
        <v>1460</v>
      </c>
      <c r="J91" s="306">
        <v>50</v>
      </c>
      <c r="K91" s="320"/>
    </row>
    <row r="92" s="1" customFormat="1" ht="15" customHeight="1">
      <c r="B92" s="331"/>
      <c r="C92" s="306" t="s">
        <v>1486</v>
      </c>
      <c r="D92" s="306"/>
      <c r="E92" s="306"/>
      <c r="F92" s="329" t="s">
        <v>1464</v>
      </c>
      <c r="G92" s="330"/>
      <c r="H92" s="306" t="s">
        <v>1487</v>
      </c>
      <c r="I92" s="306" t="s">
        <v>1460</v>
      </c>
      <c r="J92" s="306">
        <v>255</v>
      </c>
      <c r="K92" s="320"/>
    </row>
    <row r="93" s="1" customFormat="1" ht="15" customHeight="1">
      <c r="B93" s="331"/>
      <c r="C93" s="306" t="s">
        <v>1488</v>
      </c>
      <c r="D93" s="306"/>
      <c r="E93" s="306"/>
      <c r="F93" s="329" t="s">
        <v>1458</v>
      </c>
      <c r="G93" s="330"/>
      <c r="H93" s="306" t="s">
        <v>1489</v>
      </c>
      <c r="I93" s="306" t="s">
        <v>1490</v>
      </c>
      <c r="J93" s="306"/>
      <c r="K93" s="320"/>
    </row>
    <row r="94" s="1" customFormat="1" ht="15" customHeight="1">
      <c r="B94" s="331"/>
      <c r="C94" s="306" t="s">
        <v>1491</v>
      </c>
      <c r="D94" s="306"/>
      <c r="E94" s="306"/>
      <c r="F94" s="329" t="s">
        <v>1458</v>
      </c>
      <c r="G94" s="330"/>
      <c r="H94" s="306" t="s">
        <v>1492</v>
      </c>
      <c r="I94" s="306" t="s">
        <v>1493</v>
      </c>
      <c r="J94" s="306"/>
      <c r="K94" s="320"/>
    </row>
    <row r="95" s="1" customFormat="1" ht="15" customHeight="1">
      <c r="B95" s="331"/>
      <c r="C95" s="306" t="s">
        <v>1494</v>
      </c>
      <c r="D95" s="306"/>
      <c r="E95" s="306"/>
      <c r="F95" s="329" t="s">
        <v>1458</v>
      </c>
      <c r="G95" s="330"/>
      <c r="H95" s="306" t="s">
        <v>1494</v>
      </c>
      <c r="I95" s="306" t="s">
        <v>1493</v>
      </c>
      <c r="J95" s="306"/>
      <c r="K95" s="320"/>
    </row>
    <row r="96" s="1" customFormat="1" ht="15" customHeight="1">
      <c r="B96" s="331"/>
      <c r="C96" s="306" t="s">
        <v>44</v>
      </c>
      <c r="D96" s="306"/>
      <c r="E96" s="306"/>
      <c r="F96" s="329" t="s">
        <v>1458</v>
      </c>
      <c r="G96" s="330"/>
      <c r="H96" s="306" t="s">
        <v>1495</v>
      </c>
      <c r="I96" s="306" t="s">
        <v>1493</v>
      </c>
      <c r="J96" s="306"/>
      <c r="K96" s="320"/>
    </row>
    <row r="97" s="1" customFormat="1" ht="15" customHeight="1">
      <c r="B97" s="331"/>
      <c r="C97" s="306" t="s">
        <v>54</v>
      </c>
      <c r="D97" s="306"/>
      <c r="E97" s="306"/>
      <c r="F97" s="329" t="s">
        <v>1458</v>
      </c>
      <c r="G97" s="330"/>
      <c r="H97" s="306" t="s">
        <v>1496</v>
      </c>
      <c r="I97" s="306" t="s">
        <v>1493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1497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1452</v>
      </c>
      <c r="D103" s="321"/>
      <c r="E103" s="321"/>
      <c r="F103" s="321" t="s">
        <v>1453</v>
      </c>
      <c r="G103" s="322"/>
      <c r="H103" s="321" t="s">
        <v>60</v>
      </c>
      <c r="I103" s="321" t="s">
        <v>63</v>
      </c>
      <c r="J103" s="321" t="s">
        <v>1454</v>
      </c>
      <c r="K103" s="320"/>
    </row>
    <row r="104" s="1" customFormat="1" ht="17.25" customHeight="1">
      <c r="B104" s="318"/>
      <c r="C104" s="323" t="s">
        <v>1455</v>
      </c>
      <c r="D104" s="323"/>
      <c r="E104" s="323"/>
      <c r="F104" s="324" t="s">
        <v>1456</v>
      </c>
      <c r="G104" s="325"/>
      <c r="H104" s="323"/>
      <c r="I104" s="323"/>
      <c r="J104" s="323" t="s">
        <v>1457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59</v>
      </c>
      <c r="D106" s="328"/>
      <c r="E106" s="328"/>
      <c r="F106" s="329" t="s">
        <v>1458</v>
      </c>
      <c r="G106" s="306"/>
      <c r="H106" s="306" t="s">
        <v>1498</v>
      </c>
      <c r="I106" s="306" t="s">
        <v>1460</v>
      </c>
      <c r="J106" s="306">
        <v>20</v>
      </c>
      <c r="K106" s="320"/>
    </row>
    <row r="107" s="1" customFormat="1" ht="15" customHeight="1">
      <c r="B107" s="318"/>
      <c r="C107" s="306" t="s">
        <v>1461</v>
      </c>
      <c r="D107" s="306"/>
      <c r="E107" s="306"/>
      <c r="F107" s="329" t="s">
        <v>1458</v>
      </c>
      <c r="G107" s="306"/>
      <c r="H107" s="306" t="s">
        <v>1498</v>
      </c>
      <c r="I107" s="306" t="s">
        <v>1460</v>
      </c>
      <c r="J107" s="306">
        <v>120</v>
      </c>
      <c r="K107" s="320"/>
    </row>
    <row r="108" s="1" customFormat="1" ht="15" customHeight="1">
      <c r="B108" s="331"/>
      <c r="C108" s="306" t="s">
        <v>1463</v>
      </c>
      <c r="D108" s="306"/>
      <c r="E108" s="306"/>
      <c r="F108" s="329" t="s">
        <v>1464</v>
      </c>
      <c r="G108" s="306"/>
      <c r="H108" s="306" t="s">
        <v>1498</v>
      </c>
      <c r="I108" s="306" t="s">
        <v>1460</v>
      </c>
      <c r="J108" s="306">
        <v>50</v>
      </c>
      <c r="K108" s="320"/>
    </row>
    <row r="109" s="1" customFormat="1" ht="15" customHeight="1">
      <c r="B109" s="331"/>
      <c r="C109" s="306" t="s">
        <v>1466</v>
      </c>
      <c r="D109" s="306"/>
      <c r="E109" s="306"/>
      <c r="F109" s="329" t="s">
        <v>1458</v>
      </c>
      <c r="G109" s="306"/>
      <c r="H109" s="306" t="s">
        <v>1498</v>
      </c>
      <c r="I109" s="306" t="s">
        <v>1468</v>
      </c>
      <c r="J109" s="306"/>
      <c r="K109" s="320"/>
    </row>
    <row r="110" s="1" customFormat="1" ht="15" customHeight="1">
      <c r="B110" s="331"/>
      <c r="C110" s="306" t="s">
        <v>1477</v>
      </c>
      <c r="D110" s="306"/>
      <c r="E110" s="306"/>
      <c r="F110" s="329" t="s">
        <v>1464</v>
      </c>
      <c r="G110" s="306"/>
      <c r="H110" s="306" t="s">
        <v>1498</v>
      </c>
      <c r="I110" s="306" t="s">
        <v>1460</v>
      </c>
      <c r="J110" s="306">
        <v>50</v>
      </c>
      <c r="K110" s="320"/>
    </row>
    <row r="111" s="1" customFormat="1" ht="15" customHeight="1">
      <c r="B111" s="331"/>
      <c r="C111" s="306" t="s">
        <v>1485</v>
      </c>
      <c r="D111" s="306"/>
      <c r="E111" s="306"/>
      <c r="F111" s="329" t="s">
        <v>1464</v>
      </c>
      <c r="G111" s="306"/>
      <c r="H111" s="306" t="s">
        <v>1498</v>
      </c>
      <c r="I111" s="306" t="s">
        <v>1460</v>
      </c>
      <c r="J111" s="306">
        <v>50</v>
      </c>
      <c r="K111" s="320"/>
    </row>
    <row r="112" s="1" customFormat="1" ht="15" customHeight="1">
      <c r="B112" s="331"/>
      <c r="C112" s="306" t="s">
        <v>1483</v>
      </c>
      <c r="D112" s="306"/>
      <c r="E112" s="306"/>
      <c r="F112" s="329" t="s">
        <v>1464</v>
      </c>
      <c r="G112" s="306"/>
      <c r="H112" s="306" t="s">
        <v>1498</v>
      </c>
      <c r="I112" s="306" t="s">
        <v>1460</v>
      </c>
      <c r="J112" s="306">
        <v>50</v>
      </c>
      <c r="K112" s="320"/>
    </row>
    <row r="113" s="1" customFormat="1" ht="15" customHeight="1">
      <c r="B113" s="331"/>
      <c r="C113" s="306" t="s">
        <v>59</v>
      </c>
      <c r="D113" s="306"/>
      <c r="E113" s="306"/>
      <c r="F113" s="329" t="s">
        <v>1458</v>
      </c>
      <c r="G113" s="306"/>
      <c r="H113" s="306" t="s">
        <v>1499</v>
      </c>
      <c r="I113" s="306" t="s">
        <v>1460</v>
      </c>
      <c r="J113" s="306">
        <v>20</v>
      </c>
      <c r="K113" s="320"/>
    </row>
    <row r="114" s="1" customFormat="1" ht="15" customHeight="1">
      <c r="B114" s="331"/>
      <c r="C114" s="306" t="s">
        <v>1500</v>
      </c>
      <c r="D114" s="306"/>
      <c r="E114" s="306"/>
      <c r="F114" s="329" t="s">
        <v>1458</v>
      </c>
      <c r="G114" s="306"/>
      <c r="H114" s="306" t="s">
        <v>1501</v>
      </c>
      <c r="I114" s="306" t="s">
        <v>1460</v>
      </c>
      <c r="J114" s="306">
        <v>120</v>
      </c>
      <c r="K114" s="320"/>
    </row>
    <row r="115" s="1" customFormat="1" ht="15" customHeight="1">
      <c r="B115" s="331"/>
      <c r="C115" s="306" t="s">
        <v>44</v>
      </c>
      <c r="D115" s="306"/>
      <c r="E115" s="306"/>
      <c r="F115" s="329" t="s">
        <v>1458</v>
      </c>
      <c r="G115" s="306"/>
      <c r="H115" s="306" t="s">
        <v>1502</v>
      </c>
      <c r="I115" s="306" t="s">
        <v>1493</v>
      </c>
      <c r="J115" s="306"/>
      <c r="K115" s="320"/>
    </row>
    <row r="116" s="1" customFormat="1" ht="15" customHeight="1">
      <c r="B116" s="331"/>
      <c r="C116" s="306" t="s">
        <v>54</v>
      </c>
      <c r="D116" s="306"/>
      <c r="E116" s="306"/>
      <c r="F116" s="329" t="s">
        <v>1458</v>
      </c>
      <c r="G116" s="306"/>
      <c r="H116" s="306" t="s">
        <v>1503</v>
      </c>
      <c r="I116" s="306" t="s">
        <v>1493</v>
      </c>
      <c r="J116" s="306"/>
      <c r="K116" s="320"/>
    </row>
    <row r="117" s="1" customFormat="1" ht="15" customHeight="1">
      <c r="B117" s="331"/>
      <c r="C117" s="306" t="s">
        <v>63</v>
      </c>
      <c r="D117" s="306"/>
      <c r="E117" s="306"/>
      <c r="F117" s="329" t="s">
        <v>1458</v>
      </c>
      <c r="G117" s="306"/>
      <c r="H117" s="306" t="s">
        <v>1504</v>
      </c>
      <c r="I117" s="306" t="s">
        <v>1505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1506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1452</v>
      </c>
      <c r="D123" s="321"/>
      <c r="E123" s="321"/>
      <c r="F123" s="321" t="s">
        <v>1453</v>
      </c>
      <c r="G123" s="322"/>
      <c r="H123" s="321" t="s">
        <v>60</v>
      </c>
      <c r="I123" s="321" t="s">
        <v>63</v>
      </c>
      <c r="J123" s="321" t="s">
        <v>1454</v>
      </c>
      <c r="K123" s="350"/>
    </row>
    <row r="124" s="1" customFormat="1" ht="17.25" customHeight="1">
      <c r="B124" s="349"/>
      <c r="C124" s="323" t="s">
        <v>1455</v>
      </c>
      <c r="D124" s="323"/>
      <c r="E124" s="323"/>
      <c r="F124" s="324" t="s">
        <v>1456</v>
      </c>
      <c r="G124" s="325"/>
      <c r="H124" s="323"/>
      <c r="I124" s="323"/>
      <c r="J124" s="323" t="s">
        <v>1457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1461</v>
      </c>
      <c r="D126" s="328"/>
      <c r="E126" s="328"/>
      <c r="F126" s="329" t="s">
        <v>1458</v>
      </c>
      <c r="G126" s="306"/>
      <c r="H126" s="306" t="s">
        <v>1498</v>
      </c>
      <c r="I126" s="306" t="s">
        <v>1460</v>
      </c>
      <c r="J126" s="306">
        <v>120</v>
      </c>
      <c r="K126" s="354"/>
    </row>
    <row r="127" s="1" customFormat="1" ht="15" customHeight="1">
      <c r="B127" s="351"/>
      <c r="C127" s="306" t="s">
        <v>1507</v>
      </c>
      <c r="D127" s="306"/>
      <c r="E127" s="306"/>
      <c r="F127" s="329" t="s">
        <v>1458</v>
      </c>
      <c r="G127" s="306"/>
      <c r="H127" s="306" t="s">
        <v>1508</v>
      </c>
      <c r="I127" s="306" t="s">
        <v>1460</v>
      </c>
      <c r="J127" s="306" t="s">
        <v>1509</v>
      </c>
      <c r="K127" s="354"/>
    </row>
    <row r="128" s="1" customFormat="1" ht="15" customHeight="1">
      <c r="B128" s="351"/>
      <c r="C128" s="306" t="s">
        <v>1406</v>
      </c>
      <c r="D128" s="306"/>
      <c r="E128" s="306"/>
      <c r="F128" s="329" t="s">
        <v>1458</v>
      </c>
      <c r="G128" s="306"/>
      <c r="H128" s="306" t="s">
        <v>1510</v>
      </c>
      <c r="I128" s="306" t="s">
        <v>1460</v>
      </c>
      <c r="J128" s="306" t="s">
        <v>1509</v>
      </c>
      <c r="K128" s="354"/>
    </row>
    <row r="129" s="1" customFormat="1" ht="15" customHeight="1">
      <c r="B129" s="351"/>
      <c r="C129" s="306" t="s">
        <v>1469</v>
      </c>
      <c r="D129" s="306"/>
      <c r="E129" s="306"/>
      <c r="F129" s="329" t="s">
        <v>1464</v>
      </c>
      <c r="G129" s="306"/>
      <c r="H129" s="306" t="s">
        <v>1470</v>
      </c>
      <c r="I129" s="306" t="s">
        <v>1460</v>
      </c>
      <c r="J129" s="306">
        <v>15</v>
      </c>
      <c r="K129" s="354"/>
    </row>
    <row r="130" s="1" customFormat="1" ht="15" customHeight="1">
      <c r="B130" s="351"/>
      <c r="C130" s="332" t="s">
        <v>1471</v>
      </c>
      <c r="D130" s="332"/>
      <c r="E130" s="332"/>
      <c r="F130" s="333" t="s">
        <v>1464</v>
      </c>
      <c r="G130" s="332"/>
      <c r="H130" s="332" t="s">
        <v>1472</v>
      </c>
      <c r="I130" s="332" t="s">
        <v>1460</v>
      </c>
      <c r="J130" s="332">
        <v>15</v>
      </c>
      <c r="K130" s="354"/>
    </row>
    <row r="131" s="1" customFormat="1" ht="15" customHeight="1">
      <c r="B131" s="351"/>
      <c r="C131" s="332" t="s">
        <v>1473</v>
      </c>
      <c r="D131" s="332"/>
      <c r="E131" s="332"/>
      <c r="F131" s="333" t="s">
        <v>1464</v>
      </c>
      <c r="G131" s="332"/>
      <c r="H131" s="332" t="s">
        <v>1474</v>
      </c>
      <c r="I131" s="332" t="s">
        <v>1460</v>
      </c>
      <c r="J131" s="332">
        <v>20</v>
      </c>
      <c r="K131" s="354"/>
    </row>
    <row r="132" s="1" customFormat="1" ht="15" customHeight="1">
      <c r="B132" s="351"/>
      <c r="C132" s="332" t="s">
        <v>1475</v>
      </c>
      <c r="D132" s="332"/>
      <c r="E132" s="332"/>
      <c r="F132" s="333" t="s">
        <v>1464</v>
      </c>
      <c r="G132" s="332"/>
      <c r="H132" s="332" t="s">
        <v>1476</v>
      </c>
      <c r="I132" s="332" t="s">
        <v>1460</v>
      </c>
      <c r="J132" s="332">
        <v>20</v>
      </c>
      <c r="K132" s="354"/>
    </row>
    <row r="133" s="1" customFormat="1" ht="15" customHeight="1">
      <c r="B133" s="351"/>
      <c r="C133" s="306" t="s">
        <v>1463</v>
      </c>
      <c r="D133" s="306"/>
      <c r="E133" s="306"/>
      <c r="F133" s="329" t="s">
        <v>1464</v>
      </c>
      <c r="G133" s="306"/>
      <c r="H133" s="306" t="s">
        <v>1498</v>
      </c>
      <c r="I133" s="306" t="s">
        <v>1460</v>
      </c>
      <c r="J133" s="306">
        <v>50</v>
      </c>
      <c r="K133" s="354"/>
    </row>
    <row r="134" s="1" customFormat="1" ht="15" customHeight="1">
      <c r="B134" s="351"/>
      <c r="C134" s="306" t="s">
        <v>1477</v>
      </c>
      <c r="D134" s="306"/>
      <c r="E134" s="306"/>
      <c r="F134" s="329" t="s">
        <v>1464</v>
      </c>
      <c r="G134" s="306"/>
      <c r="H134" s="306" t="s">
        <v>1498</v>
      </c>
      <c r="I134" s="306" t="s">
        <v>1460</v>
      </c>
      <c r="J134" s="306">
        <v>50</v>
      </c>
      <c r="K134" s="354"/>
    </row>
    <row r="135" s="1" customFormat="1" ht="15" customHeight="1">
      <c r="B135" s="351"/>
      <c r="C135" s="306" t="s">
        <v>1483</v>
      </c>
      <c r="D135" s="306"/>
      <c r="E135" s="306"/>
      <c r="F135" s="329" t="s">
        <v>1464</v>
      </c>
      <c r="G135" s="306"/>
      <c r="H135" s="306" t="s">
        <v>1498</v>
      </c>
      <c r="I135" s="306" t="s">
        <v>1460</v>
      </c>
      <c r="J135" s="306">
        <v>50</v>
      </c>
      <c r="K135" s="354"/>
    </row>
    <row r="136" s="1" customFormat="1" ht="15" customHeight="1">
      <c r="B136" s="351"/>
      <c r="C136" s="306" t="s">
        <v>1485</v>
      </c>
      <c r="D136" s="306"/>
      <c r="E136" s="306"/>
      <c r="F136" s="329" t="s">
        <v>1464</v>
      </c>
      <c r="G136" s="306"/>
      <c r="H136" s="306" t="s">
        <v>1498</v>
      </c>
      <c r="I136" s="306" t="s">
        <v>1460</v>
      </c>
      <c r="J136" s="306">
        <v>50</v>
      </c>
      <c r="K136" s="354"/>
    </row>
    <row r="137" s="1" customFormat="1" ht="15" customHeight="1">
      <c r="B137" s="351"/>
      <c r="C137" s="306" t="s">
        <v>1486</v>
      </c>
      <c r="D137" s="306"/>
      <c r="E137" s="306"/>
      <c r="F137" s="329" t="s">
        <v>1464</v>
      </c>
      <c r="G137" s="306"/>
      <c r="H137" s="306" t="s">
        <v>1511</v>
      </c>
      <c r="I137" s="306" t="s">
        <v>1460</v>
      </c>
      <c r="J137" s="306">
        <v>255</v>
      </c>
      <c r="K137" s="354"/>
    </row>
    <row r="138" s="1" customFormat="1" ht="15" customHeight="1">
      <c r="B138" s="351"/>
      <c r="C138" s="306" t="s">
        <v>1488</v>
      </c>
      <c r="D138" s="306"/>
      <c r="E138" s="306"/>
      <c r="F138" s="329" t="s">
        <v>1458</v>
      </c>
      <c r="G138" s="306"/>
      <c r="H138" s="306" t="s">
        <v>1512</v>
      </c>
      <c r="I138" s="306" t="s">
        <v>1490</v>
      </c>
      <c r="J138" s="306"/>
      <c r="K138" s="354"/>
    </row>
    <row r="139" s="1" customFormat="1" ht="15" customHeight="1">
      <c r="B139" s="351"/>
      <c r="C139" s="306" t="s">
        <v>1491</v>
      </c>
      <c r="D139" s="306"/>
      <c r="E139" s="306"/>
      <c r="F139" s="329" t="s">
        <v>1458</v>
      </c>
      <c r="G139" s="306"/>
      <c r="H139" s="306" t="s">
        <v>1513</v>
      </c>
      <c r="I139" s="306" t="s">
        <v>1493</v>
      </c>
      <c r="J139" s="306"/>
      <c r="K139" s="354"/>
    </row>
    <row r="140" s="1" customFormat="1" ht="15" customHeight="1">
      <c r="B140" s="351"/>
      <c r="C140" s="306" t="s">
        <v>1494</v>
      </c>
      <c r="D140" s="306"/>
      <c r="E140" s="306"/>
      <c r="F140" s="329" t="s">
        <v>1458</v>
      </c>
      <c r="G140" s="306"/>
      <c r="H140" s="306" t="s">
        <v>1494</v>
      </c>
      <c r="I140" s="306" t="s">
        <v>1493</v>
      </c>
      <c r="J140" s="306"/>
      <c r="K140" s="354"/>
    </row>
    <row r="141" s="1" customFormat="1" ht="15" customHeight="1">
      <c r="B141" s="351"/>
      <c r="C141" s="306" t="s">
        <v>44</v>
      </c>
      <c r="D141" s="306"/>
      <c r="E141" s="306"/>
      <c r="F141" s="329" t="s">
        <v>1458</v>
      </c>
      <c r="G141" s="306"/>
      <c r="H141" s="306" t="s">
        <v>1514</v>
      </c>
      <c r="I141" s="306" t="s">
        <v>1493</v>
      </c>
      <c r="J141" s="306"/>
      <c r="K141" s="354"/>
    </row>
    <row r="142" s="1" customFormat="1" ht="15" customHeight="1">
      <c r="B142" s="351"/>
      <c r="C142" s="306" t="s">
        <v>1515</v>
      </c>
      <c r="D142" s="306"/>
      <c r="E142" s="306"/>
      <c r="F142" s="329" t="s">
        <v>1458</v>
      </c>
      <c r="G142" s="306"/>
      <c r="H142" s="306" t="s">
        <v>1516</v>
      </c>
      <c r="I142" s="306" t="s">
        <v>1493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1517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1452</v>
      </c>
      <c r="D148" s="321"/>
      <c r="E148" s="321"/>
      <c r="F148" s="321" t="s">
        <v>1453</v>
      </c>
      <c r="G148" s="322"/>
      <c r="H148" s="321" t="s">
        <v>60</v>
      </c>
      <c r="I148" s="321" t="s">
        <v>63</v>
      </c>
      <c r="J148" s="321" t="s">
        <v>1454</v>
      </c>
      <c r="K148" s="320"/>
    </row>
    <row r="149" s="1" customFormat="1" ht="17.25" customHeight="1">
      <c r="B149" s="318"/>
      <c r="C149" s="323" t="s">
        <v>1455</v>
      </c>
      <c r="D149" s="323"/>
      <c r="E149" s="323"/>
      <c r="F149" s="324" t="s">
        <v>1456</v>
      </c>
      <c r="G149" s="325"/>
      <c r="H149" s="323"/>
      <c r="I149" s="323"/>
      <c r="J149" s="323" t="s">
        <v>1457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1461</v>
      </c>
      <c r="D151" s="306"/>
      <c r="E151" s="306"/>
      <c r="F151" s="359" t="s">
        <v>1458</v>
      </c>
      <c r="G151" s="306"/>
      <c r="H151" s="358" t="s">
        <v>1498</v>
      </c>
      <c r="I151" s="358" t="s">
        <v>1460</v>
      </c>
      <c r="J151" s="358">
        <v>120</v>
      </c>
      <c r="K151" s="354"/>
    </row>
    <row r="152" s="1" customFormat="1" ht="15" customHeight="1">
      <c r="B152" s="331"/>
      <c r="C152" s="358" t="s">
        <v>1507</v>
      </c>
      <c r="D152" s="306"/>
      <c r="E152" s="306"/>
      <c r="F152" s="359" t="s">
        <v>1458</v>
      </c>
      <c r="G152" s="306"/>
      <c r="H152" s="358" t="s">
        <v>1518</v>
      </c>
      <c r="I152" s="358" t="s">
        <v>1460</v>
      </c>
      <c r="J152" s="358" t="s">
        <v>1509</v>
      </c>
      <c r="K152" s="354"/>
    </row>
    <row r="153" s="1" customFormat="1" ht="15" customHeight="1">
      <c r="B153" s="331"/>
      <c r="C153" s="358" t="s">
        <v>1406</v>
      </c>
      <c r="D153" s="306"/>
      <c r="E153" s="306"/>
      <c r="F153" s="359" t="s">
        <v>1458</v>
      </c>
      <c r="G153" s="306"/>
      <c r="H153" s="358" t="s">
        <v>1519</v>
      </c>
      <c r="I153" s="358" t="s">
        <v>1460</v>
      </c>
      <c r="J153" s="358" t="s">
        <v>1509</v>
      </c>
      <c r="K153" s="354"/>
    </row>
    <row r="154" s="1" customFormat="1" ht="15" customHeight="1">
      <c r="B154" s="331"/>
      <c r="C154" s="358" t="s">
        <v>1463</v>
      </c>
      <c r="D154" s="306"/>
      <c r="E154" s="306"/>
      <c r="F154" s="359" t="s">
        <v>1464</v>
      </c>
      <c r="G154" s="306"/>
      <c r="H154" s="358" t="s">
        <v>1498</v>
      </c>
      <c r="I154" s="358" t="s">
        <v>1460</v>
      </c>
      <c r="J154" s="358">
        <v>50</v>
      </c>
      <c r="K154" s="354"/>
    </row>
    <row r="155" s="1" customFormat="1" ht="15" customHeight="1">
      <c r="B155" s="331"/>
      <c r="C155" s="358" t="s">
        <v>1466</v>
      </c>
      <c r="D155" s="306"/>
      <c r="E155" s="306"/>
      <c r="F155" s="359" t="s">
        <v>1458</v>
      </c>
      <c r="G155" s="306"/>
      <c r="H155" s="358" t="s">
        <v>1498</v>
      </c>
      <c r="I155" s="358" t="s">
        <v>1468</v>
      </c>
      <c r="J155" s="358"/>
      <c r="K155" s="354"/>
    </row>
    <row r="156" s="1" customFormat="1" ht="15" customHeight="1">
      <c r="B156" s="331"/>
      <c r="C156" s="358" t="s">
        <v>1477</v>
      </c>
      <c r="D156" s="306"/>
      <c r="E156" s="306"/>
      <c r="F156" s="359" t="s">
        <v>1464</v>
      </c>
      <c r="G156" s="306"/>
      <c r="H156" s="358" t="s">
        <v>1498</v>
      </c>
      <c r="I156" s="358" t="s">
        <v>1460</v>
      </c>
      <c r="J156" s="358">
        <v>50</v>
      </c>
      <c r="K156" s="354"/>
    </row>
    <row r="157" s="1" customFormat="1" ht="15" customHeight="1">
      <c r="B157" s="331"/>
      <c r="C157" s="358" t="s">
        <v>1485</v>
      </c>
      <c r="D157" s="306"/>
      <c r="E157" s="306"/>
      <c r="F157" s="359" t="s">
        <v>1464</v>
      </c>
      <c r="G157" s="306"/>
      <c r="H157" s="358" t="s">
        <v>1498</v>
      </c>
      <c r="I157" s="358" t="s">
        <v>1460</v>
      </c>
      <c r="J157" s="358">
        <v>50</v>
      </c>
      <c r="K157" s="354"/>
    </row>
    <row r="158" s="1" customFormat="1" ht="15" customHeight="1">
      <c r="B158" s="331"/>
      <c r="C158" s="358" t="s">
        <v>1483</v>
      </c>
      <c r="D158" s="306"/>
      <c r="E158" s="306"/>
      <c r="F158" s="359" t="s">
        <v>1464</v>
      </c>
      <c r="G158" s="306"/>
      <c r="H158" s="358" t="s">
        <v>1498</v>
      </c>
      <c r="I158" s="358" t="s">
        <v>1460</v>
      </c>
      <c r="J158" s="358">
        <v>50</v>
      </c>
      <c r="K158" s="354"/>
    </row>
    <row r="159" s="1" customFormat="1" ht="15" customHeight="1">
      <c r="B159" s="331"/>
      <c r="C159" s="358" t="s">
        <v>103</v>
      </c>
      <c r="D159" s="306"/>
      <c r="E159" s="306"/>
      <c r="F159" s="359" t="s">
        <v>1458</v>
      </c>
      <c r="G159" s="306"/>
      <c r="H159" s="358" t="s">
        <v>1520</v>
      </c>
      <c r="I159" s="358" t="s">
        <v>1460</v>
      </c>
      <c r="J159" s="358" t="s">
        <v>1521</v>
      </c>
      <c r="K159" s="354"/>
    </row>
    <row r="160" s="1" customFormat="1" ht="15" customHeight="1">
      <c r="B160" s="331"/>
      <c r="C160" s="358" t="s">
        <v>1522</v>
      </c>
      <c r="D160" s="306"/>
      <c r="E160" s="306"/>
      <c r="F160" s="359" t="s">
        <v>1458</v>
      </c>
      <c r="G160" s="306"/>
      <c r="H160" s="358" t="s">
        <v>1523</v>
      </c>
      <c r="I160" s="358" t="s">
        <v>1493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1524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1452</v>
      </c>
      <c r="D166" s="321"/>
      <c r="E166" s="321"/>
      <c r="F166" s="321" t="s">
        <v>1453</v>
      </c>
      <c r="G166" s="363"/>
      <c r="H166" s="364" t="s">
        <v>60</v>
      </c>
      <c r="I166" s="364" t="s">
        <v>63</v>
      </c>
      <c r="J166" s="321" t="s">
        <v>1454</v>
      </c>
      <c r="K166" s="298"/>
    </row>
    <row r="167" s="1" customFormat="1" ht="17.25" customHeight="1">
      <c r="B167" s="299"/>
      <c r="C167" s="323" t="s">
        <v>1455</v>
      </c>
      <c r="D167" s="323"/>
      <c r="E167" s="323"/>
      <c r="F167" s="324" t="s">
        <v>1456</v>
      </c>
      <c r="G167" s="365"/>
      <c r="H167" s="366"/>
      <c r="I167" s="366"/>
      <c r="J167" s="323" t="s">
        <v>1457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1461</v>
      </c>
      <c r="D169" s="306"/>
      <c r="E169" s="306"/>
      <c r="F169" s="329" t="s">
        <v>1458</v>
      </c>
      <c r="G169" s="306"/>
      <c r="H169" s="306" t="s">
        <v>1498</v>
      </c>
      <c r="I169" s="306" t="s">
        <v>1460</v>
      </c>
      <c r="J169" s="306">
        <v>120</v>
      </c>
      <c r="K169" s="354"/>
    </row>
    <row r="170" s="1" customFormat="1" ht="15" customHeight="1">
      <c r="B170" s="331"/>
      <c r="C170" s="306" t="s">
        <v>1507</v>
      </c>
      <c r="D170" s="306"/>
      <c r="E170" s="306"/>
      <c r="F170" s="329" t="s">
        <v>1458</v>
      </c>
      <c r="G170" s="306"/>
      <c r="H170" s="306" t="s">
        <v>1508</v>
      </c>
      <c r="I170" s="306" t="s">
        <v>1460</v>
      </c>
      <c r="J170" s="306" t="s">
        <v>1509</v>
      </c>
      <c r="K170" s="354"/>
    </row>
    <row r="171" s="1" customFormat="1" ht="15" customHeight="1">
      <c r="B171" s="331"/>
      <c r="C171" s="306" t="s">
        <v>1406</v>
      </c>
      <c r="D171" s="306"/>
      <c r="E171" s="306"/>
      <c r="F171" s="329" t="s">
        <v>1458</v>
      </c>
      <c r="G171" s="306"/>
      <c r="H171" s="306" t="s">
        <v>1525</v>
      </c>
      <c r="I171" s="306" t="s">
        <v>1460</v>
      </c>
      <c r="J171" s="306" t="s">
        <v>1509</v>
      </c>
      <c r="K171" s="354"/>
    </row>
    <row r="172" s="1" customFormat="1" ht="15" customHeight="1">
      <c r="B172" s="331"/>
      <c r="C172" s="306" t="s">
        <v>1463</v>
      </c>
      <c r="D172" s="306"/>
      <c r="E172" s="306"/>
      <c r="F172" s="329" t="s">
        <v>1464</v>
      </c>
      <c r="G172" s="306"/>
      <c r="H172" s="306" t="s">
        <v>1525</v>
      </c>
      <c r="I172" s="306" t="s">
        <v>1460</v>
      </c>
      <c r="J172" s="306">
        <v>50</v>
      </c>
      <c r="K172" s="354"/>
    </row>
    <row r="173" s="1" customFormat="1" ht="15" customHeight="1">
      <c r="B173" s="331"/>
      <c r="C173" s="306" t="s">
        <v>1466</v>
      </c>
      <c r="D173" s="306"/>
      <c r="E173" s="306"/>
      <c r="F173" s="329" t="s">
        <v>1458</v>
      </c>
      <c r="G173" s="306"/>
      <c r="H173" s="306" t="s">
        <v>1525</v>
      </c>
      <c r="I173" s="306" t="s">
        <v>1468</v>
      </c>
      <c r="J173" s="306"/>
      <c r="K173" s="354"/>
    </row>
    <row r="174" s="1" customFormat="1" ht="15" customHeight="1">
      <c r="B174" s="331"/>
      <c r="C174" s="306" t="s">
        <v>1477</v>
      </c>
      <c r="D174" s="306"/>
      <c r="E174" s="306"/>
      <c r="F174" s="329" t="s">
        <v>1464</v>
      </c>
      <c r="G174" s="306"/>
      <c r="H174" s="306" t="s">
        <v>1525</v>
      </c>
      <c r="I174" s="306" t="s">
        <v>1460</v>
      </c>
      <c r="J174" s="306">
        <v>50</v>
      </c>
      <c r="K174" s="354"/>
    </row>
    <row r="175" s="1" customFormat="1" ht="15" customHeight="1">
      <c r="B175" s="331"/>
      <c r="C175" s="306" t="s">
        <v>1485</v>
      </c>
      <c r="D175" s="306"/>
      <c r="E175" s="306"/>
      <c r="F175" s="329" t="s">
        <v>1464</v>
      </c>
      <c r="G175" s="306"/>
      <c r="H175" s="306" t="s">
        <v>1525</v>
      </c>
      <c r="I175" s="306" t="s">
        <v>1460</v>
      </c>
      <c r="J175" s="306">
        <v>50</v>
      </c>
      <c r="K175" s="354"/>
    </row>
    <row r="176" s="1" customFormat="1" ht="15" customHeight="1">
      <c r="B176" s="331"/>
      <c r="C176" s="306" t="s">
        <v>1483</v>
      </c>
      <c r="D176" s="306"/>
      <c r="E176" s="306"/>
      <c r="F176" s="329" t="s">
        <v>1464</v>
      </c>
      <c r="G176" s="306"/>
      <c r="H176" s="306" t="s">
        <v>1525</v>
      </c>
      <c r="I176" s="306" t="s">
        <v>1460</v>
      </c>
      <c r="J176" s="306">
        <v>50</v>
      </c>
      <c r="K176" s="354"/>
    </row>
    <row r="177" s="1" customFormat="1" ht="15" customHeight="1">
      <c r="B177" s="331"/>
      <c r="C177" s="306" t="s">
        <v>127</v>
      </c>
      <c r="D177" s="306"/>
      <c r="E177" s="306"/>
      <c r="F177" s="329" t="s">
        <v>1458</v>
      </c>
      <c r="G177" s="306"/>
      <c r="H177" s="306" t="s">
        <v>1526</v>
      </c>
      <c r="I177" s="306" t="s">
        <v>1527</v>
      </c>
      <c r="J177" s="306"/>
      <c r="K177" s="354"/>
    </row>
    <row r="178" s="1" customFormat="1" ht="15" customHeight="1">
      <c r="B178" s="331"/>
      <c r="C178" s="306" t="s">
        <v>63</v>
      </c>
      <c r="D178" s="306"/>
      <c r="E178" s="306"/>
      <c r="F178" s="329" t="s">
        <v>1458</v>
      </c>
      <c r="G178" s="306"/>
      <c r="H178" s="306" t="s">
        <v>1528</v>
      </c>
      <c r="I178" s="306" t="s">
        <v>1529</v>
      </c>
      <c r="J178" s="306">
        <v>1</v>
      </c>
      <c r="K178" s="354"/>
    </row>
    <row r="179" s="1" customFormat="1" ht="15" customHeight="1">
      <c r="B179" s="331"/>
      <c r="C179" s="306" t="s">
        <v>59</v>
      </c>
      <c r="D179" s="306"/>
      <c r="E179" s="306"/>
      <c r="F179" s="329" t="s">
        <v>1458</v>
      </c>
      <c r="G179" s="306"/>
      <c r="H179" s="306" t="s">
        <v>1530</v>
      </c>
      <c r="I179" s="306" t="s">
        <v>1460</v>
      </c>
      <c r="J179" s="306">
        <v>20</v>
      </c>
      <c r="K179" s="354"/>
    </row>
    <row r="180" s="1" customFormat="1" ht="15" customHeight="1">
      <c r="B180" s="331"/>
      <c r="C180" s="306" t="s">
        <v>60</v>
      </c>
      <c r="D180" s="306"/>
      <c r="E180" s="306"/>
      <c r="F180" s="329" t="s">
        <v>1458</v>
      </c>
      <c r="G180" s="306"/>
      <c r="H180" s="306" t="s">
        <v>1531</v>
      </c>
      <c r="I180" s="306" t="s">
        <v>1460</v>
      </c>
      <c r="J180" s="306">
        <v>255</v>
      </c>
      <c r="K180" s="354"/>
    </row>
    <row r="181" s="1" customFormat="1" ht="15" customHeight="1">
      <c r="B181" s="331"/>
      <c r="C181" s="306" t="s">
        <v>128</v>
      </c>
      <c r="D181" s="306"/>
      <c r="E181" s="306"/>
      <c r="F181" s="329" t="s">
        <v>1458</v>
      </c>
      <c r="G181" s="306"/>
      <c r="H181" s="306" t="s">
        <v>1422</v>
      </c>
      <c r="I181" s="306" t="s">
        <v>1460</v>
      </c>
      <c r="J181" s="306">
        <v>10</v>
      </c>
      <c r="K181" s="354"/>
    </row>
    <row r="182" s="1" customFormat="1" ht="15" customHeight="1">
      <c r="B182" s="331"/>
      <c r="C182" s="306" t="s">
        <v>129</v>
      </c>
      <c r="D182" s="306"/>
      <c r="E182" s="306"/>
      <c r="F182" s="329" t="s">
        <v>1458</v>
      </c>
      <c r="G182" s="306"/>
      <c r="H182" s="306" t="s">
        <v>1532</v>
      </c>
      <c r="I182" s="306" t="s">
        <v>1493</v>
      </c>
      <c r="J182" s="306"/>
      <c r="K182" s="354"/>
    </row>
    <row r="183" s="1" customFormat="1" ht="15" customHeight="1">
      <c r="B183" s="331"/>
      <c r="C183" s="306" t="s">
        <v>1533</v>
      </c>
      <c r="D183" s="306"/>
      <c r="E183" s="306"/>
      <c r="F183" s="329" t="s">
        <v>1458</v>
      </c>
      <c r="G183" s="306"/>
      <c r="H183" s="306" t="s">
        <v>1534</v>
      </c>
      <c r="I183" s="306" t="s">
        <v>1493</v>
      </c>
      <c r="J183" s="306"/>
      <c r="K183" s="354"/>
    </row>
    <row r="184" s="1" customFormat="1" ht="15" customHeight="1">
      <c r="B184" s="331"/>
      <c r="C184" s="306" t="s">
        <v>1522</v>
      </c>
      <c r="D184" s="306"/>
      <c r="E184" s="306"/>
      <c r="F184" s="329" t="s">
        <v>1458</v>
      </c>
      <c r="G184" s="306"/>
      <c r="H184" s="306" t="s">
        <v>1535</v>
      </c>
      <c r="I184" s="306" t="s">
        <v>1493</v>
      </c>
      <c r="J184" s="306"/>
      <c r="K184" s="354"/>
    </row>
    <row r="185" s="1" customFormat="1" ht="15" customHeight="1">
      <c r="B185" s="331"/>
      <c r="C185" s="306" t="s">
        <v>131</v>
      </c>
      <c r="D185" s="306"/>
      <c r="E185" s="306"/>
      <c r="F185" s="329" t="s">
        <v>1464</v>
      </c>
      <c r="G185" s="306"/>
      <c r="H185" s="306" t="s">
        <v>1536</v>
      </c>
      <c r="I185" s="306" t="s">
        <v>1460</v>
      </c>
      <c r="J185" s="306">
        <v>50</v>
      </c>
      <c r="K185" s="354"/>
    </row>
    <row r="186" s="1" customFormat="1" ht="15" customHeight="1">
      <c r="B186" s="331"/>
      <c r="C186" s="306" t="s">
        <v>1537</v>
      </c>
      <c r="D186" s="306"/>
      <c r="E186" s="306"/>
      <c r="F186" s="329" t="s">
        <v>1464</v>
      </c>
      <c r="G186" s="306"/>
      <c r="H186" s="306" t="s">
        <v>1538</v>
      </c>
      <c r="I186" s="306" t="s">
        <v>1539</v>
      </c>
      <c r="J186" s="306"/>
      <c r="K186" s="354"/>
    </row>
    <row r="187" s="1" customFormat="1" ht="15" customHeight="1">
      <c r="B187" s="331"/>
      <c r="C187" s="306" t="s">
        <v>1540</v>
      </c>
      <c r="D187" s="306"/>
      <c r="E187" s="306"/>
      <c r="F187" s="329" t="s">
        <v>1464</v>
      </c>
      <c r="G187" s="306"/>
      <c r="H187" s="306" t="s">
        <v>1541</v>
      </c>
      <c r="I187" s="306" t="s">
        <v>1539</v>
      </c>
      <c r="J187" s="306"/>
      <c r="K187" s="354"/>
    </row>
    <row r="188" s="1" customFormat="1" ht="15" customHeight="1">
      <c r="B188" s="331"/>
      <c r="C188" s="306" t="s">
        <v>1542</v>
      </c>
      <c r="D188" s="306"/>
      <c r="E188" s="306"/>
      <c r="F188" s="329" t="s">
        <v>1464</v>
      </c>
      <c r="G188" s="306"/>
      <c r="H188" s="306" t="s">
        <v>1543</v>
      </c>
      <c r="I188" s="306" t="s">
        <v>1539</v>
      </c>
      <c r="J188" s="306"/>
      <c r="K188" s="354"/>
    </row>
    <row r="189" s="1" customFormat="1" ht="15" customHeight="1">
      <c r="B189" s="331"/>
      <c r="C189" s="367" t="s">
        <v>1544</v>
      </c>
      <c r="D189" s="306"/>
      <c r="E189" s="306"/>
      <c r="F189" s="329" t="s">
        <v>1464</v>
      </c>
      <c r="G189" s="306"/>
      <c r="H189" s="306" t="s">
        <v>1545</v>
      </c>
      <c r="I189" s="306" t="s">
        <v>1546</v>
      </c>
      <c r="J189" s="368" t="s">
        <v>1547</v>
      </c>
      <c r="K189" s="354"/>
    </row>
    <row r="190" s="18" customFormat="1" ht="15" customHeight="1">
      <c r="B190" s="369"/>
      <c r="C190" s="370" t="s">
        <v>1548</v>
      </c>
      <c r="D190" s="371"/>
      <c r="E190" s="371"/>
      <c r="F190" s="372" t="s">
        <v>1464</v>
      </c>
      <c r="G190" s="371"/>
      <c r="H190" s="371" t="s">
        <v>1549</v>
      </c>
      <c r="I190" s="371" t="s">
        <v>1546</v>
      </c>
      <c r="J190" s="373" t="s">
        <v>1547</v>
      </c>
      <c r="K190" s="374"/>
    </row>
    <row r="191" s="1" customFormat="1" ht="15" customHeight="1">
      <c r="B191" s="331"/>
      <c r="C191" s="367" t="s">
        <v>48</v>
      </c>
      <c r="D191" s="306"/>
      <c r="E191" s="306"/>
      <c r="F191" s="329" t="s">
        <v>1458</v>
      </c>
      <c r="G191" s="306"/>
      <c r="H191" s="303" t="s">
        <v>1550</v>
      </c>
      <c r="I191" s="306" t="s">
        <v>1551</v>
      </c>
      <c r="J191" s="306"/>
      <c r="K191" s="354"/>
    </row>
    <row r="192" s="1" customFormat="1" ht="15" customHeight="1">
      <c r="B192" s="331"/>
      <c r="C192" s="367" t="s">
        <v>1552</v>
      </c>
      <c r="D192" s="306"/>
      <c r="E192" s="306"/>
      <c r="F192" s="329" t="s">
        <v>1458</v>
      </c>
      <c r="G192" s="306"/>
      <c r="H192" s="306" t="s">
        <v>1553</v>
      </c>
      <c r="I192" s="306" t="s">
        <v>1493</v>
      </c>
      <c r="J192" s="306"/>
      <c r="K192" s="354"/>
    </row>
    <row r="193" s="1" customFormat="1" ht="15" customHeight="1">
      <c r="B193" s="331"/>
      <c r="C193" s="367" t="s">
        <v>1554</v>
      </c>
      <c r="D193" s="306"/>
      <c r="E193" s="306"/>
      <c r="F193" s="329" t="s">
        <v>1458</v>
      </c>
      <c r="G193" s="306"/>
      <c r="H193" s="306" t="s">
        <v>1555</v>
      </c>
      <c r="I193" s="306" t="s">
        <v>1493</v>
      </c>
      <c r="J193" s="306"/>
      <c r="K193" s="354"/>
    </row>
    <row r="194" s="1" customFormat="1" ht="15" customHeight="1">
      <c r="B194" s="331"/>
      <c r="C194" s="367" t="s">
        <v>1556</v>
      </c>
      <c r="D194" s="306"/>
      <c r="E194" s="306"/>
      <c r="F194" s="329" t="s">
        <v>1464</v>
      </c>
      <c r="G194" s="306"/>
      <c r="H194" s="306" t="s">
        <v>1557</v>
      </c>
      <c r="I194" s="306" t="s">
        <v>1493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1558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1559</v>
      </c>
      <c r="D201" s="376"/>
      <c r="E201" s="376"/>
      <c r="F201" s="376" t="s">
        <v>1560</v>
      </c>
      <c r="G201" s="377"/>
      <c r="H201" s="376" t="s">
        <v>1561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1551</v>
      </c>
      <c r="D203" s="306"/>
      <c r="E203" s="306"/>
      <c r="F203" s="329" t="s">
        <v>49</v>
      </c>
      <c r="G203" s="306"/>
      <c r="H203" s="306" t="s">
        <v>1562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50</v>
      </c>
      <c r="G204" s="306"/>
      <c r="H204" s="306" t="s">
        <v>1563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53</v>
      </c>
      <c r="G205" s="306"/>
      <c r="H205" s="306" t="s">
        <v>1564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51</v>
      </c>
      <c r="G206" s="306"/>
      <c r="H206" s="306" t="s">
        <v>1565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52</v>
      </c>
      <c r="G207" s="306"/>
      <c r="H207" s="306" t="s">
        <v>1566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1505</v>
      </c>
      <c r="D209" s="306"/>
      <c r="E209" s="306"/>
      <c r="F209" s="329" t="s">
        <v>85</v>
      </c>
      <c r="G209" s="306"/>
      <c r="H209" s="306" t="s">
        <v>1567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1401</v>
      </c>
      <c r="G210" s="306"/>
      <c r="H210" s="306" t="s">
        <v>1402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1399</v>
      </c>
      <c r="G211" s="306"/>
      <c r="H211" s="306" t="s">
        <v>1568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95</v>
      </c>
      <c r="G212" s="367"/>
      <c r="H212" s="358" t="s">
        <v>1403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1404</v>
      </c>
      <c r="G213" s="367"/>
      <c r="H213" s="358" t="s">
        <v>1037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1529</v>
      </c>
      <c r="D215" s="306"/>
      <c r="E215" s="306"/>
      <c r="F215" s="329">
        <v>1</v>
      </c>
      <c r="G215" s="367"/>
      <c r="H215" s="358" t="s">
        <v>1569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1570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1571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1572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DESKTOP-M64R3N4\práce</dc:creator>
  <cp:lastModifiedBy>DESKTOP-M64R3N4\práce</cp:lastModifiedBy>
  <dcterms:created xsi:type="dcterms:W3CDTF">2025-08-26T07:53:04Z</dcterms:created>
  <dcterms:modified xsi:type="dcterms:W3CDTF">2025-08-26T07:53:09Z</dcterms:modified>
</cp:coreProperties>
</file>