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tzou\Documents\2024\"/>
    </mc:Choice>
  </mc:AlternateContent>
  <bookViews>
    <workbookView xWindow="0" yWindow="0" windowWidth="0" windowHeight="0"/>
  </bookViews>
  <sheets>
    <sheet name="Rekapitulace stavby" sheetId="1" r:id="rId1"/>
    <sheet name="2023-23-11 - OPRAVA ČÁST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'2023-23-11 - OPRAVA ČÁSTI...'!$C$138:$K$339</definedName>
    <definedName name="_xlnm.Print_Area" localSheetId="1">'2023-23-11 - OPRAVA ČÁSTI...'!$C$4:$J$76,'2023-23-11 - OPRAVA ČÁSTI...'!$C$82:$J$120,'2023-23-11 - OPRAVA ČÁSTI...'!$C$126:$J$339</definedName>
    <definedName name="_xlnm.Print_Titles" localSheetId="1">'2023-23-11 - OPRAVA ČÁSTI...'!$138:$138</definedName>
  </definedNames>
  <calcPr/>
</workbook>
</file>

<file path=xl/calcChain.xml><?xml version="1.0" encoding="utf-8"?>
<calcChain xmlns="http://schemas.openxmlformats.org/spreadsheetml/2006/main">
  <c i="2" l="1" r="J321"/>
  <c r="J258"/>
  <c r="J257"/>
  <c r="J37"/>
  <c r="J36"/>
  <c i="1" r="AY95"/>
  <c i="2" r="J35"/>
  <c i="1" r="AX95"/>
  <c i="2" r="BI339"/>
  <c r="BH339"/>
  <c r="BG339"/>
  <c r="BF339"/>
  <c r="T339"/>
  <c r="T338"/>
  <c r="R339"/>
  <c r="R338"/>
  <c r="P339"/>
  <c r="P338"/>
  <c r="BI337"/>
  <c r="BH337"/>
  <c r="BG337"/>
  <c r="BF337"/>
  <c r="T337"/>
  <c r="T336"/>
  <c r="R337"/>
  <c r="R336"/>
  <c r="P337"/>
  <c r="P336"/>
  <c r="BI335"/>
  <c r="BH335"/>
  <c r="BG335"/>
  <c r="BF335"/>
  <c r="T335"/>
  <c r="R335"/>
  <c r="P335"/>
  <c r="BI334"/>
  <c r="BH334"/>
  <c r="BG334"/>
  <c r="BF334"/>
  <c r="T334"/>
  <c r="R334"/>
  <c r="P334"/>
  <c r="BI324"/>
  <c r="BH324"/>
  <c r="BG324"/>
  <c r="BF324"/>
  <c r="T324"/>
  <c r="T323"/>
  <c r="T322"/>
  <c r="R324"/>
  <c r="R323"/>
  <c r="R322"/>
  <c r="P324"/>
  <c r="P323"/>
  <c r="P322"/>
  <c r="J11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09"/>
  <c r="BH309"/>
  <c r="BG309"/>
  <c r="BF309"/>
  <c r="T309"/>
  <c r="T308"/>
  <c r="R309"/>
  <c r="R308"/>
  <c r="P309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299"/>
  <c r="BH299"/>
  <c r="BG299"/>
  <c r="BF299"/>
  <c r="T299"/>
  <c r="R299"/>
  <c r="P299"/>
  <c r="BI293"/>
  <c r="BH293"/>
  <c r="BG293"/>
  <c r="BF293"/>
  <c r="T293"/>
  <c r="R293"/>
  <c r="P293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J105"/>
  <c r="J104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2"/>
  <c r="BH212"/>
  <c r="BG212"/>
  <c r="BF212"/>
  <c r="T212"/>
  <c r="R212"/>
  <c r="P212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F133"/>
  <c r="E131"/>
  <c r="F89"/>
  <c r="E87"/>
  <c r="J24"/>
  <c r="E24"/>
  <c r="J136"/>
  <c r="J23"/>
  <c r="J21"/>
  <c r="E21"/>
  <c r="J91"/>
  <c r="J20"/>
  <c r="J18"/>
  <c r="E18"/>
  <c r="F136"/>
  <c r="J17"/>
  <c r="J15"/>
  <c r="E15"/>
  <c r="F91"/>
  <c r="J14"/>
  <c r="J12"/>
  <c r="J133"/>
  <c r="E7"/>
  <c r="E129"/>
  <c i="1" r="L90"/>
  <c r="AM90"/>
  <c r="AM89"/>
  <c r="L89"/>
  <c r="AM87"/>
  <c r="L87"/>
  <c r="L85"/>
  <c r="L84"/>
  <c i="2" r="BK204"/>
  <c r="BK142"/>
  <c r="BK293"/>
  <c r="J286"/>
  <c r="J261"/>
  <c r="BK223"/>
  <c r="J180"/>
  <c r="BK162"/>
  <c r="BK154"/>
  <c r="BK149"/>
  <c i="1" r="AS94"/>
  <c i="2" r="J184"/>
  <c r="BK179"/>
  <c r="J162"/>
  <c r="BK320"/>
  <c r="BK317"/>
  <c r="BK314"/>
  <c r="BK276"/>
  <c r="J271"/>
  <c r="BK268"/>
  <c r="J260"/>
  <c r="J236"/>
  <c r="J212"/>
  <c r="J172"/>
  <c r="BK307"/>
  <c r="BK289"/>
  <c r="BK273"/>
  <c r="J248"/>
  <c r="J218"/>
  <c r="J149"/>
  <c r="J273"/>
  <c r="BK251"/>
  <c r="BK218"/>
  <c r="BK191"/>
  <c r="J169"/>
  <c r="J153"/>
  <c r="F36"/>
  <c r="BK324"/>
  <c r="J305"/>
  <c r="BK271"/>
  <c r="BK237"/>
  <c r="J204"/>
  <c r="J34"/>
  <c r="J232"/>
  <c r="BK201"/>
  <c r="J145"/>
  <c r="BK305"/>
  <c r="BK286"/>
  <c r="BK269"/>
  <c r="J226"/>
  <c r="BK156"/>
  <c r="J269"/>
  <c r="BK248"/>
  <c r="J223"/>
  <c r="BK195"/>
  <c r="BK335"/>
  <c r="J306"/>
  <c r="J289"/>
  <c r="J276"/>
  <c r="BK236"/>
  <c r="J201"/>
  <c r="J155"/>
  <c r="J235"/>
  <c r="J337"/>
  <c r="J287"/>
  <c r="BK262"/>
  <c r="J227"/>
  <c r="BK175"/>
  <c r="J335"/>
  <c r="J307"/>
  <c r="J268"/>
  <c r="J262"/>
  <c r="BK235"/>
  <c r="BK198"/>
  <c r="J179"/>
  <c r="BK339"/>
  <c r="J195"/>
  <c r="J188"/>
  <c r="BK169"/>
  <c r="J165"/>
  <c r="BK160"/>
  <c r="BK155"/>
  <c r="BK153"/>
  <c r="BK145"/>
  <c r="J339"/>
  <c r="BK181"/>
  <c r="J175"/>
  <c r="J142"/>
  <c r="J320"/>
  <c r="J317"/>
  <c r="J314"/>
  <c r="J272"/>
  <c r="J270"/>
  <c r="J265"/>
  <c r="J254"/>
  <c r="J237"/>
  <c r="BK202"/>
  <c r="J160"/>
  <c r="BK306"/>
  <c r="J288"/>
  <c r="BK272"/>
  <c r="BK254"/>
  <c r="J220"/>
  <c r="F34"/>
  <c r="J267"/>
  <c r="J240"/>
  <c r="J219"/>
  <c r="J181"/>
  <c r="J198"/>
  <c r="J309"/>
  <c r="J299"/>
  <c r="BK287"/>
  <c r="BK267"/>
  <c r="BK232"/>
  <c r="BK172"/>
  <c r="BK261"/>
  <c r="BK220"/>
  <c r="BK184"/>
  <c r="J324"/>
  <c r="J293"/>
  <c r="BK283"/>
  <c r="BK240"/>
  <c r="J202"/>
  <c r="BK337"/>
  <c r="BK309"/>
  <c r="BK282"/>
  <c r="BK265"/>
  <c r="BK260"/>
  <c r="J229"/>
  <c r="BK212"/>
  <c r="BK180"/>
  <c r="BK165"/>
  <c r="F35"/>
  <c r="BK226"/>
  <c r="J191"/>
  <c r="J334"/>
  <c r="BK299"/>
  <c r="J282"/>
  <c r="J251"/>
  <c r="BK219"/>
  <c r="J154"/>
  <c r="BK334"/>
  <c r="J283"/>
  <c r="BK270"/>
  <c r="BK264"/>
  <c r="BK227"/>
  <c r="BK188"/>
  <c r="J156"/>
  <c r="F37"/>
  <c r="BK288"/>
  <c r="J264"/>
  <c r="BK229"/>
  <c l="1" r="T141"/>
  <c r="T161"/>
  <c r="BK187"/>
  <c r="J187"/>
  <c r="J101"/>
  <c r="BK203"/>
  <c r="J203"/>
  <c r="J102"/>
  <c r="BK228"/>
  <c r="J228"/>
  <c r="J103"/>
  <c r="BK259"/>
  <c r="J259"/>
  <c r="J106"/>
  <c r="P263"/>
  <c r="BK141"/>
  <c r="BK161"/>
  <c r="J161"/>
  <c r="J99"/>
  <c r="BK178"/>
  <c r="J178"/>
  <c r="J100"/>
  <c r="T178"/>
  <c r="T187"/>
  <c r="T203"/>
  <c r="T228"/>
  <c r="P259"/>
  <c r="T259"/>
  <c r="R263"/>
  <c r="P266"/>
  <c r="R266"/>
  <c r="P275"/>
  <c r="P274"/>
  <c r="P313"/>
  <c r="P141"/>
  <c r="P140"/>
  <c r="P139"/>
  <c i="1" r="AU95"/>
  <c i="2" r="P161"/>
  <c r="R178"/>
  <c r="P187"/>
  <c r="P203"/>
  <c r="P228"/>
  <c r="R259"/>
  <c r="T263"/>
  <c r="BK275"/>
  <c r="J275"/>
  <c r="J110"/>
  <c r="R275"/>
  <c r="R274"/>
  <c r="R313"/>
  <c r="R141"/>
  <c r="R161"/>
  <c r="P178"/>
  <c r="R187"/>
  <c r="R203"/>
  <c r="R228"/>
  <c r="BK263"/>
  <c r="J263"/>
  <c r="J107"/>
  <c r="BK266"/>
  <c r="J266"/>
  <c r="J108"/>
  <c r="T266"/>
  <c r="T275"/>
  <c r="T274"/>
  <c r="BK313"/>
  <c r="J313"/>
  <c r="J112"/>
  <c r="T313"/>
  <c r="BK333"/>
  <c r="J333"/>
  <c r="J117"/>
  <c r="P333"/>
  <c r="P332"/>
  <c r="R333"/>
  <c r="R332"/>
  <c r="T333"/>
  <c r="T332"/>
  <c r="BK308"/>
  <c r="J308"/>
  <c r="J111"/>
  <c r="BK323"/>
  <c r="J323"/>
  <c r="J115"/>
  <c r="BK336"/>
  <c r="J336"/>
  <c r="J118"/>
  <c r="BK338"/>
  <c r="J338"/>
  <c r="J119"/>
  <c i="1" r="BA95"/>
  <c i="2" r="J92"/>
  <c r="BE145"/>
  <c r="BE153"/>
  <c r="BE160"/>
  <c r="BE169"/>
  <c r="BE179"/>
  <c r="BE195"/>
  <c r="BE201"/>
  <c r="BE218"/>
  <c r="BE220"/>
  <c r="BE226"/>
  <c r="BE229"/>
  <c r="BE235"/>
  <c r="BE237"/>
  <c r="BE251"/>
  <c r="BE261"/>
  <c r="BE262"/>
  <c r="BE270"/>
  <c r="BE271"/>
  <c r="BE272"/>
  <c r="BE276"/>
  <c r="BE283"/>
  <c r="BE286"/>
  <c r="BE287"/>
  <c r="BE288"/>
  <c r="BE289"/>
  <c r="BE293"/>
  <c r="BE299"/>
  <c r="BE305"/>
  <c r="BE306"/>
  <c r="BE307"/>
  <c r="BE335"/>
  <c r="E85"/>
  <c r="F92"/>
  <c r="F135"/>
  <c r="BE142"/>
  <c r="BE156"/>
  <c r="BE162"/>
  <c r="BE180"/>
  <c r="BE188"/>
  <c r="BE219"/>
  <c r="BE223"/>
  <c r="BE227"/>
  <c r="BE240"/>
  <c r="BE260"/>
  <c r="BE264"/>
  <c r="BE314"/>
  <c r="BE317"/>
  <c r="BE320"/>
  <c r="J89"/>
  <c r="J135"/>
  <c r="BE154"/>
  <c r="BE165"/>
  <c r="BE172"/>
  <c r="BE181"/>
  <c r="BE184"/>
  <c r="BE191"/>
  <c r="BE198"/>
  <c r="BE202"/>
  <c r="BE212"/>
  <c r="BE339"/>
  <c i="1" r="AW95"/>
  <c r="BC95"/>
  <c i="2" r="BE149"/>
  <c r="BE155"/>
  <c r="BE175"/>
  <c r="BE204"/>
  <c r="BE232"/>
  <c r="BE236"/>
  <c r="BE248"/>
  <c r="BE254"/>
  <c r="BE265"/>
  <c r="BE267"/>
  <c r="BE268"/>
  <c r="BE269"/>
  <c r="BE273"/>
  <c r="BE282"/>
  <c r="BE309"/>
  <c r="BE324"/>
  <c r="BE334"/>
  <c r="BE337"/>
  <c i="1" r="BB95"/>
  <c r="BD95"/>
  <c r="BC94"/>
  <c r="W32"/>
  <c r="BB94"/>
  <c r="W31"/>
  <c r="BD94"/>
  <c r="W33"/>
  <c r="AU94"/>
  <c r="BA94"/>
  <c r="AW94"/>
  <c r="AK30"/>
  <c i="2" l="1" r="R140"/>
  <c r="R139"/>
  <c r="BK140"/>
  <c r="J140"/>
  <c r="J97"/>
  <c r="T140"/>
  <c r="T139"/>
  <c r="J141"/>
  <c r="J98"/>
  <c r="BK274"/>
  <c r="J274"/>
  <c r="J109"/>
  <c r="BK322"/>
  <c r="J322"/>
  <c r="J114"/>
  <c r="BK332"/>
  <c r="J332"/>
  <c r="J116"/>
  <c r="F33"/>
  <c i="1" r="AZ95"/>
  <c r="AZ94"/>
  <c r="W29"/>
  <c r="W30"/>
  <c r="AY94"/>
  <c r="AX94"/>
  <c i="2" r="J33"/>
  <c i="1" r="AV95"/>
  <c r="AT95"/>
  <c i="2" l="1" r="BK139"/>
  <c r="J139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<sst xmlns="http://schemas.openxmlformats.org/spreadsheetml/2006/main">
  <si>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</si>
  <si>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</si>
  <si>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</si>
  <si>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</si>
  <si>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</si>
  <si>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{c0565624-f1cb-4888-a429-c798b4933b24}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</si>
  <si>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</si>
  <si>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</si>
  <si>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</si>
  <si>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</si>
  <si>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</si>
  <si>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</si>
  <si>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</si>
  <si>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</si>
  <si>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</si>
  <si>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</si>
  <si>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</si>
  <si>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2023-23-11 - OPRAVA ČÁSTI OHRADNÍ  ZDI AREÁLU FARY V SENICI NA HANÉ</t>
  </si>
  <si>
    <t>KSO:</t>
  </si>
  <si>
    <t>CC-CZ:</t>
  </si>
  <si>
    <t>Místo:</t>
  </si>
  <si>
    <t xml:space="preserve"> </t>
  </si>
  <si>
    <t>Datum:</t>
  </si>
  <si>
    <t>20. 6. 2024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</si>
  <si>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</si>
  <si>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</si>
  <si>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</si>
  <si>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</si>
  <si>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</si>
  <si>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</si>
  <si>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</si>
  <si>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</si>
  <si>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</si>
  <si>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</si>
  <si>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</si>
  <si>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</si>
  <si>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</si>
  <si>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</si>
  <si>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</si>
  <si>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</si>
  <si>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</si>
  <si>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</si>
  <si>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</si>
  <si>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</si>
  <si>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</si>
  <si>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</si>
  <si>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</si>
  <si>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</si>
  <si>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</si>
  <si>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</si>
  <si>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</si>
  <si>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</si>
  <si>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</si>
  <si>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</si>
  <si>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</si>
  <si>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</si>
  <si>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</si>
  <si>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</si>
  <si>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</si>
  <si>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</si>
  <si>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</si>
  <si>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</si>
  <si>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</si>
  <si>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</si>
  <si>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</si>
  <si>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</si>
  <si>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</si>
  <si>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</si>
  <si>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</si>
  <si>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</si>
  <si>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</si>
  <si>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</si>
  <si>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</si>
  <si>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</si>
  <si>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</si>
  <si>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</si>
  <si>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</si>
  <si>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2023-23-11</t>
  </si>
  <si>
    <t>OPRAVA ČÁSTI...</t>
  </si>
  <si>
    <t>STA</t>
  </si>
  <si>
    <t>1</t>
  </si>
  <si>
    <t>{498fc293-dbc8-4fe0-b85a-a4b03b2c94b5}</t>
  </si>
  <si>
    <t>2</t>
  </si>
  <si>
    <t>KRYCÍ LIST SOUPISU PRACÍ</t>
  </si>
  <si>
    <t>Objekt:</t>
  </si>
  <si>
    <t>2023-23-11 - OPRAVA ČÁSTI...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</si>
  <si>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</si>
  <si>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</si>
  <si>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</si>
  <si>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</si>
  <si>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</si>
  <si>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</si>
  <si>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</si>
  <si>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</si>
  <si>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</si>
  <si>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</si>
  <si>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</si>
  <si>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</si>
  <si>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</si>
  <si>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97 - Prorážení otvorů a ostatní bourací práce</t>
  </si>
  <si>
    <t xml:space="preserve">    997 - Přesun sutě</t>
  </si>
  <si>
    <t xml:space="preserve">    998 - Přesun hmot</t>
  </si>
  <si>
    <t>764 - Konstrukce klempířské</t>
  </si>
  <si>
    <t>PSV - Práce a dodávky PSV</t>
  </si>
  <si>
    <t xml:space="preserve">    711 - Izolace proti vodě, vlhkosti a plynům</t>
  </si>
  <si>
    <t xml:space="preserve">    765 - Krytina skládaná</t>
  </si>
  <si>
    <t xml:space="preserve">    766 - Konstrukce truhlářské</t>
  </si>
  <si>
    <t xml:space="preserve">    783 - Dokončovací práce - nátěry</t>
  </si>
  <si>
    <t>N00 - Nepojmenované práce</t>
  </si>
  <si>
    <t xml:space="preserve">    N01 - Nepojmenovaný díl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</si>
  <si>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</si>
  <si>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</si>
  <si>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</si>
  <si>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</si>
  <si>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</si>
  <si>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</si>
  <si>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</si>
  <si>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</si>
  <si>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</si>
  <si>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</si>
  <si>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</si>
  <si>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</si>
  <si>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</si>
  <si>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</si>
  <si>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</si>
  <si>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</si>
  <si>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</si>
  <si>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</si>
  <si>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</si>
  <si>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</si>
  <si>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</si>
  <si>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</si>
  <si>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113106122</t>
  </si>
  <si>
    <t>Rozebrání dlažeb z kamenných dlaždic komunikací pro pěší ručně</t>
  </si>
  <si>
    <t>m2</t>
  </si>
  <si>
    <t>4</t>
  </si>
  <si>
    <t>VV</t>
  </si>
  <si>
    <t>"u branky"1,2*2</t>
  </si>
  <si>
    <t>Součet</t>
  </si>
  <si>
    <t>113107012</t>
  </si>
  <si>
    <t>Odstranění podkladu z kameniva těženého tl přes 100 do 200 mm při překopech ručně</t>
  </si>
  <si>
    <t>"ve vratech"2,3*0,6</t>
  </si>
  <si>
    <t>3</t>
  </si>
  <si>
    <t>122211101</t>
  </si>
  <si>
    <t>Odkopávky a prokopávky v hornině třídy těžitelnosti I, skupiny 3 ručně</t>
  </si>
  <si>
    <t>m3</t>
  </si>
  <si>
    <t>6</t>
  </si>
  <si>
    <t>"ze zahrady"0,6*5,6*0,7</t>
  </si>
  <si>
    <t>"z ulice"0,25*0,3*(5,6+0,9)</t>
  </si>
  <si>
    <t>162211311</t>
  </si>
  <si>
    <t>Vodorovné přemístění výkopku z horniny třídy těžitelnosti I, skupiny 1 až 3 stavebním kolečkem do 10 m</t>
  </si>
  <si>
    <t>8</t>
  </si>
  <si>
    <t>5</t>
  </si>
  <si>
    <t>162211319</t>
  </si>
  <si>
    <t>Příplatek k vodorovnému přemístění výkopku z horniny třídy těžitelnosti I, skupiny 1 až 3 stavebním kolečkem ZKD 10 m</t>
  </si>
  <si>
    <t>10</t>
  </si>
  <si>
    <t>171251201</t>
  </si>
  <si>
    <t>Uložení sypaniny na skládky nebo meziskládky</t>
  </si>
  <si>
    <t>7</t>
  </si>
  <si>
    <t>174111101</t>
  </si>
  <si>
    <t>Zásyp jam, šachet rýh nebo kolem objektů sypaninou se zhutněním ručně</t>
  </si>
  <si>
    <t>14</t>
  </si>
  <si>
    <t>"ze zahrady"0,3*5,6*0,7</t>
  </si>
  <si>
    <t>"z ulice"0,1*0,3*(5,6+0,9)</t>
  </si>
  <si>
    <t>174111109</t>
  </si>
  <si>
    <t>Příplatek k zásypu za ruční prohození sypaniny sítem</t>
  </si>
  <si>
    <t>16</t>
  </si>
  <si>
    <t>Svislé a kompletní konstrukce</t>
  </si>
  <si>
    <t>9</t>
  </si>
  <si>
    <t>317234410</t>
  </si>
  <si>
    <t>Vyzdívka mezi nosníky z cihel pálených na MC</t>
  </si>
  <si>
    <t>18</t>
  </si>
  <si>
    <t>3,5*0,3*0,3</t>
  </si>
  <si>
    <t>317235811</t>
  </si>
  <si>
    <t>Doplnění zdiva hlavních a kordónových říms cihlami pálenými na maltu</t>
  </si>
  <si>
    <t>20</t>
  </si>
  <si>
    <t>"zeď"(5,4+0,6+0,69)*0,6*0,3</t>
  </si>
  <si>
    <t>"portál"(1,61+2,3+0,9)*0,74*0,6</t>
  </si>
  <si>
    <t>11</t>
  </si>
  <si>
    <t>317361821</t>
  </si>
  <si>
    <t>Výztuž překladů a říms z betonářské oceli 10 505</t>
  </si>
  <si>
    <t>t</t>
  </si>
  <si>
    <t>22</t>
  </si>
  <si>
    <t>"kotvení a svazování"0,03</t>
  </si>
  <si>
    <t>317944325</t>
  </si>
  <si>
    <t>Válcované nosníky č.24 a vyšší dodatečně osazované do připravených otvorů</t>
  </si>
  <si>
    <t>24</t>
  </si>
  <si>
    <t>83,2/1000 * 3,5*2</t>
  </si>
  <si>
    <t>13</t>
  </si>
  <si>
    <t>346244382</t>
  </si>
  <si>
    <t>Plentování jednostranné v přes 200 do 300 mm válcovaných nosníků cihlami</t>
  </si>
  <si>
    <t>26</t>
  </si>
  <si>
    <t>0,25*3,5</t>
  </si>
  <si>
    <t>Vodorovné konstrukce</t>
  </si>
  <si>
    <t>417231222</t>
  </si>
  <si>
    <t>Obezdívka věnce tl 65 mm z cihel plných dl 290 mm na MC bez tepelné izolace oboustranná</t>
  </si>
  <si>
    <t>m</t>
  </si>
  <si>
    <t>28</t>
  </si>
  <si>
    <t>15</t>
  </si>
  <si>
    <t>M</t>
  </si>
  <si>
    <t>p.c.417</t>
  </si>
  <si>
    <t>příplatek za použití cihly plné P20</t>
  </si>
  <si>
    <t>30</t>
  </si>
  <si>
    <t>417321616</t>
  </si>
  <si>
    <t>Ztužující pásy a věnce ze ŽB tř. C 30/37</t>
  </si>
  <si>
    <t>32</t>
  </si>
  <si>
    <t>6,3*0,25*0,3+0,4*0,3*5</t>
  </si>
  <si>
    <t>17</t>
  </si>
  <si>
    <t>417361821</t>
  </si>
  <si>
    <t>Výztuž ztužujících pásů a věnců betonářskou ocelí 10 505</t>
  </si>
  <si>
    <t>34</t>
  </si>
  <si>
    <t>"3%hmotnostní"6,3*0,25*0,3+0,4*0,3*5*2,4*0,03</t>
  </si>
  <si>
    <t>Komunikace pozemní</t>
  </si>
  <si>
    <t>564750101</t>
  </si>
  <si>
    <t>Podklad z kameniva hrubého drceného vel. 16-32 mm plochy do 100 m2 tl 150 mm</t>
  </si>
  <si>
    <t>36</t>
  </si>
  <si>
    <t>19</t>
  </si>
  <si>
    <t>564851111</t>
  </si>
  <si>
    <t>Podklad ze štěrkodrtě ŠD tl 150 mm</t>
  </si>
  <si>
    <t>38</t>
  </si>
  <si>
    <t>591111111</t>
  </si>
  <si>
    <t>Kladení dlažby z kostek velkých z kamene do lože z kameniva těženého tl 50 mm</t>
  </si>
  <si>
    <t>40</t>
  </si>
  <si>
    <t>"mezi pilíři portálu"2,6*0,6</t>
  </si>
  <si>
    <t>58381008</t>
  </si>
  <si>
    <t>kostka štípaná dlažební žula velká 15/17</t>
  </si>
  <si>
    <t>42</t>
  </si>
  <si>
    <t>1,56*1,01 "Přepočtené koeficientem množství</t>
  </si>
  <si>
    <t>596811311</t>
  </si>
  <si>
    <t>Kladení velkoformátové betonové dlažby tl do 100 mm velikosti do 0,5 m2 pl do 300 m2</t>
  </si>
  <si>
    <t>44</t>
  </si>
  <si>
    <t>23</t>
  </si>
  <si>
    <t>59246018</t>
  </si>
  <si>
    <t>dlažba velkoformátová betonová plochy do 0,5m2 tl 80mm přírodní</t>
  </si>
  <si>
    <t>46</t>
  </si>
  <si>
    <t>Úpravy povrchů, podlahy a osazování výplní</t>
  </si>
  <si>
    <t>611991112</t>
  </si>
  <si>
    <t>Mikroporezní sušící omítka stěn (románská - např. Kemasan 590) tl- 35 mm</t>
  </si>
  <si>
    <t>48</t>
  </si>
  <si>
    <t>"Zahradní fasáda"(5,6+0,6)*(2,4+0,6)</t>
  </si>
  <si>
    <t>"uliční fasáda"(0,64+2,43+0,3)*(5,6+0,69)</t>
  </si>
  <si>
    <t>"Portál"((1,61+0,9+2,3)*(3,7+0,75))*2-(2,3*3,72*+0,9*1,99)</t>
  </si>
  <si>
    <t>"ostění"3,72*0,6*2+1,99*0,6*2</t>
  </si>
  <si>
    <t>"nadpraží"2,5*0,6+1,1*0,6</t>
  </si>
  <si>
    <t>"koruna zdiva"0,6*0,69+0,6*6,2</t>
  </si>
  <si>
    <t>25</t>
  </si>
  <si>
    <t>611991115</t>
  </si>
  <si>
    <t>Sušící omítky mikroporezní (např. Hydroment) - sušící manžeta tl.34mm</t>
  </si>
  <si>
    <t>50</t>
  </si>
  <si>
    <t>"Zahradní fasáda"(5,6+0,6)*0,9</t>
  </si>
  <si>
    <t>"uliční fasáda"0,3*(5,6+0,69)</t>
  </si>
  <si>
    <t>"Portál"((1,61+0,9+2,3)*(0,3))*2</t>
  </si>
  <si>
    <t>"ostění"0,3*0,6*2+0,3*0,6*2</t>
  </si>
  <si>
    <t>622135000</t>
  </si>
  <si>
    <t>Vyrovnání podkladu vnějších stěn maltou vápennou tl do 10 mm</t>
  </si>
  <si>
    <t>52</t>
  </si>
  <si>
    <t>27</t>
  </si>
  <si>
    <t>p.c.612135000</t>
  </si>
  <si>
    <t>Příplatek za použití sušící mikroporézní omítky (např. KEMASAN 590)</t>
  </si>
  <si>
    <t>54</t>
  </si>
  <si>
    <t>622611132</t>
  </si>
  <si>
    <t>Nátěr silikátový dvojnásobný vnějších omítaných stěn včetně penetrace provedený ručně</t>
  </si>
  <si>
    <t>56</t>
  </si>
  <si>
    <t>80,427*1,1 "Přepočtené koeficientem množství</t>
  </si>
  <si>
    <t>29</t>
  </si>
  <si>
    <t>629991001</t>
  </si>
  <si>
    <t>Zakrytí podélných ploch fólií volně položenou-ochrana před mokrými procesy před opravou omítek a zdiva</t>
  </si>
  <si>
    <t>58</t>
  </si>
  <si>
    <t>10,4*(1,5+1,5)</t>
  </si>
  <si>
    <t>629995101</t>
  </si>
  <si>
    <t>Očištění vnějších ploch omytím tlakovou vodou</t>
  </si>
  <si>
    <t>60</t>
  </si>
  <si>
    <t>31</t>
  </si>
  <si>
    <t>629999001</t>
  </si>
  <si>
    <t>Příplatek k úpravám povrchů za kropení vodou vysoce nasákavého podkladu</t>
  </si>
  <si>
    <t>62</t>
  </si>
  <si>
    <t>Ostatní konstrukce a práce, bourání</t>
  </si>
  <si>
    <t>919726121</t>
  </si>
  <si>
    <t>Geotextilie pro ochranu, separaci a filtraci netkaná měrná hm do 200 g/m2</t>
  </si>
  <si>
    <t>64</t>
  </si>
  <si>
    <t>"ochrana zajílovávky"10,4*(1,5+1,5)</t>
  </si>
  <si>
    <t>33</t>
  </si>
  <si>
    <t>941111111</t>
  </si>
  <si>
    <t>Montáž lešení řadového trubkového lehkého s podlahami zatížení do 200 kg/m2 š od 0,6 do 0,9 m v do 10 m</t>
  </si>
  <si>
    <t>66</t>
  </si>
  <si>
    <t>5,6*3,3*2+4,5*5*2</t>
  </si>
  <si>
    <t>941111211</t>
  </si>
  <si>
    <t>Příplatek k lešení řadovému trubkovému lehkému s podlahami do 200 kg/m2 š od 0,6 do 0,9 m v do 10 m za každý den použití</t>
  </si>
  <si>
    <t>68</t>
  </si>
  <si>
    <t>35</t>
  </si>
  <si>
    <t>941111811</t>
  </si>
  <si>
    <t>Demontáž lešení řadového trubkového lehkého s podlahami zatížení do 200 kg/m2 š od 0,6 do 0,9 m v do 10 m</t>
  </si>
  <si>
    <t>70</t>
  </si>
  <si>
    <t>962032230</t>
  </si>
  <si>
    <t>Bourání zdiva z cihel pálených nebo vápenopískových na MV nebo MVC do 1 m3</t>
  </si>
  <si>
    <t>72</t>
  </si>
  <si>
    <t>0,6*0,45*0,6</t>
  </si>
  <si>
    <t>37</t>
  </si>
  <si>
    <t>978036191</t>
  </si>
  <si>
    <t>Otlučení (osekání) cementových omítek vnějších ploch v rozsahu do 100 %</t>
  </si>
  <si>
    <t>74</t>
  </si>
  <si>
    <t>979054441</t>
  </si>
  <si>
    <t>Očištění vybouraných z desek nebo dlaždic s původním spárováním z kameniva těženého</t>
  </si>
  <si>
    <t>76</t>
  </si>
  <si>
    <t>39</t>
  </si>
  <si>
    <t>985221121</t>
  </si>
  <si>
    <t>Doplnění zdiva cihlami do vápenocementové nebo vápenocementové malty</t>
  </si>
  <si>
    <t>78</t>
  </si>
  <si>
    <t>1,2*0,6*0,45</t>
  </si>
  <si>
    <t>59610002</t>
  </si>
  <si>
    <t>cihla pálená plná přes P15 do P20 290x140x65mm</t>
  </si>
  <si>
    <t>kus</t>
  </si>
  <si>
    <t>80</t>
  </si>
  <si>
    <t>0,299765807962529*320,25 "Přepočtené koeficientem množství</t>
  </si>
  <si>
    <t>94</t>
  </si>
  <si>
    <t>Lešení a stavební výtahy</t>
  </si>
  <si>
    <t>97</t>
  </si>
  <si>
    <t>Prorážení otvorů a ostatní bourací práce</t>
  </si>
  <si>
    <t>997</t>
  </si>
  <si>
    <t>Přesun sutě</t>
  </si>
  <si>
    <t>41</t>
  </si>
  <si>
    <t>997013111</t>
  </si>
  <si>
    <t>Vnitrostaveništní doprava suti a vybouraných hmot pro budovy v do 6 m s použitím mechanizace</t>
  </si>
  <si>
    <t>82</t>
  </si>
  <si>
    <t>997013211</t>
  </si>
  <si>
    <t>Vnitrostaveništní doprava suti a vybouraných hmot pro budovy v do 6 m ručně</t>
  </si>
  <si>
    <t>84</t>
  </si>
  <si>
    <t>43</t>
  </si>
  <si>
    <t>997013219</t>
  </si>
  <si>
    <t>Příplatek k vnitrostaveništní dopravě suti a vybouraných hmot za zvětšenou dopravu suti ZKD 10 m</t>
  </si>
  <si>
    <t>86</t>
  </si>
  <si>
    <t>998</t>
  </si>
  <si>
    <t>Přesun hmot</t>
  </si>
  <si>
    <t>998017001</t>
  </si>
  <si>
    <t>Přesun hmot s omezením mechanizace pro budovy v do 6 m</t>
  </si>
  <si>
    <t>88</t>
  </si>
  <si>
    <t>45</t>
  </si>
  <si>
    <t>998223011</t>
  </si>
  <si>
    <t>Přesun hmot pro pozemní komunikace s krytem dlážděným</t>
  </si>
  <si>
    <t>90</t>
  </si>
  <si>
    <t>764</t>
  </si>
  <si>
    <t>Konstrukce klempířské</t>
  </si>
  <si>
    <t>764004863</t>
  </si>
  <si>
    <t>Demontáž svodu k dalšímu použití</t>
  </si>
  <si>
    <t>92</t>
  </si>
  <si>
    <t>47</t>
  </si>
  <si>
    <t>764503903</t>
  </si>
  <si>
    <t>Montáž provizorního odvodnění svodem z flexibilních PVC trubek</t>
  </si>
  <si>
    <t>28611293</t>
  </si>
  <si>
    <t>trubka drenážní flexibilní neperforovaná PVC-U SN 4 DN 100 pro meliorace, dočasné nebo odlehčovací drenáže</t>
  </si>
  <si>
    <t>96</t>
  </si>
  <si>
    <t>49</t>
  </si>
  <si>
    <t>764508131</t>
  </si>
  <si>
    <t>Montáž kruhového svodu</t>
  </si>
  <si>
    <t>98</t>
  </si>
  <si>
    <t>764508132</t>
  </si>
  <si>
    <t>Montáž objímky kruhového svodu</t>
  </si>
  <si>
    <t>100</t>
  </si>
  <si>
    <t>51</t>
  </si>
  <si>
    <t>55344331</t>
  </si>
  <si>
    <t>objímka svodu Pz 100mm trn 200mm</t>
  </si>
  <si>
    <t>102</t>
  </si>
  <si>
    <t>998764101</t>
  </si>
  <si>
    <t>Přesun hmot tonážní pro konstrukce klempířské v objektech v do 6 m</t>
  </si>
  <si>
    <t>104</t>
  </si>
  <si>
    <t>PSV</t>
  </si>
  <si>
    <t>Práce a dodávky PSV</t>
  </si>
  <si>
    <t>711</t>
  </si>
  <si>
    <t>Izolace proti vodě, vlhkosti a plynům</t>
  </si>
  <si>
    <t>53</t>
  </si>
  <si>
    <t>711151102</t>
  </si>
  <si>
    <t>Provedení izolace proti zemní vlhkosti svislé hydroizolační rohoží bentonitovou</t>
  </si>
  <si>
    <t>106</t>
  </si>
  <si>
    <t>56284517</t>
  </si>
  <si>
    <t>rohož bentonitová 5,0 kg/m2</t>
  </si>
  <si>
    <t>108</t>
  </si>
  <si>
    <t>55</t>
  </si>
  <si>
    <t>711159111</t>
  </si>
  <si>
    <t>Provedení těsnícího bentonitového pásu pro dilatační nebo styčné spáry</t>
  </si>
  <si>
    <t>110</t>
  </si>
  <si>
    <t>0,6*2+0,6*2+2</t>
  </si>
  <si>
    <t>56284505</t>
  </si>
  <si>
    <t>pásek bobtnavý bentonitový do pracovních spár betonových konstrukcí 150x1,5mm</t>
  </si>
  <si>
    <t>112</t>
  </si>
  <si>
    <t>57</t>
  </si>
  <si>
    <t>711159112</t>
  </si>
  <si>
    <t>Provedení těsnícího koutu pro vnější nebo vnitřní roh z bentonitu</t>
  </si>
  <si>
    <t>114</t>
  </si>
  <si>
    <t>56284512</t>
  </si>
  <si>
    <t>rohy vnitřní nebo vnější bentonitové</t>
  </si>
  <si>
    <t>116</t>
  </si>
  <si>
    <t>59</t>
  </si>
  <si>
    <t>711194102</t>
  </si>
  <si>
    <t>Provedení izolace proti zemní vlhkosti granulovaným bentonitem tloušťky přes 100 do 150 mm</t>
  </si>
  <si>
    <t>118</t>
  </si>
  <si>
    <t>56284514</t>
  </si>
  <si>
    <t>granulát bentonitový 0,5 - 2 mm</t>
  </si>
  <si>
    <t>120</t>
  </si>
  <si>
    <t>1,371*2,1 "Přepočtené koeficientem množství</t>
  </si>
  <si>
    <t>61</t>
  </si>
  <si>
    <t>711412053</t>
  </si>
  <si>
    <t>Provedení izolace proti vodě za studena na svislé ploše krystalickou hydroizolací</t>
  </si>
  <si>
    <t>122</t>
  </si>
  <si>
    <t>SMB.204220001</t>
  </si>
  <si>
    <t>AQUAFIN-IC, 25kg</t>
  </si>
  <si>
    <t>kg</t>
  </si>
  <si>
    <t>124</t>
  </si>
  <si>
    <t>63</t>
  </si>
  <si>
    <t>998711101</t>
  </si>
  <si>
    <t>Přesun hmot tonážní pro izolace proti vodě, vlhkosti a plynům v objektech v do 6 m</t>
  </si>
  <si>
    <t>126</t>
  </si>
  <si>
    <t>998711192</t>
  </si>
  <si>
    <t>Příplatek k přesunu hmot tonážní 711 za zvětšený přesun do 100 m</t>
  </si>
  <si>
    <t>128</t>
  </si>
  <si>
    <t>765</t>
  </si>
  <si>
    <t>Krytina skládaná</t>
  </si>
  <si>
    <t>65</t>
  </si>
  <si>
    <t>765 R1</t>
  </si>
  <si>
    <t>Zakrytí koruny zdiva cilami P40 do vodotěsné malty se zatřením spár vodotěsným tmelem</t>
  </si>
  <si>
    <t>130</t>
  </si>
  <si>
    <t>"zídka"0,75*(5,4+0,7+0,6)</t>
  </si>
  <si>
    <t>"portál"0,75*5,4</t>
  </si>
  <si>
    <t>766</t>
  </si>
  <si>
    <t>Konstrukce truhlářské</t>
  </si>
  <si>
    <t>7666629R1</t>
  </si>
  <si>
    <t>Restaurování vstupní branky se špehýrkou včetně tesařské zárubně s obložkami, vbčetně kovářských prvků závěsů, nýtů, madel, kliky, štítku a špehýrky</t>
  </si>
  <si>
    <t>132</t>
  </si>
  <si>
    <t>67</t>
  </si>
  <si>
    <t>7666629R2</t>
  </si>
  <si>
    <t xml:space="preserve">Restaurátorská dodávka  truhlářské repliky dvoukřídlové vjezdové brányz jedlového dřeva, včetně kovářských prvků závěsů kotvených do nadpraží a dlažby,výztuh křídel,  nýtů, madel, kliky, štítku a zámku</t>
  </si>
  <si>
    <t>134</t>
  </si>
  <si>
    <t>998766101</t>
  </si>
  <si>
    <t>Přesun hmot tonážní pro konstrukce truhlářské v objektech v do 6 m</t>
  </si>
  <si>
    <t>136</t>
  </si>
  <si>
    <t>783</t>
  </si>
  <si>
    <t>Dokončovací práce - nátěry</t>
  </si>
  <si>
    <t>N00</t>
  </si>
  <si>
    <t>Nepojmenované práce</t>
  </si>
  <si>
    <t>N01</t>
  </si>
  <si>
    <t>Nepojmenovaný díl</t>
  </si>
  <si>
    <t>69</t>
  </si>
  <si>
    <t>978023411</t>
  </si>
  <si>
    <t>Vyškrabání spár zdiva cihelného mimo komínového</t>
  </si>
  <si>
    <t>262144</t>
  </si>
  <si>
    <t>138</t>
  </si>
  <si>
    <t>VRN</t>
  </si>
  <si>
    <t>Vedlejší rozpočtové náklady</t>
  </si>
  <si>
    <t>VRN3</t>
  </si>
  <si>
    <t>Zařízení staveniště</t>
  </si>
  <si>
    <t>030001000</t>
  </si>
  <si>
    <t>soubor</t>
  </si>
  <si>
    <t>140</t>
  </si>
  <si>
    <t>71</t>
  </si>
  <si>
    <t>090001000</t>
  </si>
  <si>
    <t>Ostatní náklady - oplocení</t>
  </si>
  <si>
    <t>142</t>
  </si>
  <si>
    <t>VRN6</t>
  </si>
  <si>
    <t>Územní vlivy</t>
  </si>
  <si>
    <t>062002000</t>
  </si>
  <si>
    <t>Ztížené dopravní podmínky</t>
  </si>
  <si>
    <t>soub</t>
  </si>
  <si>
    <t>144</t>
  </si>
  <si>
    <t>VRN7</t>
  </si>
  <si>
    <t>Provozní vlivy</t>
  </si>
  <si>
    <t>73</t>
  </si>
  <si>
    <t>075503000</t>
  </si>
  <si>
    <t>Ochranná pásma památková</t>
  </si>
  <si>
    <t>146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</si>
</sst>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IMPORT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 xml:space="preserve">2023-23-11 - OPRAVA ČÁSTI OHRADNÍ  ZDI AREÁLU FARY V SENICI NA HANÉ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20. 6. 2024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14</v>
      </c>
      <c r="BW94" s="116" t="s">
        <v>5</v>
      </c>
      <c r="BX94" s="116" t="s">
        <v>75</v>
      </c>
      <c r="CL94" s="116" t="s">
        <v>1</v>
      </c>
    </row>
    <row r="95" s="7" customFormat="1" ht="24.75" customHeight="1">
      <c r="A95" s="118" t="s">
        <v>76</v>
      </c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'2023-23-11 - OPRAVA ČÁSTI...'!J30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'2023-23-11 - OPRAVA ČÁSTI...'!P139</f>
        <v>0</v>
      </c>
      <c r="AV95" s="127">
        <f>'2023-23-11 - OPRAVA ČÁSTI...'!J33</f>
        <v>0</v>
      </c>
      <c r="AW95" s="127">
        <f>'2023-23-11 - OPRAVA ČÁSTI...'!J34</f>
        <v>0</v>
      </c>
      <c r="AX95" s="127">
        <f>'2023-23-11 - OPRAVA ČÁSTI...'!J35</f>
        <v>0</v>
      </c>
      <c r="AY95" s="127">
        <f>'2023-23-11 - OPRAVA ČÁSTI...'!J36</f>
        <v>0</v>
      </c>
      <c r="AZ95" s="127">
        <f>'2023-23-11 - OPRAVA ČÁSTI...'!F33</f>
        <v>0</v>
      </c>
      <c r="BA95" s="127">
        <f>'2023-23-11 - OPRAVA ČÁSTI...'!F34</f>
        <v>0</v>
      </c>
      <c r="BB95" s="127">
        <f>'2023-23-11 - OPRAVA ČÁSTI...'!F35</f>
        <v>0</v>
      </c>
      <c r="BC95" s="127">
        <f>'2023-23-11 - OPRAVA ČÁSTI...'!F36</f>
        <v>0</v>
      </c>
      <c r="BD95" s="129">
        <f>'2023-23-11 - OPRAVA ČÁSTI...'!F37</f>
        <v>0</v>
      </c>
      <c r="BE95" s="7"/>
      <c r="BT95" s="130" t="s">
        <v>80</v>
      </c>
      <c r="BV95" s="130" t="s">
        <v>14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S0v3I2H+nhVFe09nrfh+BJkdXz+daNGea5/SlPTgZF9Yi3fj8ubsj7LvL2hW+dP/n8CEzST/T/isdLGDszIdCw==" hashValue="JAznoJ1DYXchW798p0gkcGxKFDVq32I+DWRcB+hgQHvh1yYC8+i/XgCWfjXptYA8YyeflukjZ53Z5n5hcdXSZ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-23-11 - OPRAVA ČÁST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82</v>
      </c>
    </row>
    <row r="4" s="1" customFormat="1" ht="24.96" customHeight="1">
      <c r="B4" s="19"/>
      <c r="D4" s="133" t="s">
        <v>83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26.25" customHeight="1">
      <c r="B7" s="19"/>
      <c r="E7" s="136" t="str">
        <f>'Rekapitulace stavby'!K6</f>
        <v xml:space="preserve">2023-23-11 - OPRAVA ČÁSTI OHRADNÍ  ZDI AREÁLU FARY V SENICI NA HANÉ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20. 6. 2024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26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33</v>
      </c>
      <c r="E30" s="37"/>
      <c r="F30" s="37"/>
      <c r="G30" s="37"/>
      <c r="H30" s="37"/>
      <c r="I30" s="37"/>
      <c r="J30" s="146">
        <f>ROUND(J139,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35</v>
      </c>
      <c r="G32" s="37"/>
      <c r="H32" s="37"/>
      <c r="I32" s="147" t="s">
        <v>34</v>
      </c>
      <c r="J32" s="14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37</v>
      </c>
      <c r="E33" s="135" t="s">
        <v>38</v>
      </c>
      <c r="F33" s="149">
        <f>ROUND((SUM(BE139:BE339)),  2)</f>
        <v>0</v>
      </c>
      <c r="G33" s="37"/>
      <c r="H33" s="37"/>
      <c r="I33" s="150">
        <v>0.20999999999999999</v>
      </c>
      <c r="J33" s="149">
        <f>ROUND(((SUM(BE139:BE339))*I33),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39</v>
      </c>
      <c r="F34" s="149">
        <f>ROUND((SUM(BF139:BF339)),  2)</f>
        <v>0</v>
      </c>
      <c r="G34" s="37"/>
      <c r="H34" s="37"/>
      <c r="I34" s="150">
        <v>0.12</v>
      </c>
      <c r="J34" s="149">
        <f>ROUND(((SUM(BF139:BF339))*I34),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40</v>
      </c>
      <c r="F35" s="149">
        <f>ROUND((SUM(BG139:BG339)),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41</v>
      </c>
      <c r="F36" s="149">
        <f>ROUND((SUM(BH139:BH339)),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42</v>
      </c>
      <c r="F37" s="149">
        <f>ROUND((SUM(BI139:BI339)),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69" t="str">
        <f>E7</f>
        <v xml:space="preserve">2023-23-11 - OPRAVA ČÁSTI OHRADNÍ  ZDI AREÁLU FARY V SENICI NA HANÉ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2023-23-11 - OPRAVA ČÁSTI...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20. 6. 2024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87</v>
      </c>
      <c r="D94" s="171"/>
      <c r="E94" s="171"/>
      <c r="F94" s="171"/>
      <c r="G94" s="171"/>
      <c r="H94" s="171"/>
      <c r="I94" s="171"/>
      <c r="J94" s="172" t="s">
        <v>88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89</v>
      </c>
      <c r="D96" s="39"/>
      <c r="E96" s="39"/>
      <c r="F96" s="39"/>
      <c r="G96" s="39"/>
      <c r="H96" s="39"/>
      <c r="I96" s="39"/>
      <c r="J96" s="109">
        <f>J139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90</v>
      </c>
    </row>
    <row r="97" s="9" customFormat="1" ht="24.96" customHeight="1">
      <c r="A97" s="9"/>
      <c r="B97" s="174"/>
      <c r="C97" s="175"/>
      <c r="D97" s="176" t="s">
        <v>91</v>
      </c>
      <c r="E97" s="177"/>
      <c r="F97" s="177"/>
      <c r="G97" s="177"/>
      <c r="H97" s="177"/>
      <c r="I97" s="177"/>
      <c r="J97" s="178">
        <f>J140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92</v>
      </c>
      <c r="E98" s="183"/>
      <c r="F98" s="183"/>
      <c r="G98" s="183"/>
      <c r="H98" s="183"/>
      <c r="I98" s="183"/>
      <c r="J98" s="184">
        <f>J141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93</v>
      </c>
      <c r="E99" s="183"/>
      <c r="F99" s="183"/>
      <c r="G99" s="183"/>
      <c r="H99" s="183"/>
      <c r="I99" s="183"/>
      <c r="J99" s="184">
        <f>J161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94</v>
      </c>
      <c r="E100" s="183"/>
      <c r="F100" s="183"/>
      <c r="G100" s="183"/>
      <c r="H100" s="183"/>
      <c r="I100" s="183"/>
      <c r="J100" s="184">
        <f>J178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95</v>
      </c>
      <c r="E101" s="183"/>
      <c r="F101" s="183"/>
      <c r="G101" s="183"/>
      <c r="H101" s="183"/>
      <c r="I101" s="183"/>
      <c r="J101" s="184">
        <f>J187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96</v>
      </c>
      <c r="E102" s="183"/>
      <c r="F102" s="183"/>
      <c r="G102" s="183"/>
      <c r="H102" s="183"/>
      <c r="I102" s="183"/>
      <c r="J102" s="184">
        <f>J203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97</v>
      </c>
      <c r="E103" s="183"/>
      <c r="F103" s="183"/>
      <c r="G103" s="183"/>
      <c r="H103" s="183"/>
      <c r="I103" s="183"/>
      <c r="J103" s="184">
        <f>J228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0"/>
      <c r="C104" s="181"/>
      <c r="D104" s="182" t="s">
        <v>98</v>
      </c>
      <c r="E104" s="183"/>
      <c r="F104" s="183"/>
      <c r="G104" s="183"/>
      <c r="H104" s="183"/>
      <c r="I104" s="183"/>
      <c r="J104" s="184">
        <f>J257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99</v>
      </c>
      <c r="E105" s="183"/>
      <c r="F105" s="183"/>
      <c r="G105" s="183"/>
      <c r="H105" s="183"/>
      <c r="I105" s="183"/>
      <c r="J105" s="184">
        <f>J258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100</v>
      </c>
      <c r="E106" s="183"/>
      <c r="F106" s="183"/>
      <c r="G106" s="183"/>
      <c r="H106" s="183"/>
      <c r="I106" s="183"/>
      <c r="J106" s="184">
        <f>J259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81"/>
      <c r="D107" s="182" t="s">
        <v>101</v>
      </c>
      <c r="E107" s="183"/>
      <c r="F107" s="183"/>
      <c r="G107" s="183"/>
      <c r="H107" s="183"/>
      <c r="I107" s="183"/>
      <c r="J107" s="184">
        <f>J263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4"/>
      <c r="C108" s="175"/>
      <c r="D108" s="176" t="s">
        <v>102</v>
      </c>
      <c r="E108" s="177"/>
      <c r="F108" s="177"/>
      <c r="G108" s="177"/>
      <c r="H108" s="177"/>
      <c r="I108" s="177"/>
      <c r="J108" s="178">
        <f>J266</f>
        <v>0</v>
      </c>
      <c r="K108" s="175"/>
      <c r="L108" s="17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4"/>
      <c r="C109" s="175"/>
      <c r="D109" s="176" t="s">
        <v>103</v>
      </c>
      <c r="E109" s="177"/>
      <c r="F109" s="177"/>
      <c r="G109" s="177"/>
      <c r="H109" s="177"/>
      <c r="I109" s="177"/>
      <c r="J109" s="178">
        <f>J274</f>
        <v>0</v>
      </c>
      <c r="K109" s="175"/>
      <c r="L109" s="17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0"/>
      <c r="C110" s="181"/>
      <c r="D110" s="182" t="s">
        <v>104</v>
      </c>
      <c r="E110" s="183"/>
      <c r="F110" s="183"/>
      <c r="G110" s="183"/>
      <c r="H110" s="183"/>
      <c r="I110" s="183"/>
      <c r="J110" s="184">
        <f>J275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0"/>
      <c r="C111" s="181"/>
      <c r="D111" s="182" t="s">
        <v>105</v>
      </c>
      <c r="E111" s="183"/>
      <c r="F111" s="183"/>
      <c r="G111" s="183"/>
      <c r="H111" s="183"/>
      <c r="I111" s="183"/>
      <c r="J111" s="184">
        <f>J308</f>
        <v>0</v>
      </c>
      <c r="K111" s="181"/>
      <c r="L111" s="18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0"/>
      <c r="C112" s="181"/>
      <c r="D112" s="182" t="s">
        <v>106</v>
      </c>
      <c r="E112" s="183"/>
      <c r="F112" s="183"/>
      <c r="G112" s="183"/>
      <c r="H112" s="183"/>
      <c r="I112" s="183"/>
      <c r="J112" s="184">
        <f>J313</f>
        <v>0</v>
      </c>
      <c r="K112" s="181"/>
      <c r="L112" s="18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0"/>
      <c r="C113" s="181"/>
      <c r="D113" s="182" t="s">
        <v>107</v>
      </c>
      <c r="E113" s="183"/>
      <c r="F113" s="183"/>
      <c r="G113" s="183"/>
      <c r="H113" s="183"/>
      <c r="I113" s="183"/>
      <c r="J113" s="184">
        <f>J321</f>
        <v>0</v>
      </c>
      <c r="K113" s="181"/>
      <c r="L113" s="18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4"/>
      <c r="C114" s="175"/>
      <c r="D114" s="176" t="s">
        <v>108</v>
      </c>
      <c r="E114" s="177"/>
      <c r="F114" s="177"/>
      <c r="G114" s="177"/>
      <c r="H114" s="177"/>
      <c r="I114" s="177"/>
      <c r="J114" s="178">
        <f>J322</f>
        <v>0</v>
      </c>
      <c r="K114" s="175"/>
      <c r="L114" s="17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0"/>
      <c r="C115" s="181"/>
      <c r="D115" s="182" t="s">
        <v>109</v>
      </c>
      <c r="E115" s="183"/>
      <c r="F115" s="183"/>
      <c r="G115" s="183"/>
      <c r="H115" s="183"/>
      <c r="I115" s="183"/>
      <c r="J115" s="184">
        <f>J323</f>
        <v>0</v>
      </c>
      <c r="K115" s="181"/>
      <c r="L115" s="18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4"/>
      <c r="C116" s="175"/>
      <c r="D116" s="176" t="s">
        <v>110</v>
      </c>
      <c r="E116" s="177"/>
      <c r="F116" s="177"/>
      <c r="G116" s="177"/>
      <c r="H116" s="177"/>
      <c r="I116" s="177"/>
      <c r="J116" s="178">
        <f>J332</f>
        <v>0</v>
      </c>
      <c r="K116" s="175"/>
      <c r="L116" s="17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0"/>
      <c r="C117" s="181"/>
      <c r="D117" s="182" t="s">
        <v>111</v>
      </c>
      <c r="E117" s="183"/>
      <c r="F117" s="183"/>
      <c r="G117" s="183"/>
      <c r="H117" s="183"/>
      <c r="I117" s="183"/>
      <c r="J117" s="184">
        <f>J333</f>
        <v>0</v>
      </c>
      <c r="K117" s="181"/>
      <c r="L117" s="18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0"/>
      <c r="C118" s="181"/>
      <c r="D118" s="182" t="s">
        <v>112</v>
      </c>
      <c r="E118" s="183"/>
      <c r="F118" s="183"/>
      <c r="G118" s="183"/>
      <c r="H118" s="183"/>
      <c r="I118" s="183"/>
      <c r="J118" s="184">
        <f>J336</f>
        <v>0</v>
      </c>
      <c r="K118" s="181"/>
      <c r="L118" s="18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0"/>
      <c r="C119" s="181"/>
      <c r="D119" s="182" t="s">
        <v>113</v>
      </c>
      <c r="E119" s="183"/>
      <c r="F119" s="183"/>
      <c r="G119" s="183"/>
      <c r="H119" s="183"/>
      <c r="I119" s="183"/>
      <c r="J119" s="184">
        <f>J338</f>
        <v>0</v>
      </c>
      <c r="K119" s="181"/>
      <c r="L119" s="18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5" s="2" customFormat="1" ht="6.96" customHeight="1">
      <c r="A125" s="37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114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6.25" customHeight="1">
      <c r="A129" s="37"/>
      <c r="B129" s="38"/>
      <c r="C129" s="39"/>
      <c r="D129" s="39"/>
      <c r="E129" s="169" t="str">
        <f>E7</f>
        <v xml:space="preserve">2023-23-11 - OPRAVA ČÁSTI OHRADNÍ  ZDI AREÁLU FARY V SENICI NA HANÉ</v>
      </c>
      <c r="F129" s="31"/>
      <c r="G129" s="31"/>
      <c r="H129" s="31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84</v>
      </c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6.5" customHeight="1">
      <c r="A131" s="37"/>
      <c r="B131" s="38"/>
      <c r="C131" s="39"/>
      <c r="D131" s="39"/>
      <c r="E131" s="75" t="str">
        <f>E9</f>
        <v>2023-23-11 - OPRAVA ČÁSTI...</v>
      </c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20</v>
      </c>
      <c r="D133" s="39"/>
      <c r="E133" s="39"/>
      <c r="F133" s="26" t="str">
        <f>F12</f>
        <v xml:space="preserve"> </v>
      </c>
      <c r="G133" s="39"/>
      <c r="H133" s="39"/>
      <c r="I133" s="31" t="s">
        <v>22</v>
      </c>
      <c r="J133" s="78" t="str">
        <f>IF(J12="","",J12)</f>
        <v>20. 6. 2024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15" customHeight="1">
      <c r="A135" s="37"/>
      <c r="B135" s="38"/>
      <c r="C135" s="31" t="s">
        <v>24</v>
      </c>
      <c r="D135" s="39"/>
      <c r="E135" s="39"/>
      <c r="F135" s="26" t="str">
        <f>E15</f>
        <v xml:space="preserve"> </v>
      </c>
      <c r="G135" s="39"/>
      <c r="H135" s="39"/>
      <c r="I135" s="31" t="s">
        <v>29</v>
      </c>
      <c r="J135" s="35" t="str">
        <f>E21</f>
        <v xml:space="preserve"> 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15" customHeight="1">
      <c r="A136" s="37"/>
      <c r="B136" s="38"/>
      <c r="C136" s="31" t="s">
        <v>27</v>
      </c>
      <c r="D136" s="39"/>
      <c r="E136" s="39"/>
      <c r="F136" s="26" t="str">
        <f>IF(E18="","",E18)</f>
        <v>Vyplň údaj</v>
      </c>
      <c r="G136" s="39"/>
      <c r="H136" s="39"/>
      <c r="I136" s="31" t="s">
        <v>31</v>
      </c>
      <c r="J136" s="35" t="str">
        <f>E24</f>
        <v xml:space="preserve"> 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0.32" customHeight="1">
      <c r="A137" s="37"/>
      <c r="B137" s="38"/>
      <c r="C137" s="39"/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11" customFormat="1" ht="29.28" customHeight="1">
      <c r="A138" s="186"/>
      <c r="B138" s="187"/>
      <c r="C138" s="188" t="s">
        <v>115</v>
      </c>
      <c r="D138" s="189" t="s">
        <v>58</v>
      </c>
      <c r="E138" s="189" t="s">
        <v>54</v>
      </c>
      <c r="F138" s="189" t="s">
        <v>55</v>
      </c>
      <c r="G138" s="189" t="s">
        <v>116</v>
      </c>
      <c r="H138" s="189" t="s">
        <v>117</v>
      </c>
      <c r="I138" s="189" t="s">
        <v>118</v>
      </c>
      <c r="J138" s="190" t="s">
        <v>88</v>
      </c>
      <c r="K138" s="191" t="s">
        <v>119</v>
      </c>
      <c r="L138" s="192"/>
      <c r="M138" s="99" t="s">
        <v>1</v>
      </c>
      <c r="N138" s="100" t="s">
        <v>37</v>
      </c>
      <c r="O138" s="100" t="s">
        <v>120</v>
      </c>
      <c r="P138" s="100" t="s">
        <v>121</v>
      </c>
      <c r="Q138" s="100" t="s">
        <v>122</v>
      </c>
      <c r="R138" s="100" t="s">
        <v>123</v>
      </c>
      <c r="S138" s="100" t="s">
        <v>124</v>
      </c>
      <c r="T138" s="101" t="s">
        <v>125</v>
      </c>
      <c r="U138" s="186"/>
      <c r="V138" s="186"/>
      <c r="W138" s="186"/>
      <c r="X138" s="186"/>
      <c r="Y138" s="186"/>
      <c r="Z138" s="186"/>
      <c r="AA138" s="186"/>
      <c r="AB138" s="186"/>
      <c r="AC138" s="186"/>
      <c r="AD138" s="186"/>
      <c r="AE138" s="186"/>
    </row>
    <row r="139" s="2" customFormat="1" ht="22.8" customHeight="1">
      <c r="A139" s="37"/>
      <c r="B139" s="38"/>
      <c r="C139" s="106" t="s">
        <v>126</v>
      </c>
      <c r="D139" s="39"/>
      <c r="E139" s="39"/>
      <c r="F139" s="39"/>
      <c r="G139" s="39"/>
      <c r="H139" s="39"/>
      <c r="I139" s="39"/>
      <c r="J139" s="193">
        <f>BK139</f>
        <v>0</v>
      </c>
      <c r="K139" s="39"/>
      <c r="L139" s="43"/>
      <c r="M139" s="102"/>
      <c r="N139" s="194"/>
      <c r="O139" s="103"/>
      <c r="P139" s="195">
        <f>P140+P266+P274+P322+P332</f>
        <v>0</v>
      </c>
      <c r="Q139" s="103"/>
      <c r="R139" s="195">
        <f>R140+R266+R274+R322+R332</f>
        <v>0</v>
      </c>
      <c r="S139" s="103"/>
      <c r="T139" s="196">
        <f>T140+T266+T274+T322+T332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72</v>
      </c>
      <c r="AU139" s="16" t="s">
        <v>90</v>
      </c>
      <c r="BK139" s="197">
        <f>BK140+BK266+BK274+BK322+BK332</f>
        <v>0</v>
      </c>
    </row>
    <row r="140" s="12" customFormat="1" ht="25.92" customHeight="1">
      <c r="A140" s="12"/>
      <c r="B140" s="198"/>
      <c r="C140" s="199"/>
      <c r="D140" s="200" t="s">
        <v>72</v>
      </c>
      <c r="E140" s="201" t="s">
        <v>127</v>
      </c>
      <c r="F140" s="201" t="s">
        <v>128</v>
      </c>
      <c r="G140" s="199"/>
      <c r="H140" s="199"/>
      <c r="I140" s="202"/>
      <c r="J140" s="203">
        <f>BK140</f>
        <v>0</v>
      </c>
      <c r="K140" s="199"/>
      <c r="L140" s="204"/>
      <c r="M140" s="205"/>
      <c r="N140" s="206"/>
      <c r="O140" s="206"/>
      <c r="P140" s="207">
        <f>P141+P161+P178+P187+P203+P228+SUM(P257:P259)+P263</f>
        <v>0</v>
      </c>
      <c r="Q140" s="206"/>
      <c r="R140" s="207">
        <f>R141+R161+R178+R187+R203+R228+SUM(R257:R259)+R263</f>
        <v>0</v>
      </c>
      <c r="S140" s="206"/>
      <c r="T140" s="208">
        <f>T141+T161+T178+T187+T203+T228+SUM(T257:T259)+T263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80</v>
      </c>
      <c r="AT140" s="210" t="s">
        <v>72</v>
      </c>
      <c r="AU140" s="210" t="s">
        <v>73</v>
      </c>
      <c r="AY140" s="209" t="s">
        <v>129</v>
      </c>
      <c r="BK140" s="211">
        <f>BK141+BK161+BK178+BK187+BK203+BK228+SUM(BK257:BK259)+BK263</f>
        <v>0</v>
      </c>
    </row>
    <row r="141" s="12" customFormat="1" ht="22.8" customHeight="1">
      <c r="A141" s="12"/>
      <c r="B141" s="198"/>
      <c r="C141" s="199"/>
      <c r="D141" s="200" t="s">
        <v>72</v>
      </c>
      <c r="E141" s="212" t="s">
        <v>80</v>
      </c>
      <c r="F141" s="212" t="s">
        <v>130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SUM(P142:P160)</f>
        <v>0</v>
      </c>
      <c r="Q141" s="206"/>
      <c r="R141" s="207">
        <f>SUM(R142:R160)</f>
        <v>0</v>
      </c>
      <c r="S141" s="206"/>
      <c r="T141" s="208">
        <f>SUM(T142:T160)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80</v>
      </c>
      <c r="AT141" s="210" t="s">
        <v>72</v>
      </c>
      <c r="AU141" s="210" t="s">
        <v>80</v>
      </c>
      <c r="AY141" s="209" t="s">
        <v>129</v>
      </c>
      <c r="BK141" s="211">
        <f>SUM(BK142:BK160)</f>
        <v>0</v>
      </c>
    </row>
    <row r="142" s="2" customFormat="1" ht="24.15" customHeight="1">
      <c r="A142" s="37"/>
      <c r="B142" s="38"/>
      <c r="C142" s="214" t="s">
        <v>80</v>
      </c>
      <c r="D142" s="214" t="s">
        <v>131</v>
      </c>
      <c r="E142" s="215" t="s">
        <v>132</v>
      </c>
      <c r="F142" s="216" t="s">
        <v>133</v>
      </c>
      <c r="G142" s="217" t="s">
        <v>134</v>
      </c>
      <c r="H142" s="218">
        <v>2.3999999999999999</v>
      </c>
      <c r="I142" s="219"/>
      <c r="J142" s="220">
        <f>ROUND(I142*H142,2)</f>
        <v>0</v>
      </c>
      <c r="K142" s="221"/>
      <c r="L142" s="43"/>
      <c r="M142" s="222" t="s">
        <v>1</v>
      </c>
      <c r="N142" s="223" t="s">
        <v>38</v>
      </c>
      <c r="O142" s="90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6" t="s">
        <v>135</v>
      </c>
      <c r="AT142" s="226" t="s">
        <v>131</v>
      </c>
      <c r="AU142" s="226" t="s">
        <v>82</v>
      </c>
      <c r="AY142" s="16" t="s">
        <v>129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6" t="s">
        <v>80</v>
      </c>
      <c r="BK142" s="227">
        <f>ROUND(I142*H142,2)</f>
        <v>0</v>
      </c>
      <c r="BL142" s="16" t="s">
        <v>135</v>
      </c>
      <c r="BM142" s="226" t="s">
        <v>82</v>
      </c>
    </row>
    <row r="143" s="13" customFormat="1">
      <c r="A143" s="13"/>
      <c r="B143" s="228"/>
      <c r="C143" s="229"/>
      <c r="D143" s="230" t="s">
        <v>136</v>
      </c>
      <c r="E143" s="231" t="s">
        <v>1</v>
      </c>
      <c r="F143" s="232" t="s">
        <v>137</v>
      </c>
      <c r="G143" s="229"/>
      <c r="H143" s="233">
        <v>2.3999999999999999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136</v>
      </c>
      <c r="AU143" s="239" t="s">
        <v>82</v>
      </c>
      <c r="AV143" s="13" t="s">
        <v>82</v>
      </c>
      <c r="AW143" s="13" t="s">
        <v>30</v>
      </c>
      <c r="AX143" s="13" t="s">
        <v>73</v>
      </c>
      <c r="AY143" s="239" t="s">
        <v>129</v>
      </c>
    </row>
    <row r="144" s="14" customFormat="1">
      <c r="A144" s="14"/>
      <c r="B144" s="240"/>
      <c r="C144" s="241"/>
      <c r="D144" s="230" t="s">
        <v>136</v>
      </c>
      <c r="E144" s="242" t="s">
        <v>1</v>
      </c>
      <c r="F144" s="243" t="s">
        <v>138</v>
      </c>
      <c r="G144" s="241"/>
      <c r="H144" s="244">
        <v>2.3999999999999999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136</v>
      </c>
      <c r="AU144" s="250" t="s">
        <v>82</v>
      </c>
      <c r="AV144" s="14" t="s">
        <v>135</v>
      </c>
      <c r="AW144" s="14" t="s">
        <v>30</v>
      </c>
      <c r="AX144" s="14" t="s">
        <v>80</v>
      </c>
      <c r="AY144" s="250" t="s">
        <v>129</v>
      </c>
    </row>
    <row r="145" s="2" customFormat="1" ht="24.15" customHeight="1">
      <c r="A145" s="37"/>
      <c r="B145" s="38"/>
      <c r="C145" s="214" t="s">
        <v>82</v>
      </c>
      <c r="D145" s="214" t="s">
        <v>131</v>
      </c>
      <c r="E145" s="215" t="s">
        <v>139</v>
      </c>
      <c r="F145" s="216" t="s">
        <v>140</v>
      </c>
      <c r="G145" s="217" t="s">
        <v>134</v>
      </c>
      <c r="H145" s="218">
        <v>3.7799999999999998</v>
      </c>
      <c r="I145" s="219"/>
      <c r="J145" s="220">
        <f>ROUND(I145*H145,2)</f>
        <v>0</v>
      </c>
      <c r="K145" s="221"/>
      <c r="L145" s="43"/>
      <c r="M145" s="222" t="s">
        <v>1</v>
      </c>
      <c r="N145" s="223" t="s">
        <v>38</v>
      </c>
      <c r="O145" s="90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6" t="s">
        <v>135</v>
      </c>
      <c r="AT145" s="226" t="s">
        <v>131</v>
      </c>
      <c r="AU145" s="226" t="s">
        <v>82</v>
      </c>
      <c r="AY145" s="16" t="s">
        <v>129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6" t="s">
        <v>80</v>
      </c>
      <c r="BK145" s="227">
        <f>ROUND(I145*H145,2)</f>
        <v>0</v>
      </c>
      <c r="BL145" s="16" t="s">
        <v>135</v>
      </c>
      <c r="BM145" s="226" t="s">
        <v>135</v>
      </c>
    </row>
    <row r="146" s="13" customFormat="1">
      <c r="A146" s="13"/>
      <c r="B146" s="228"/>
      <c r="C146" s="229"/>
      <c r="D146" s="230" t="s">
        <v>136</v>
      </c>
      <c r="E146" s="231" t="s">
        <v>1</v>
      </c>
      <c r="F146" s="232" t="s">
        <v>137</v>
      </c>
      <c r="G146" s="229"/>
      <c r="H146" s="233">
        <v>2.3999999999999999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136</v>
      </c>
      <c r="AU146" s="239" t="s">
        <v>82</v>
      </c>
      <c r="AV146" s="13" t="s">
        <v>82</v>
      </c>
      <c r="AW146" s="13" t="s">
        <v>30</v>
      </c>
      <c r="AX146" s="13" t="s">
        <v>73</v>
      </c>
      <c r="AY146" s="239" t="s">
        <v>129</v>
      </c>
    </row>
    <row r="147" s="13" customFormat="1">
      <c r="A147" s="13"/>
      <c r="B147" s="228"/>
      <c r="C147" s="229"/>
      <c r="D147" s="230" t="s">
        <v>136</v>
      </c>
      <c r="E147" s="231" t="s">
        <v>1</v>
      </c>
      <c r="F147" s="232" t="s">
        <v>141</v>
      </c>
      <c r="G147" s="229"/>
      <c r="H147" s="233">
        <v>1.3799999999999999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136</v>
      </c>
      <c r="AU147" s="239" t="s">
        <v>82</v>
      </c>
      <c r="AV147" s="13" t="s">
        <v>82</v>
      </c>
      <c r="AW147" s="13" t="s">
        <v>30</v>
      </c>
      <c r="AX147" s="13" t="s">
        <v>73</v>
      </c>
      <c r="AY147" s="239" t="s">
        <v>129</v>
      </c>
    </row>
    <row r="148" s="14" customFormat="1">
      <c r="A148" s="14"/>
      <c r="B148" s="240"/>
      <c r="C148" s="241"/>
      <c r="D148" s="230" t="s">
        <v>136</v>
      </c>
      <c r="E148" s="242" t="s">
        <v>1</v>
      </c>
      <c r="F148" s="243" t="s">
        <v>138</v>
      </c>
      <c r="G148" s="241"/>
      <c r="H148" s="244">
        <v>3.7799999999999998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136</v>
      </c>
      <c r="AU148" s="250" t="s">
        <v>82</v>
      </c>
      <c r="AV148" s="14" t="s">
        <v>135</v>
      </c>
      <c r="AW148" s="14" t="s">
        <v>30</v>
      </c>
      <c r="AX148" s="14" t="s">
        <v>80</v>
      </c>
      <c r="AY148" s="250" t="s">
        <v>129</v>
      </c>
    </row>
    <row r="149" s="2" customFormat="1" ht="24.15" customHeight="1">
      <c r="A149" s="37"/>
      <c r="B149" s="38"/>
      <c r="C149" s="214" t="s">
        <v>142</v>
      </c>
      <c r="D149" s="214" t="s">
        <v>131</v>
      </c>
      <c r="E149" s="215" t="s">
        <v>143</v>
      </c>
      <c r="F149" s="216" t="s">
        <v>144</v>
      </c>
      <c r="G149" s="217" t="s">
        <v>145</v>
      </c>
      <c r="H149" s="218">
        <v>2.8399999999999999</v>
      </c>
      <c r="I149" s="219"/>
      <c r="J149" s="220">
        <f>ROUND(I149*H149,2)</f>
        <v>0</v>
      </c>
      <c r="K149" s="221"/>
      <c r="L149" s="43"/>
      <c r="M149" s="222" t="s">
        <v>1</v>
      </c>
      <c r="N149" s="223" t="s">
        <v>38</v>
      </c>
      <c r="O149" s="90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6" t="s">
        <v>135</v>
      </c>
      <c r="AT149" s="226" t="s">
        <v>131</v>
      </c>
      <c r="AU149" s="226" t="s">
        <v>82</v>
      </c>
      <c r="AY149" s="16" t="s">
        <v>129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80</v>
      </c>
      <c r="BK149" s="227">
        <f>ROUND(I149*H149,2)</f>
        <v>0</v>
      </c>
      <c r="BL149" s="16" t="s">
        <v>135</v>
      </c>
      <c r="BM149" s="226" t="s">
        <v>146</v>
      </c>
    </row>
    <row r="150" s="13" customFormat="1">
      <c r="A150" s="13"/>
      <c r="B150" s="228"/>
      <c r="C150" s="229"/>
      <c r="D150" s="230" t="s">
        <v>136</v>
      </c>
      <c r="E150" s="231" t="s">
        <v>1</v>
      </c>
      <c r="F150" s="232" t="s">
        <v>147</v>
      </c>
      <c r="G150" s="229"/>
      <c r="H150" s="233">
        <v>2.3519999999999999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136</v>
      </c>
      <c r="AU150" s="239" t="s">
        <v>82</v>
      </c>
      <c r="AV150" s="13" t="s">
        <v>82</v>
      </c>
      <c r="AW150" s="13" t="s">
        <v>30</v>
      </c>
      <c r="AX150" s="13" t="s">
        <v>73</v>
      </c>
      <c r="AY150" s="239" t="s">
        <v>129</v>
      </c>
    </row>
    <row r="151" s="13" customFormat="1">
      <c r="A151" s="13"/>
      <c r="B151" s="228"/>
      <c r="C151" s="229"/>
      <c r="D151" s="230" t="s">
        <v>136</v>
      </c>
      <c r="E151" s="231" t="s">
        <v>1</v>
      </c>
      <c r="F151" s="232" t="s">
        <v>148</v>
      </c>
      <c r="G151" s="229"/>
      <c r="H151" s="233">
        <v>0.48799999999999999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136</v>
      </c>
      <c r="AU151" s="239" t="s">
        <v>82</v>
      </c>
      <c r="AV151" s="13" t="s">
        <v>82</v>
      </c>
      <c r="AW151" s="13" t="s">
        <v>30</v>
      </c>
      <c r="AX151" s="13" t="s">
        <v>73</v>
      </c>
      <c r="AY151" s="239" t="s">
        <v>129</v>
      </c>
    </row>
    <row r="152" s="14" customFormat="1">
      <c r="A152" s="14"/>
      <c r="B152" s="240"/>
      <c r="C152" s="241"/>
      <c r="D152" s="230" t="s">
        <v>136</v>
      </c>
      <c r="E152" s="242" t="s">
        <v>1</v>
      </c>
      <c r="F152" s="243" t="s">
        <v>138</v>
      </c>
      <c r="G152" s="241"/>
      <c r="H152" s="244">
        <v>2.8399999999999999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136</v>
      </c>
      <c r="AU152" s="250" t="s">
        <v>82</v>
      </c>
      <c r="AV152" s="14" t="s">
        <v>135</v>
      </c>
      <c r="AW152" s="14" t="s">
        <v>30</v>
      </c>
      <c r="AX152" s="14" t="s">
        <v>80</v>
      </c>
      <c r="AY152" s="250" t="s">
        <v>129</v>
      </c>
    </row>
    <row r="153" s="2" customFormat="1" ht="37.8" customHeight="1">
      <c r="A153" s="37"/>
      <c r="B153" s="38"/>
      <c r="C153" s="214" t="s">
        <v>135</v>
      </c>
      <c r="D153" s="214" t="s">
        <v>131</v>
      </c>
      <c r="E153" s="215" t="s">
        <v>149</v>
      </c>
      <c r="F153" s="216" t="s">
        <v>150</v>
      </c>
      <c r="G153" s="217" t="s">
        <v>145</v>
      </c>
      <c r="H153" s="218">
        <v>2.8399999999999999</v>
      </c>
      <c r="I153" s="219"/>
      <c r="J153" s="220">
        <f>ROUND(I153*H153,2)</f>
        <v>0</v>
      </c>
      <c r="K153" s="221"/>
      <c r="L153" s="43"/>
      <c r="M153" s="222" t="s">
        <v>1</v>
      </c>
      <c r="N153" s="223" t="s">
        <v>38</v>
      </c>
      <c r="O153" s="90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6" t="s">
        <v>135</v>
      </c>
      <c r="AT153" s="226" t="s">
        <v>131</v>
      </c>
      <c r="AU153" s="226" t="s">
        <v>82</v>
      </c>
      <c r="AY153" s="16" t="s">
        <v>129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80</v>
      </c>
      <c r="BK153" s="227">
        <f>ROUND(I153*H153,2)</f>
        <v>0</v>
      </c>
      <c r="BL153" s="16" t="s">
        <v>135</v>
      </c>
      <c r="BM153" s="226" t="s">
        <v>151</v>
      </c>
    </row>
    <row r="154" s="2" customFormat="1" ht="37.8" customHeight="1">
      <c r="A154" s="37"/>
      <c r="B154" s="38"/>
      <c r="C154" s="214" t="s">
        <v>152</v>
      </c>
      <c r="D154" s="214" t="s">
        <v>131</v>
      </c>
      <c r="E154" s="215" t="s">
        <v>153</v>
      </c>
      <c r="F154" s="216" t="s">
        <v>154</v>
      </c>
      <c r="G154" s="217" t="s">
        <v>145</v>
      </c>
      <c r="H154" s="218">
        <v>2.8399999999999999</v>
      </c>
      <c r="I154" s="219"/>
      <c r="J154" s="220">
        <f>ROUND(I154*H154,2)</f>
        <v>0</v>
      </c>
      <c r="K154" s="221"/>
      <c r="L154" s="43"/>
      <c r="M154" s="222" t="s">
        <v>1</v>
      </c>
      <c r="N154" s="223" t="s">
        <v>38</v>
      </c>
      <c r="O154" s="90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6" t="s">
        <v>135</v>
      </c>
      <c r="AT154" s="226" t="s">
        <v>131</v>
      </c>
      <c r="AU154" s="226" t="s">
        <v>82</v>
      </c>
      <c r="AY154" s="16" t="s">
        <v>129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80</v>
      </c>
      <c r="BK154" s="227">
        <f>ROUND(I154*H154,2)</f>
        <v>0</v>
      </c>
      <c r="BL154" s="16" t="s">
        <v>135</v>
      </c>
      <c r="BM154" s="226" t="s">
        <v>155</v>
      </c>
    </row>
    <row r="155" s="2" customFormat="1" ht="16.5" customHeight="1">
      <c r="A155" s="37"/>
      <c r="B155" s="38"/>
      <c r="C155" s="214" t="s">
        <v>146</v>
      </c>
      <c r="D155" s="214" t="s">
        <v>131</v>
      </c>
      <c r="E155" s="215" t="s">
        <v>156</v>
      </c>
      <c r="F155" s="216" t="s">
        <v>157</v>
      </c>
      <c r="G155" s="217" t="s">
        <v>145</v>
      </c>
      <c r="H155" s="218">
        <v>2.8399999999999999</v>
      </c>
      <c r="I155" s="219"/>
      <c r="J155" s="220">
        <f>ROUND(I155*H155,2)</f>
        <v>0</v>
      </c>
      <c r="K155" s="221"/>
      <c r="L155" s="43"/>
      <c r="M155" s="222" t="s">
        <v>1</v>
      </c>
      <c r="N155" s="223" t="s">
        <v>38</v>
      </c>
      <c r="O155" s="90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6" t="s">
        <v>135</v>
      </c>
      <c r="AT155" s="226" t="s">
        <v>131</v>
      </c>
      <c r="AU155" s="226" t="s">
        <v>82</v>
      </c>
      <c r="AY155" s="16" t="s">
        <v>129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6" t="s">
        <v>80</v>
      </c>
      <c r="BK155" s="227">
        <f>ROUND(I155*H155,2)</f>
        <v>0</v>
      </c>
      <c r="BL155" s="16" t="s">
        <v>135</v>
      </c>
      <c r="BM155" s="226" t="s">
        <v>8</v>
      </c>
    </row>
    <row r="156" s="2" customFormat="1" ht="24.15" customHeight="1">
      <c r="A156" s="37"/>
      <c r="B156" s="38"/>
      <c r="C156" s="214" t="s">
        <v>158</v>
      </c>
      <c r="D156" s="214" t="s">
        <v>131</v>
      </c>
      <c r="E156" s="215" t="s">
        <v>159</v>
      </c>
      <c r="F156" s="216" t="s">
        <v>160</v>
      </c>
      <c r="G156" s="217" t="s">
        <v>145</v>
      </c>
      <c r="H156" s="218">
        <v>1.371</v>
      </c>
      <c r="I156" s="219"/>
      <c r="J156" s="220">
        <f>ROUND(I156*H156,2)</f>
        <v>0</v>
      </c>
      <c r="K156" s="221"/>
      <c r="L156" s="43"/>
      <c r="M156" s="222" t="s">
        <v>1</v>
      </c>
      <c r="N156" s="223" t="s">
        <v>38</v>
      </c>
      <c r="O156" s="90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6" t="s">
        <v>135</v>
      </c>
      <c r="AT156" s="226" t="s">
        <v>131</v>
      </c>
      <c r="AU156" s="226" t="s">
        <v>82</v>
      </c>
      <c r="AY156" s="16" t="s">
        <v>129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80</v>
      </c>
      <c r="BK156" s="227">
        <f>ROUND(I156*H156,2)</f>
        <v>0</v>
      </c>
      <c r="BL156" s="16" t="s">
        <v>135</v>
      </c>
      <c r="BM156" s="226" t="s">
        <v>161</v>
      </c>
    </row>
    <row r="157" s="13" customFormat="1">
      <c r="A157" s="13"/>
      <c r="B157" s="228"/>
      <c r="C157" s="229"/>
      <c r="D157" s="230" t="s">
        <v>136</v>
      </c>
      <c r="E157" s="231" t="s">
        <v>1</v>
      </c>
      <c r="F157" s="232" t="s">
        <v>162</v>
      </c>
      <c r="G157" s="229"/>
      <c r="H157" s="233">
        <v>1.1759999999999999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136</v>
      </c>
      <c r="AU157" s="239" t="s">
        <v>82</v>
      </c>
      <c r="AV157" s="13" t="s">
        <v>82</v>
      </c>
      <c r="AW157" s="13" t="s">
        <v>30</v>
      </c>
      <c r="AX157" s="13" t="s">
        <v>73</v>
      </c>
      <c r="AY157" s="239" t="s">
        <v>129</v>
      </c>
    </row>
    <row r="158" s="13" customFormat="1">
      <c r="A158" s="13"/>
      <c r="B158" s="228"/>
      <c r="C158" s="229"/>
      <c r="D158" s="230" t="s">
        <v>136</v>
      </c>
      <c r="E158" s="231" t="s">
        <v>1</v>
      </c>
      <c r="F158" s="232" t="s">
        <v>163</v>
      </c>
      <c r="G158" s="229"/>
      <c r="H158" s="233">
        <v>0.19500000000000001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136</v>
      </c>
      <c r="AU158" s="239" t="s">
        <v>82</v>
      </c>
      <c r="AV158" s="13" t="s">
        <v>82</v>
      </c>
      <c r="AW158" s="13" t="s">
        <v>30</v>
      </c>
      <c r="AX158" s="13" t="s">
        <v>73</v>
      </c>
      <c r="AY158" s="239" t="s">
        <v>129</v>
      </c>
    </row>
    <row r="159" s="14" customFormat="1">
      <c r="A159" s="14"/>
      <c r="B159" s="240"/>
      <c r="C159" s="241"/>
      <c r="D159" s="230" t="s">
        <v>136</v>
      </c>
      <c r="E159" s="242" t="s">
        <v>1</v>
      </c>
      <c r="F159" s="243" t="s">
        <v>138</v>
      </c>
      <c r="G159" s="241"/>
      <c r="H159" s="244">
        <v>1.371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136</v>
      </c>
      <c r="AU159" s="250" t="s">
        <v>82</v>
      </c>
      <c r="AV159" s="14" t="s">
        <v>135</v>
      </c>
      <c r="AW159" s="14" t="s">
        <v>30</v>
      </c>
      <c r="AX159" s="14" t="s">
        <v>80</v>
      </c>
      <c r="AY159" s="250" t="s">
        <v>129</v>
      </c>
    </row>
    <row r="160" s="2" customFormat="1" ht="21.75" customHeight="1">
      <c r="A160" s="37"/>
      <c r="B160" s="38"/>
      <c r="C160" s="214" t="s">
        <v>151</v>
      </c>
      <c r="D160" s="214" t="s">
        <v>131</v>
      </c>
      <c r="E160" s="215" t="s">
        <v>164</v>
      </c>
      <c r="F160" s="216" t="s">
        <v>165</v>
      </c>
      <c r="G160" s="217" t="s">
        <v>145</v>
      </c>
      <c r="H160" s="218">
        <v>1.371</v>
      </c>
      <c r="I160" s="219"/>
      <c r="J160" s="220">
        <f>ROUND(I160*H160,2)</f>
        <v>0</v>
      </c>
      <c r="K160" s="221"/>
      <c r="L160" s="43"/>
      <c r="M160" s="222" t="s">
        <v>1</v>
      </c>
      <c r="N160" s="223" t="s">
        <v>38</v>
      </c>
      <c r="O160" s="90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6" t="s">
        <v>135</v>
      </c>
      <c r="AT160" s="226" t="s">
        <v>131</v>
      </c>
      <c r="AU160" s="226" t="s">
        <v>82</v>
      </c>
      <c r="AY160" s="16" t="s">
        <v>129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80</v>
      </c>
      <c r="BK160" s="227">
        <f>ROUND(I160*H160,2)</f>
        <v>0</v>
      </c>
      <c r="BL160" s="16" t="s">
        <v>135</v>
      </c>
      <c r="BM160" s="226" t="s">
        <v>166</v>
      </c>
    </row>
    <row r="161" s="12" customFormat="1" ht="22.8" customHeight="1">
      <c r="A161" s="12"/>
      <c r="B161" s="198"/>
      <c r="C161" s="199"/>
      <c r="D161" s="200" t="s">
        <v>72</v>
      </c>
      <c r="E161" s="212" t="s">
        <v>142</v>
      </c>
      <c r="F161" s="212" t="s">
        <v>167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SUM(P162:P177)</f>
        <v>0</v>
      </c>
      <c r="Q161" s="206"/>
      <c r="R161" s="207">
        <f>SUM(R162:R177)</f>
        <v>0</v>
      </c>
      <c r="S161" s="206"/>
      <c r="T161" s="208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80</v>
      </c>
      <c r="AT161" s="210" t="s">
        <v>72</v>
      </c>
      <c r="AU161" s="210" t="s">
        <v>80</v>
      </c>
      <c r="AY161" s="209" t="s">
        <v>129</v>
      </c>
      <c r="BK161" s="211">
        <f>SUM(BK162:BK177)</f>
        <v>0</v>
      </c>
    </row>
    <row r="162" s="2" customFormat="1" ht="16.5" customHeight="1">
      <c r="A162" s="37"/>
      <c r="B162" s="38"/>
      <c r="C162" s="214" t="s">
        <v>168</v>
      </c>
      <c r="D162" s="214" t="s">
        <v>131</v>
      </c>
      <c r="E162" s="215" t="s">
        <v>169</v>
      </c>
      <c r="F162" s="216" t="s">
        <v>170</v>
      </c>
      <c r="G162" s="217" t="s">
        <v>145</v>
      </c>
      <c r="H162" s="218">
        <v>0.315</v>
      </c>
      <c r="I162" s="219"/>
      <c r="J162" s="220">
        <f>ROUND(I162*H162,2)</f>
        <v>0</v>
      </c>
      <c r="K162" s="221"/>
      <c r="L162" s="43"/>
      <c r="M162" s="222" t="s">
        <v>1</v>
      </c>
      <c r="N162" s="223" t="s">
        <v>38</v>
      </c>
      <c r="O162" s="90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6" t="s">
        <v>135</v>
      </c>
      <c r="AT162" s="226" t="s">
        <v>131</v>
      </c>
      <c r="AU162" s="226" t="s">
        <v>82</v>
      </c>
      <c r="AY162" s="16" t="s">
        <v>129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6" t="s">
        <v>80</v>
      </c>
      <c r="BK162" s="227">
        <f>ROUND(I162*H162,2)</f>
        <v>0</v>
      </c>
      <c r="BL162" s="16" t="s">
        <v>135</v>
      </c>
      <c r="BM162" s="226" t="s">
        <v>171</v>
      </c>
    </row>
    <row r="163" s="13" customFormat="1">
      <c r="A163" s="13"/>
      <c r="B163" s="228"/>
      <c r="C163" s="229"/>
      <c r="D163" s="230" t="s">
        <v>136</v>
      </c>
      <c r="E163" s="231" t="s">
        <v>1</v>
      </c>
      <c r="F163" s="232" t="s">
        <v>172</v>
      </c>
      <c r="G163" s="229"/>
      <c r="H163" s="233">
        <v>0.315</v>
      </c>
      <c r="I163" s="234"/>
      <c r="J163" s="229"/>
      <c r="K163" s="229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136</v>
      </c>
      <c r="AU163" s="239" t="s">
        <v>82</v>
      </c>
      <c r="AV163" s="13" t="s">
        <v>82</v>
      </c>
      <c r="AW163" s="13" t="s">
        <v>30</v>
      </c>
      <c r="AX163" s="13" t="s">
        <v>73</v>
      </c>
      <c r="AY163" s="239" t="s">
        <v>129</v>
      </c>
    </row>
    <row r="164" s="14" customFormat="1">
      <c r="A164" s="14"/>
      <c r="B164" s="240"/>
      <c r="C164" s="241"/>
      <c r="D164" s="230" t="s">
        <v>136</v>
      </c>
      <c r="E164" s="242" t="s">
        <v>1</v>
      </c>
      <c r="F164" s="243" t="s">
        <v>138</v>
      </c>
      <c r="G164" s="241"/>
      <c r="H164" s="244">
        <v>0.315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136</v>
      </c>
      <c r="AU164" s="250" t="s">
        <v>82</v>
      </c>
      <c r="AV164" s="14" t="s">
        <v>135</v>
      </c>
      <c r="AW164" s="14" t="s">
        <v>30</v>
      </c>
      <c r="AX164" s="14" t="s">
        <v>80</v>
      </c>
      <c r="AY164" s="250" t="s">
        <v>129</v>
      </c>
    </row>
    <row r="165" s="2" customFormat="1" ht="24.15" customHeight="1">
      <c r="A165" s="37"/>
      <c r="B165" s="38"/>
      <c r="C165" s="214" t="s">
        <v>155</v>
      </c>
      <c r="D165" s="214" t="s">
        <v>131</v>
      </c>
      <c r="E165" s="215" t="s">
        <v>173</v>
      </c>
      <c r="F165" s="216" t="s">
        <v>174</v>
      </c>
      <c r="G165" s="217" t="s">
        <v>145</v>
      </c>
      <c r="H165" s="218">
        <v>3.3399999999999999</v>
      </c>
      <c r="I165" s="219"/>
      <c r="J165" s="220">
        <f>ROUND(I165*H165,2)</f>
        <v>0</v>
      </c>
      <c r="K165" s="221"/>
      <c r="L165" s="43"/>
      <c r="M165" s="222" t="s">
        <v>1</v>
      </c>
      <c r="N165" s="223" t="s">
        <v>38</v>
      </c>
      <c r="O165" s="90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6" t="s">
        <v>135</v>
      </c>
      <c r="AT165" s="226" t="s">
        <v>131</v>
      </c>
      <c r="AU165" s="226" t="s">
        <v>82</v>
      </c>
      <c r="AY165" s="16" t="s">
        <v>129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80</v>
      </c>
      <c r="BK165" s="227">
        <f>ROUND(I165*H165,2)</f>
        <v>0</v>
      </c>
      <c r="BL165" s="16" t="s">
        <v>135</v>
      </c>
      <c r="BM165" s="226" t="s">
        <v>175</v>
      </c>
    </row>
    <row r="166" s="13" customFormat="1">
      <c r="A166" s="13"/>
      <c r="B166" s="228"/>
      <c r="C166" s="229"/>
      <c r="D166" s="230" t="s">
        <v>136</v>
      </c>
      <c r="E166" s="231" t="s">
        <v>1</v>
      </c>
      <c r="F166" s="232" t="s">
        <v>176</v>
      </c>
      <c r="G166" s="229"/>
      <c r="H166" s="233">
        <v>1.204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136</v>
      </c>
      <c r="AU166" s="239" t="s">
        <v>82</v>
      </c>
      <c r="AV166" s="13" t="s">
        <v>82</v>
      </c>
      <c r="AW166" s="13" t="s">
        <v>30</v>
      </c>
      <c r="AX166" s="13" t="s">
        <v>73</v>
      </c>
      <c r="AY166" s="239" t="s">
        <v>129</v>
      </c>
    </row>
    <row r="167" s="13" customFormat="1">
      <c r="A167" s="13"/>
      <c r="B167" s="228"/>
      <c r="C167" s="229"/>
      <c r="D167" s="230" t="s">
        <v>136</v>
      </c>
      <c r="E167" s="231" t="s">
        <v>1</v>
      </c>
      <c r="F167" s="232" t="s">
        <v>177</v>
      </c>
      <c r="G167" s="229"/>
      <c r="H167" s="233">
        <v>2.1360000000000001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136</v>
      </c>
      <c r="AU167" s="239" t="s">
        <v>82</v>
      </c>
      <c r="AV167" s="13" t="s">
        <v>82</v>
      </c>
      <c r="AW167" s="13" t="s">
        <v>30</v>
      </c>
      <c r="AX167" s="13" t="s">
        <v>73</v>
      </c>
      <c r="AY167" s="239" t="s">
        <v>129</v>
      </c>
    </row>
    <row r="168" s="14" customFormat="1">
      <c r="A168" s="14"/>
      <c r="B168" s="240"/>
      <c r="C168" s="241"/>
      <c r="D168" s="230" t="s">
        <v>136</v>
      </c>
      <c r="E168" s="242" t="s">
        <v>1</v>
      </c>
      <c r="F168" s="243" t="s">
        <v>138</v>
      </c>
      <c r="G168" s="241"/>
      <c r="H168" s="244">
        <v>3.3399999999999999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136</v>
      </c>
      <c r="AU168" s="250" t="s">
        <v>82</v>
      </c>
      <c r="AV168" s="14" t="s">
        <v>135</v>
      </c>
      <c r="AW168" s="14" t="s">
        <v>30</v>
      </c>
      <c r="AX168" s="14" t="s">
        <v>80</v>
      </c>
      <c r="AY168" s="250" t="s">
        <v>129</v>
      </c>
    </row>
    <row r="169" s="2" customFormat="1" ht="21.75" customHeight="1">
      <c r="A169" s="37"/>
      <c r="B169" s="38"/>
      <c r="C169" s="214" t="s">
        <v>178</v>
      </c>
      <c r="D169" s="214" t="s">
        <v>131</v>
      </c>
      <c r="E169" s="215" t="s">
        <v>179</v>
      </c>
      <c r="F169" s="216" t="s">
        <v>180</v>
      </c>
      <c r="G169" s="217" t="s">
        <v>181</v>
      </c>
      <c r="H169" s="218">
        <v>0.029999999999999999</v>
      </c>
      <c r="I169" s="219"/>
      <c r="J169" s="220">
        <f>ROUND(I169*H169,2)</f>
        <v>0</v>
      </c>
      <c r="K169" s="221"/>
      <c r="L169" s="43"/>
      <c r="M169" s="222" t="s">
        <v>1</v>
      </c>
      <c r="N169" s="223" t="s">
        <v>38</v>
      </c>
      <c r="O169" s="90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6" t="s">
        <v>135</v>
      </c>
      <c r="AT169" s="226" t="s">
        <v>131</v>
      </c>
      <c r="AU169" s="226" t="s">
        <v>82</v>
      </c>
      <c r="AY169" s="16" t="s">
        <v>129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80</v>
      </c>
      <c r="BK169" s="227">
        <f>ROUND(I169*H169,2)</f>
        <v>0</v>
      </c>
      <c r="BL169" s="16" t="s">
        <v>135</v>
      </c>
      <c r="BM169" s="226" t="s">
        <v>182</v>
      </c>
    </row>
    <row r="170" s="13" customFormat="1">
      <c r="A170" s="13"/>
      <c r="B170" s="228"/>
      <c r="C170" s="229"/>
      <c r="D170" s="230" t="s">
        <v>136</v>
      </c>
      <c r="E170" s="231" t="s">
        <v>1</v>
      </c>
      <c r="F170" s="232" t="s">
        <v>183</v>
      </c>
      <c r="G170" s="229"/>
      <c r="H170" s="233">
        <v>0.029999999999999999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136</v>
      </c>
      <c r="AU170" s="239" t="s">
        <v>82</v>
      </c>
      <c r="AV170" s="13" t="s">
        <v>82</v>
      </c>
      <c r="AW170" s="13" t="s">
        <v>30</v>
      </c>
      <c r="AX170" s="13" t="s">
        <v>73</v>
      </c>
      <c r="AY170" s="239" t="s">
        <v>129</v>
      </c>
    </row>
    <row r="171" s="14" customFormat="1">
      <c r="A171" s="14"/>
      <c r="B171" s="240"/>
      <c r="C171" s="241"/>
      <c r="D171" s="230" t="s">
        <v>136</v>
      </c>
      <c r="E171" s="242" t="s">
        <v>1</v>
      </c>
      <c r="F171" s="243" t="s">
        <v>138</v>
      </c>
      <c r="G171" s="241"/>
      <c r="H171" s="244">
        <v>0.029999999999999999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136</v>
      </c>
      <c r="AU171" s="250" t="s">
        <v>82</v>
      </c>
      <c r="AV171" s="14" t="s">
        <v>135</v>
      </c>
      <c r="AW171" s="14" t="s">
        <v>30</v>
      </c>
      <c r="AX171" s="14" t="s">
        <v>80</v>
      </c>
      <c r="AY171" s="250" t="s">
        <v>129</v>
      </c>
    </row>
    <row r="172" s="2" customFormat="1" ht="24.15" customHeight="1">
      <c r="A172" s="37"/>
      <c r="B172" s="38"/>
      <c r="C172" s="214" t="s">
        <v>8</v>
      </c>
      <c r="D172" s="214" t="s">
        <v>131</v>
      </c>
      <c r="E172" s="215" t="s">
        <v>184</v>
      </c>
      <c r="F172" s="216" t="s">
        <v>185</v>
      </c>
      <c r="G172" s="217" t="s">
        <v>181</v>
      </c>
      <c r="H172" s="218">
        <v>0.58199999999999996</v>
      </c>
      <c r="I172" s="219"/>
      <c r="J172" s="220">
        <f>ROUND(I172*H172,2)</f>
        <v>0</v>
      </c>
      <c r="K172" s="221"/>
      <c r="L172" s="43"/>
      <c r="M172" s="222" t="s">
        <v>1</v>
      </c>
      <c r="N172" s="223" t="s">
        <v>38</v>
      </c>
      <c r="O172" s="90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6" t="s">
        <v>135</v>
      </c>
      <c r="AT172" s="226" t="s">
        <v>131</v>
      </c>
      <c r="AU172" s="226" t="s">
        <v>82</v>
      </c>
      <c r="AY172" s="16" t="s">
        <v>129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80</v>
      </c>
      <c r="BK172" s="227">
        <f>ROUND(I172*H172,2)</f>
        <v>0</v>
      </c>
      <c r="BL172" s="16" t="s">
        <v>135</v>
      </c>
      <c r="BM172" s="226" t="s">
        <v>186</v>
      </c>
    </row>
    <row r="173" s="13" customFormat="1">
      <c r="A173" s="13"/>
      <c r="B173" s="228"/>
      <c r="C173" s="229"/>
      <c r="D173" s="230" t="s">
        <v>136</v>
      </c>
      <c r="E173" s="231" t="s">
        <v>1</v>
      </c>
      <c r="F173" s="232" t="s">
        <v>187</v>
      </c>
      <c r="G173" s="229"/>
      <c r="H173" s="233">
        <v>0.58199999999999996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136</v>
      </c>
      <c r="AU173" s="239" t="s">
        <v>82</v>
      </c>
      <c r="AV173" s="13" t="s">
        <v>82</v>
      </c>
      <c r="AW173" s="13" t="s">
        <v>30</v>
      </c>
      <c r="AX173" s="13" t="s">
        <v>73</v>
      </c>
      <c r="AY173" s="239" t="s">
        <v>129</v>
      </c>
    </row>
    <row r="174" s="14" customFormat="1">
      <c r="A174" s="14"/>
      <c r="B174" s="240"/>
      <c r="C174" s="241"/>
      <c r="D174" s="230" t="s">
        <v>136</v>
      </c>
      <c r="E174" s="242" t="s">
        <v>1</v>
      </c>
      <c r="F174" s="243" t="s">
        <v>138</v>
      </c>
      <c r="G174" s="241"/>
      <c r="H174" s="244">
        <v>0.58199999999999996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136</v>
      </c>
      <c r="AU174" s="250" t="s">
        <v>82</v>
      </c>
      <c r="AV174" s="14" t="s">
        <v>135</v>
      </c>
      <c r="AW174" s="14" t="s">
        <v>30</v>
      </c>
      <c r="AX174" s="14" t="s">
        <v>80</v>
      </c>
      <c r="AY174" s="250" t="s">
        <v>129</v>
      </c>
    </row>
    <row r="175" s="2" customFormat="1" ht="24.15" customHeight="1">
      <c r="A175" s="37"/>
      <c r="B175" s="38"/>
      <c r="C175" s="214" t="s">
        <v>188</v>
      </c>
      <c r="D175" s="214" t="s">
        <v>131</v>
      </c>
      <c r="E175" s="215" t="s">
        <v>189</v>
      </c>
      <c r="F175" s="216" t="s">
        <v>190</v>
      </c>
      <c r="G175" s="217" t="s">
        <v>134</v>
      </c>
      <c r="H175" s="218">
        <v>0.875</v>
      </c>
      <c r="I175" s="219"/>
      <c r="J175" s="220">
        <f>ROUND(I175*H175,2)</f>
        <v>0</v>
      </c>
      <c r="K175" s="221"/>
      <c r="L175" s="43"/>
      <c r="M175" s="222" t="s">
        <v>1</v>
      </c>
      <c r="N175" s="223" t="s">
        <v>38</v>
      </c>
      <c r="O175" s="90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6" t="s">
        <v>135</v>
      </c>
      <c r="AT175" s="226" t="s">
        <v>131</v>
      </c>
      <c r="AU175" s="226" t="s">
        <v>82</v>
      </c>
      <c r="AY175" s="16" t="s">
        <v>129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6" t="s">
        <v>80</v>
      </c>
      <c r="BK175" s="227">
        <f>ROUND(I175*H175,2)</f>
        <v>0</v>
      </c>
      <c r="BL175" s="16" t="s">
        <v>135</v>
      </c>
      <c r="BM175" s="226" t="s">
        <v>191</v>
      </c>
    </row>
    <row r="176" s="13" customFormat="1">
      <c r="A176" s="13"/>
      <c r="B176" s="228"/>
      <c r="C176" s="229"/>
      <c r="D176" s="230" t="s">
        <v>136</v>
      </c>
      <c r="E176" s="231" t="s">
        <v>1</v>
      </c>
      <c r="F176" s="232" t="s">
        <v>192</v>
      </c>
      <c r="G176" s="229"/>
      <c r="H176" s="233">
        <v>0.875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136</v>
      </c>
      <c r="AU176" s="239" t="s">
        <v>82</v>
      </c>
      <c r="AV176" s="13" t="s">
        <v>82</v>
      </c>
      <c r="AW176" s="13" t="s">
        <v>30</v>
      </c>
      <c r="AX176" s="13" t="s">
        <v>73</v>
      </c>
      <c r="AY176" s="239" t="s">
        <v>129</v>
      </c>
    </row>
    <row r="177" s="14" customFormat="1">
      <c r="A177" s="14"/>
      <c r="B177" s="240"/>
      <c r="C177" s="241"/>
      <c r="D177" s="230" t="s">
        <v>136</v>
      </c>
      <c r="E177" s="242" t="s">
        <v>1</v>
      </c>
      <c r="F177" s="243" t="s">
        <v>138</v>
      </c>
      <c r="G177" s="241"/>
      <c r="H177" s="244">
        <v>0.875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136</v>
      </c>
      <c r="AU177" s="250" t="s">
        <v>82</v>
      </c>
      <c r="AV177" s="14" t="s">
        <v>135</v>
      </c>
      <c r="AW177" s="14" t="s">
        <v>30</v>
      </c>
      <c r="AX177" s="14" t="s">
        <v>80</v>
      </c>
      <c r="AY177" s="250" t="s">
        <v>129</v>
      </c>
    </row>
    <row r="178" s="12" customFormat="1" ht="22.8" customHeight="1">
      <c r="A178" s="12"/>
      <c r="B178" s="198"/>
      <c r="C178" s="199"/>
      <c r="D178" s="200" t="s">
        <v>72</v>
      </c>
      <c r="E178" s="212" t="s">
        <v>135</v>
      </c>
      <c r="F178" s="212" t="s">
        <v>193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SUM(P179:P186)</f>
        <v>0</v>
      </c>
      <c r="Q178" s="206"/>
      <c r="R178" s="207">
        <f>SUM(R179:R186)</f>
        <v>0</v>
      </c>
      <c r="S178" s="206"/>
      <c r="T178" s="208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80</v>
      </c>
      <c r="AT178" s="210" t="s">
        <v>72</v>
      </c>
      <c r="AU178" s="210" t="s">
        <v>80</v>
      </c>
      <c r="AY178" s="209" t="s">
        <v>129</v>
      </c>
      <c r="BK178" s="211">
        <f>SUM(BK179:BK186)</f>
        <v>0</v>
      </c>
    </row>
    <row r="179" s="2" customFormat="1" ht="33" customHeight="1">
      <c r="A179" s="37"/>
      <c r="B179" s="38"/>
      <c r="C179" s="214" t="s">
        <v>161</v>
      </c>
      <c r="D179" s="214" t="s">
        <v>131</v>
      </c>
      <c r="E179" s="215" t="s">
        <v>194</v>
      </c>
      <c r="F179" s="216" t="s">
        <v>195</v>
      </c>
      <c r="G179" s="217" t="s">
        <v>196</v>
      </c>
      <c r="H179" s="218">
        <v>11.1</v>
      </c>
      <c r="I179" s="219"/>
      <c r="J179" s="220">
        <f>ROUND(I179*H179,2)</f>
        <v>0</v>
      </c>
      <c r="K179" s="221"/>
      <c r="L179" s="43"/>
      <c r="M179" s="222" t="s">
        <v>1</v>
      </c>
      <c r="N179" s="223" t="s">
        <v>38</v>
      </c>
      <c r="O179" s="90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6" t="s">
        <v>135</v>
      </c>
      <c r="AT179" s="226" t="s">
        <v>131</v>
      </c>
      <c r="AU179" s="226" t="s">
        <v>82</v>
      </c>
      <c r="AY179" s="16" t="s">
        <v>129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80</v>
      </c>
      <c r="BK179" s="227">
        <f>ROUND(I179*H179,2)</f>
        <v>0</v>
      </c>
      <c r="BL179" s="16" t="s">
        <v>135</v>
      </c>
      <c r="BM179" s="226" t="s">
        <v>197</v>
      </c>
    </row>
    <row r="180" s="2" customFormat="1" ht="16.5" customHeight="1">
      <c r="A180" s="37"/>
      <c r="B180" s="38"/>
      <c r="C180" s="251" t="s">
        <v>198</v>
      </c>
      <c r="D180" s="251" t="s">
        <v>199</v>
      </c>
      <c r="E180" s="252" t="s">
        <v>200</v>
      </c>
      <c r="F180" s="253" t="s">
        <v>201</v>
      </c>
      <c r="G180" s="254" t="s">
        <v>196</v>
      </c>
      <c r="H180" s="255">
        <v>11.1</v>
      </c>
      <c r="I180" s="256"/>
      <c r="J180" s="257">
        <f>ROUND(I180*H180,2)</f>
        <v>0</v>
      </c>
      <c r="K180" s="258"/>
      <c r="L180" s="259"/>
      <c r="M180" s="260" t="s">
        <v>1</v>
      </c>
      <c r="N180" s="261" t="s">
        <v>38</v>
      </c>
      <c r="O180" s="90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6" t="s">
        <v>151</v>
      </c>
      <c r="AT180" s="226" t="s">
        <v>199</v>
      </c>
      <c r="AU180" s="226" t="s">
        <v>82</v>
      </c>
      <c r="AY180" s="16" t="s">
        <v>129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6" t="s">
        <v>80</v>
      </c>
      <c r="BK180" s="227">
        <f>ROUND(I180*H180,2)</f>
        <v>0</v>
      </c>
      <c r="BL180" s="16" t="s">
        <v>135</v>
      </c>
      <c r="BM180" s="226" t="s">
        <v>202</v>
      </c>
    </row>
    <row r="181" s="2" customFormat="1" ht="16.5" customHeight="1">
      <c r="A181" s="37"/>
      <c r="B181" s="38"/>
      <c r="C181" s="214" t="s">
        <v>166</v>
      </c>
      <c r="D181" s="214" t="s">
        <v>131</v>
      </c>
      <c r="E181" s="215" t="s">
        <v>203</v>
      </c>
      <c r="F181" s="216" t="s">
        <v>204</v>
      </c>
      <c r="G181" s="217" t="s">
        <v>145</v>
      </c>
      <c r="H181" s="218">
        <v>1.073</v>
      </c>
      <c r="I181" s="219"/>
      <c r="J181" s="220">
        <f>ROUND(I181*H181,2)</f>
        <v>0</v>
      </c>
      <c r="K181" s="221"/>
      <c r="L181" s="43"/>
      <c r="M181" s="222" t="s">
        <v>1</v>
      </c>
      <c r="N181" s="223" t="s">
        <v>38</v>
      </c>
      <c r="O181" s="90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6" t="s">
        <v>135</v>
      </c>
      <c r="AT181" s="226" t="s">
        <v>131</v>
      </c>
      <c r="AU181" s="226" t="s">
        <v>82</v>
      </c>
      <c r="AY181" s="16" t="s">
        <v>129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6" t="s">
        <v>80</v>
      </c>
      <c r="BK181" s="227">
        <f>ROUND(I181*H181,2)</f>
        <v>0</v>
      </c>
      <c r="BL181" s="16" t="s">
        <v>135</v>
      </c>
      <c r="BM181" s="226" t="s">
        <v>205</v>
      </c>
    </row>
    <row r="182" s="13" customFormat="1">
      <c r="A182" s="13"/>
      <c r="B182" s="228"/>
      <c r="C182" s="229"/>
      <c r="D182" s="230" t="s">
        <v>136</v>
      </c>
      <c r="E182" s="231" t="s">
        <v>1</v>
      </c>
      <c r="F182" s="232" t="s">
        <v>206</v>
      </c>
      <c r="G182" s="229"/>
      <c r="H182" s="233">
        <v>1.073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136</v>
      </c>
      <c r="AU182" s="239" t="s">
        <v>82</v>
      </c>
      <c r="AV182" s="13" t="s">
        <v>82</v>
      </c>
      <c r="AW182" s="13" t="s">
        <v>30</v>
      </c>
      <c r="AX182" s="13" t="s">
        <v>73</v>
      </c>
      <c r="AY182" s="239" t="s">
        <v>129</v>
      </c>
    </row>
    <row r="183" s="14" customFormat="1">
      <c r="A183" s="14"/>
      <c r="B183" s="240"/>
      <c r="C183" s="241"/>
      <c r="D183" s="230" t="s">
        <v>136</v>
      </c>
      <c r="E183" s="242" t="s">
        <v>1</v>
      </c>
      <c r="F183" s="243" t="s">
        <v>138</v>
      </c>
      <c r="G183" s="241"/>
      <c r="H183" s="244">
        <v>1.073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136</v>
      </c>
      <c r="AU183" s="250" t="s">
        <v>82</v>
      </c>
      <c r="AV183" s="14" t="s">
        <v>135</v>
      </c>
      <c r="AW183" s="14" t="s">
        <v>30</v>
      </c>
      <c r="AX183" s="14" t="s">
        <v>80</v>
      </c>
      <c r="AY183" s="250" t="s">
        <v>129</v>
      </c>
    </row>
    <row r="184" s="2" customFormat="1" ht="24.15" customHeight="1">
      <c r="A184" s="37"/>
      <c r="B184" s="38"/>
      <c r="C184" s="214" t="s">
        <v>207</v>
      </c>
      <c r="D184" s="214" t="s">
        <v>131</v>
      </c>
      <c r="E184" s="215" t="s">
        <v>208</v>
      </c>
      <c r="F184" s="216" t="s">
        <v>209</v>
      </c>
      <c r="G184" s="217" t="s">
        <v>181</v>
      </c>
      <c r="H184" s="218">
        <v>0.51600000000000001</v>
      </c>
      <c r="I184" s="219"/>
      <c r="J184" s="220">
        <f>ROUND(I184*H184,2)</f>
        <v>0</v>
      </c>
      <c r="K184" s="221"/>
      <c r="L184" s="43"/>
      <c r="M184" s="222" t="s">
        <v>1</v>
      </c>
      <c r="N184" s="223" t="s">
        <v>38</v>
      </c>
      <c r="O184" s="90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6" t="s">
        <v>135</v>
      </c>
      <c r="AT184" s="226" t="s">
        <v>131</v>
      </c>
      <c r="AU184" s="226" t="s">
        <v>82</v>
      </c>
      <c r="AY184" s="16" t="s">
        <v>129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6" t="s">
        <v>80</v>
      </c>
      <c r="BK184" s="227">
        <f>ROUND(I184*H184,2)</f>
        <v>0</v>
      </c>
      <c r="BL184" s="16" t="s">
        <v>135</v>
      </c>
      <c r="BM184" s="226" t="s">
        <v>210</v>
      </c>
    </row>
    <row r="185" s="13" customFormat="1">
      <c r="A185" s="13"/>
      <c r="B185" s="228"/>
      <c r="C185" s="229"/>
      <c r="D185" s="230" t="s">
        <v>136</v>
      </c>
      <c r="E185" s="231" t="s">
        <v>1</v>
      </c>
      <c r="F185" s="232" t="s">
        <v>211</v>
      </c>
      <c r="G185" s="229"/>
      <c r="H185" s="233">
        <v>0.51600000000000001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136</v>
      </c>
      <c r="AU185" s="239" t="s">
        <v>82</v>
      </c>
      <c r="AV185" s="13" t="s">
        <v>82</v>
      </c>
      <c r="AW185" s="13" t="s">
        <v>30</v>
      </c>
      <c r="AX185" s="13" t="s">
        <v>73</v>
      </c>
      <c r="AY185" s="239" t="s">
        <v>129</v>
      </c>
    </row>
    <row r="186" s="14" customFormat="1">
      <c r="A186" s="14"/>
      <c r="B186" s="240"/>
      <c r="C186" s="241"/>
      <c r="D186" s="230" t="s">
        <v>136</v>
      </c>
      <c r="E186" s="242" t="s">
        <v>1</v>
      </c>
      <c r="F186" s="243" t="s">
        <v>138</v>
      </c>
      <c r="G186" s="241"/>
      <c r="H186" s="244">
        <v>0.51600000000000001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136</v>
      </c>
      <c r="AU186" s="250" t="s">
        <v>82</v>
      </c>
      <c r="AV186" s="14" t="s">
        <v>135</v>
      </c>
      <c r="AW186" s="14" t="s">
        <v>30</v>
      </c>
      <c r="AX186" s="14" t="s">
        <v>80</v>
      </c>
      <c r="AY186" s="250" t="s">
        <v>129</v>
      </c>
    </row>
    <row r="187" s="12" customFormat="1" ht="22.8" customHeight="1">
      <c r="A187" s="12"/>
      <c r="B187" s="198"/>
      <c r="C187" s="199"/>
      <c r="D187" s="200" t="s">
        <v>72</v>
      </c>
      <c r="E187" s="212" t="s">
        <v>152</v>
      </c>
      <c r="F187" s="212" t="s">
        <v>212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SUM(P188:P202)</f>
        <v>0</v>
      </c>
      <c r="Q187" s="206"/>
      <c r="R187" s="207">
        <f>SUM(R188:R202)</f>
        <v>0</v>
      </c>
      <c r="S187" s="206"/>
      <c r="T187" s="208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80</v>
      </c>
      <c r="AT187" s="210" t="s">
        <v>72</v>
      </c>
      <c r="AU187" s="210" t="s">
        <v>80</v>
      </c>
      <c r="AY187" s="209" t="s">
        <v>129</v>
      </c>
      <c r="BK187" s="211">
        <f>SUM(BK188:BK202)</f>
        <v>0</v>
      </c>
    </row>
    <row r="188" s="2" customFormat="1" ht="24.15" customHeight="1">
      <c r="A188" s="37"/>
      <c r="B188" s="38"/>
      <c r="C188" s="214" t="s">
        <v>171</v>
      </c>
      <c r="D188" s="214" t="s">
        <v>131</v>
      </c>
      <c r="E188" s="215" t="s">
        <v>213</v>
      </c>
      <c r="F188" s="216" t="s">
        <v>214</v>
      </c>
      <c r="G188" s="217" t="s">
        <v>134</v>
      </c>
      <c r="H188" s="218">
        <v>1.3799999999999999</v>
      </c>
      <c r="I188" s="219"/>
      <c r="J188" s="220">
        <f>ROUND(I188*H188,2)</f>
        <v>0</v>
      </c>
      <c r="K188" s="221"/>
      <c r="L188" s="43"/>
      <c r="M188" s="222" t="s">
        <v>1</v>
      </c>
      <c r="N188" s="223" t="s">
        <v>38</v>
      </c>
      <c r="O188" s="90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6" t="s">
        <v>135</v>
      </c>
      <c r="AT188" s="226" t="s">
        <v>131</v>
      </c>
      <c r="AU188" s="226" t="s">
        <v>82</v>
      </c>
      <c r="AY188" s="16" t="s">
        <v>129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80</v>
      </c>
      <c r="BK188" s="227">
        <f>ROUND(I188*H188,2)</f>
        <v>0</v>
      </c>
      <c r="BL188" s="16" t="s">
        <v>135</v>
      </c>
      <c r="BM188" s="226" t="s">
        <v>215</v>
      </c>
    </row>
    <row r="189" s="13" customFormat="1">
      <c r="A189" s="13"/>
      <c r="B189" s="228"/>
      <c r="C189" s="229"/>
      <c r="D189" s="230" t="s">
        <v>136</v>
      </c>
      <c r="E189" s="231" t="s">
        <v>1</v>
      </c>
      <c r="F189" s="232" t="s">
        <v>141</v>
      </c>
      <c r="G189" s="229"/>
      <c r="H189" s="233">
        <v>1.3799999999999999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136</v>
      </c>
      <c r="AU189" s="239" t="s">
        <v>82</v>
      </c>
      <c r="AV189" s="13" t="s">
        <v>82</v>
      </c>
      <c r="AW189" s="13" t="s">
        <v>30</v>
      </c>
      <c r="AX189" s="13" t="s">
        <v>73</v>
      </c>
      <c r="AY189" s="239" t="s">
        <v>129</v>
      </c>
    </row>
    <row r="190" s="14" customFormat="1">
      <c r="A190" s="14"/>
      <c r="B190" s="240"/>
      <c r="C190" s="241"/>
      <c r="D190" s="230" t="s">
        <v>136</v>
      </c>
      <c r="E190" s="242" t="s">
        <v>1</v>
      </c>
      <c r="F190" s="243" t="s">
        <v>138</v>
      </c>
      <c r="G190" s="241"/>
      <c r="H190" s="244">
        <v>1.3799999999999999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136</v>
      </c>
      <c r="AU190" s="250" t="s">
        <v>82</v>
      </c>
      <c r="AV190" s="14" t="s">
        <v>135</v>
      </c>
      <c r="AW190" s="14" t="s">
        <v>30</v>
      </c>
      <c r="AX190" s="14" t="s">
        <v>80</v>
      </c>
      <c r="AY190" s="250" t="s">
        <v>129</v>
      </c>
    </row>
    <row r="191" s="2" customFormat="1" ht="16.5" customHeight="1">
      <c r="A191" s="37"/>
      <c r="B191" s="38"/>
      <c r="C191" s="214" t="s">
        <v>216</v>
      </c>
      <c r="D191" s="214" t="s">
        <v>131</v>
      </c>
      <c r="E191" s="215" t="s">
        <v>217</v>
      </c>
      <c r="F191" s="216" t="s">
        <v>218</v>
      </c>
      <c r="G191" s="217" t="s">
        <v>134</v>
      </c>
      <c r="H191" s="218">
        <v>3.7799999999999998</v>
      </c>
      <c r="I191" s="219"/>
      <c r="J191" s="220">
        <f>ROUND(I191*H191,2)</f>
        <v>0</v>
      </c>
      <c r="K191" s="221"/>
      <c r="L191" s="43"/>
      <c r="M191" s="222" t="s">
        <v>1</v>
      </c>
      <c r="N191" s="223" t="s">
        <v>38</v>
      </c>
      <c r="O191" s="90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6" t="s">
        <v>135</v>
      </c>
      <c r="AT191" s="226" t="s">
        <v>131</v>
      </c>
      <c r="AU191" s="226" t="s">
        <v>82</v>
      </c>
      <c r="AY191" s="16" t="s">
        <v>129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80</v>
      </c>
      <c r="BK191" s="227">
        <f>ROUND(I191*H191,2)</f>
        <v>0</v>
      </c>
      <c r="BL191" s="16" t="s">
        <v>135</v>
      </c>
      <c r="BM191" s="226" t="s">
        <v>219</v>
      </c>
    </row>
    <row r="192" s="13" customFormat="1">
      <c r="A192" s="13"/>
      <c r="B192" s="228"/>
      <c r="C192" s="229"/>
      <c r="D192" s="230" t="s">
        <v>136</v>
      </c>
      <c r="E192" s="231" t="s">
        <v>1</v>
      </c>
      <c r="F192" s="232" t="s">
        <v>137</v>
      </c>
      <c r="G192" s="229"/>
      <c r="H192" s="233">
        <v>2.3999999999999999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136</v>
      </c>
      <c r="AU192" s="239" t="s">
        <v>82</v>
      </c>
      <c r="AV192" s="13" t="s">
        <v>82</v>
      </c>
      <c r="AW192" s="13" t="s">
        <v>30</v>
      </c>
      <c r="AX192" s="13" t="s">
        <v>73</v>
      </c>
      <c r="AY192" s="239" t="s">
        <v>129</v>
      </c>
    </row>
    <row r="193" s="13" customFormat="1">
      <c r="A193" s="13"/>
      <c r="B193" s="228"/>
      <c r="C193" s="229"/>
      <c r="D193" s="230" t="s">
        <v>136</v>
      </c>
      <c r="E193" s="231" t="s">
        <v>1</v>
      </c>
      <c r="F193" s="232" t="s">
        <v>141</v>
      </c>
      <c r="G193" s="229"/>
      <c r="H193" s="233">
        <v>1.3799999999999999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136</v>
      </c>
      <c r="AU193" s="239" t="s">
        <v>82</v>
      </c>
      <c r="AV193" s="13" t="s">
        <v>82</v>
      </c>
      <c r="AW193" s="13" t="s">
        <v>30</v>
      </c>
      <c r="AX193" s="13" t="s">
        <v>73</v>
      </c>
      <c r="AY193" s="239" t="s">
        <v>129</v>
      </c>
    </row>
    <row r="194" s="14" customFormat="1">
      <c r="A194" s="14"/>
      <c r="B194" s="240"/>
      <c r="C194" s="241"/>
      <c r="D194" s="230" t="s">
        <v>136</v>
      </c>
      <c r="E194" s="242" t="s">
        <v>1</v>
      </c>
      <c r="F194" s="243" t="s">
        <v>138</v>
      </c>
      <c r="G194" s="241"/>
      <c r="H194" s="244">
        <v>3.7799999999999998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136</v>
      </c>
      <c r="AU194" s="250" t="s">
        <v>82</v>
      </c>
      <c r="AV194" s="14" t="s">
        <v>135</v>
      </c>
      <c r="AW194" s="14" t="s">
        <v>30</v>
      </c>
      <c r="AX194" s="14" t="s">
        <v>80</v>
      </c>
      <c r="AY194" s="250" t="s">
        <v>129</v>
      </c>
    </row>
    <row r="195" s="2" customFormat="1" ht="24.15" customHeight="1">
      <c r="A195" s="37"/>
      <c r="B195" s="38"/>
      <c r="C195" s="214" t="s">
        <v>175</v>
      </c>
      <c r="D195" s="214" t="s">
        <v>131</v>
      </c>
      <c r="E195" s="215" t="s">
        <v>220</v>
      </c>
      <c r="F195" s="216" t="s">
        <v>221</v>
      </c>
      <c r="G195" s="217" t="s">
        <v>134</v>
      </c>
      <c r="H195" s="218">
        <v>1.5600000000000001</v>
      </c>
      <c r="I195" s="219"/>
      <c r="J195" s="220">
        <f>ROUND(I195*H195,2)</f>
        <v>0</v>
      </c>
      <c r="K195" s="221"/>
      <c r="L195" s="43"/>
      <c r="M195" s="222" t="s">
        <v>1</v>
      </c>
      <c r="N195" s="223" t="s">
        <v>38</v>
      </c>
      <c r="O195" s="90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6" t="s">
        <v>135</v>
      </c>
      <c r="AT195" s="226" t="s">
        <v>131</v>
      </c>
      <c r="AU195" s="226" t="s">
        <v>82</v>
      </c>
      <c r="AY195" s="16" t="s">
        <v>129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80</v>
      </c>
      <c r="BK195" s="227">
        <f>ROUND(I195*H195,2)</f>
        <v>0</v>
      </c>
      <c r="BL195" s="16" t="s">
        <v>135</v>
      </c>
      <c r="BM195" s="226" t="s">
        <v>222</v>
      </c>
    </row>
    <row r="196" s="13" customFormat="1">
      <c r="A196" s="13"/>
      <c r="B196" s="228"/>
      <c r="C196" s="229"/>
      <c r="D196" s="230" t="s">
        <v>136</v>
      </c>
      <c r="E196" s="231" t="s">
        <v>1</v>
      </c>
      <c r="F196" s="232" t="s">
        <v>223</v>
      </c>
      <c r="G196" s="229"/>
      <c r="H196" s="233">
        <v>1.5600000000000001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136</v>
      </c>
      <c r="AU196" s="239" t="s">
        <v>82</v>
      </c>
      <c r="AV196" s="13" t="s">
        <v>82</v>
      </c>
      <c r="AW196" s="13" t="s">
        <v>30</v>
      </c>
      <c r="AX196" s="13" t="s">
        <v>73</v>
      </c>
      <c r="AY196" s="239" t="s">
        <v>129</v>
      </c>
    </row>
    <row r="197" s="14" customFormat="1">
      <c r="A197" s="14"/>
      <c r="B197" s="240"/>
      <c r="C197" s="241"/>
      <c r="D197" s="230" t="s">
        <v>136</v>
      </c>
      <c r="E197" s="242" t="s">
        <v>1</v>
      </c>
      <c r="F197" s="243" t="s">
        <v>138</v>
      </c>
      <c r="G197" s="241"/>
      <c r="H197" s="244">
        <v>1.5600000000000001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136</v>
      </c>
      <c r="AU197" s="250" t="s">
        <v>82</v>
      </c>
      <c r="AV197" s="14" t="s">
        <v>135</v>
      </c>
      <c r="AW197" s="14" t="s">
        <v>30</v>
      </c>
      <c r="AX197" s="14" t="s">
        <v>80</v>
      </c>
      <c r="AY197" s="250" t="s">
        <v>129</v>
      </c>
    </row>
    <row r="198" s="2" customFormat="1" ht="16.5" customHeight="1">
      <c r="A198" s="37"/>
      <c r="B198" s="38"/>
      <c r="C198" s="251" t="s">
        <v>7</v>
      </c>
      <c r="D198" s="251" t="s">
        <v>199</v>
      </c>
      <c r="E198" s="252" t="s">
        <v>224</v>
      </c>
      <c r="F198" s="253" t="s">
        <v>225</v>
      </c>
      <c r="G198" s="254" t="s">
        <v>134</v>
      </c>
      <c r="H198" s="255">
        <v>1.5760000000000001</v>
      </c>
      <c r="I198" s="256"/>
      <c r="J198" s="257">
        <f>ROUND(I198*H198,2)</f>
        <v>0</v>
      </c>
      <c r="K198" s="258"/>
      <c r="L198" s="259"/>
      <c r="M198" s="260" t="s">
        <v>1</v>
      </c>
      <c r="N198" s="261" t="s">
        <v>38</v>
      </c>
      <c r="O198" s="90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6" t="s">
        <v>151</v>
      </c>
      <c r="AT198" s="226" t="s">
        <v>199</v>
      </c>
      <c r="AU198" s="226" t="s">
        <v>82</v>
      </c>
      <c r="AY198" s="16" t="s">
        <v>129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80</v>
      </c>
      <c r="BK198" s="227">
        <f>ROUND(I198*H198,2)</f>
        <v>0</v>
      </c>
      <c r="BL198" s="16" t="s">
        <v>135</v>
      </c>
      <c r="BM198" s="226" t="s">
        <v>226</v>
      </c>
    </row>
    <row r="199" s="13" customFormat="1">
      <c r="A199" s="13"/>
      <c r="B199" s="228"/>
      <c r="C199" s="229"/>
      <c r="D199" s="230" t="s">
        <v>136</v>
      </c>
      <c r="E199" s="231" t="s">
        <v>1</v>
      </c>
      <c r="F199" s="232" t="s">
        <v>227</v>
      </c>
      <c r="G199" s="229"/>
      <c r="H199" s="233">
        <v>1.5760000000000001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136</v>
      </c>
      <c r="AU199" s="239" t="s">
        <v>82</v>
      </c>
      <c r="AV199" s="13" t="s">
        <v>82</v>
      </c>
      <c r="AW199" s="13" t="s">
        <v>30</v>
      </c>
      <c r="AX199" s="13" t="s">
        <v>73</v>
      </c>
      <c r="AY199" s="239" t="s">
        <v>129</v>
      </c>
    </row>
    <row r="200" s="14" customFormat="1">
      <c r="A200" s="14"/>
      <c r="B200" s="240"/>
      <c r="C200" s="241"/>
      <c r="D200" s="230" t="s">
        <v>136</v>
      </c>
      <c r="E200" s="242" t="s">
        <v>1</v>
      </c>
      <c r="F200" s="243" t="s">
        <v>138</v>
      </c>
      <c r="G200" s="241"/>
      <c r="H200" s="244">
        <v>1.5760000000000001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136</v>
      </c>
      <c r="AU200" s="250" t="s">
        <v>82</v>
      </c>
      <c r="AV200" s="14" t="s">
        <v>135</v>
      </c>
      <c r="AW200" s="14" t="s">
        <v>30</v>
      </c>
      <c r="AX200" s="14" t="s">
        <v>80</v>
      </c>
      <c r="AY200" s="250" t="s">
        <v>129</v>
      </c>
    </row>
    <row r="201" s="2" customFormat="1" ht="24.15" customHeight="1">
      <c r="A201" s="37"/>
      <c r="B201" s="38"/>
      <c r="C201" s="214" t="s">
        <v>182</v>
      </c>
      <c r="D201" s="214" t="s">
        <v>131</v>
      </c>
      <c r="E201" s="215" t="s">
        <v>228</v>
      </c>
      <c r="F201" s="216" t="s">
        <v>229</v>
      </c>
      <c r="G201" s="217" t="s">
        <v>134</v>
      </c>
      <c r="H201" s="218">
        <v>2.3999999999999999</v>
      </c>
      <c r="I201" s="219"/>
      <c r="J201" s="220">
        <f>ROUND(I201*H201,2)</f>
        <v>0</v>
      </c>
      <c r="K201" s="221"/>
      <c r="L201" s="43"/>
      <c r="M201" s="222" t="s">
        <v>1</v>
      </c>
      <c r="N201" s="223" t="s">
        <v>38</v>
      </c>
      <c r="O201" s="90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6" t="s">
        <v>135</v>
      </c>
      <c r="AT201" s="226" t="s">
        <v>131</v>
      </c>
      <c r="AU201" s="226" t="s">
        <v>82</v>
      </c>
      <c r="AY201" s="16" t="s">
        <v>129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6" t="s">
        <v>80</v>
      </c>
      <c r="BK201" s="227">
        <f>ROUND(I201*H201,2)</f>
        <v>0</v>
      </c>
      <c r="BL201" s="16" t="s">
        <v>135</v>
      </c>
      <c r="BM201" s="226" t="s">
        <v>230</v>
      </c>
    </row>
    <row r="202" s="2" customFormat="1" ht="24.15" customHeight="1">
      <c r="A202" s="37"/>
      <c r="B202" s="38"/>
      <c r="C202" s="251" t="s">
        <v>231</v>
      </c>
      <c r="D202" s="251" t="s">
        <v>199</v>
      </c>
      <c r="E202" s="252" t="s">
        <v>232</v>
      </c>
      <c r="F202" s="253" t="s">
        <v>233</v>
      </c>
      <c r="G202" s="254" t="s">
        <v>134</v>
      </c>
      <c r="H202" s="255">
        <v>2.3999999999999999</v>
      </c>
      <c r="I202" s="256"/>
      <c r="J202" s="257">
        <f>ROUND(I202*H202,2)</f>
        <v>0</v>
      </c>
      <c r="K202" s="258"/>
      <c r="L202" s="259"/>
      <c r="M202" s="260" t="s">
        <v>1</v>
      </c>
      <c r="N202" s="261" t="s">
        <v>38</v>
      </c>
      <c r="O202" s="90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6" t="s">
        <v>151</v>
      </c>
      <c r="AT202" s="226" t="s">
        <v>199</v>
      </c>
      <c r="AU202" s="226" t="s">
        <v>82</v>
      </c>
      <c r="AY202" s="16" t="s">
        <v>129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80</v>
      </c>
      <c r="BK202" s="227">
        <f>ROUND(I202*H202,2)</f>
        <v>0</v>
      </c>
      <c r="BL202" s="16" t="s">
        <v>135</v>
      </c>
      <c r="BM202" s="226" t="s">
        <v>234</v>
      </c>
    </row>
    <row r="203" s="12" customFormat="1" ht="22.8" customHeight="1">
      <c r="A203" s="12"/>
      <c r="B203" s="198"/>
      <c r="C203" s="199"/>
      <c r="D203" s="200" t="s">
        <v>72</v>
      </c>
      <c r="E203" s="212" t="s">
        <v>146</v>
      </c>
      <c r="F203" s="212" t="s">
        <v>235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SUM(P204:P227)</f>
        <v>0</v>
      </c>
      <c r="Q203" s="206"/>
      <c r="R203" s="207">
        <f>SUM(R204:R227)</f>
        <v>0</v>
      </c>
      <c r="S203" s="206"/>
      <c r="T203" s="208">
        <f>SUM(T204:T227)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80</v>
      </c>
      <c r="AT203" s="210" t="s">
        <v>72</v>
      </c>
      <c r="AU203" s="210" t="s">
        <v>80</v>
      </c>
      <c r="AY203" s="209" t="s">
        <v>129</v>
      </c>
      <c r="BK203" s="211">
        <f>SUM(BK204:BK227)</f>
        <v>0</v>
      </c>
    </row>
    <row r="204" s="2" customFormat="1" ht="24.15" customHeight="1">
      <c r="A204" s="37"/>
      <c r="B204" s="38"/>
      <c r="C204" s="214" t="s">
        <v>186</v>
      </c>
      <c r="D204" s="214" t="s">
        <v>131</v>
      </c>
      <c r="E204" s="215" t="s">
        <v>236</v>
      </c>
      <c r="F204" s="216" t="s">
        <v>237</v>
      </c>
      <c r="G204" s="217" t="s">
        <v>134</v>
      </c>
      <c r="H204" s="218">
        <v>80.427999999999997</v>
      </c>
      <c r="I204" s="219"/>
      <c r="J204" s="220">
        <f>ROUND(I204*H204,2)</f>
        <v>0</v>
      </c>
      <c r="K204" s="221"/>
      <c r="L204" s="43"/>
      <c r="M204" s="222" t="s">
        <v>1</v>
      </c>
      <c r="N204" s="223" t="s">
        <v>38</v>
      </c>
      <c r="O204" s="90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6" t="s">
        <v>135</v>
      </c>
      <c r="AT204" s="226" t="s">
        <v>131</v>
      </c>
      <c r="AU204" s="226" t="s">
        <v>82</v>
      </c>
      <c r="AY204" s="16" t="s">
        <v>129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6" t="s">
        <v>80</v>
      </c>
      <c r="BK204" s="227">
        <f>ROUND(I204*H204,2)</f>
        <v>0</v>
      </c>
      <c r="BL204" s="16" t="s">
        <v>135</v>
      </c>
      <c r="BM204" s="226" t="s">
        <v>238</v>
      </c>
    </row>
    <row r="205" s="13" customFormat="1">
      <c r="A205" s="13"/>
      <c r="B205" s="228"/>
      <c r="C205" s="229"/>
      <c r="D205" s="230" t="s">
        <v>136</v>
      </c>
      <c r="E205" s="231" t="s">
        <v>1</v>
      </c>
      <c r="F205" s="232" t="s">
        <v>239</v>
      </c>
      <c r="G205" s="229"/>
      <c r="H205" s="233">
        <v>18.600000000000001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136</v>
      </c>
      <c r="AU205" s="239" t="s">
        <v>82</v>
      </c>
      <c r="AV205" s="13" t="s">
        <v>82</v>
      </c>
      <c r="AW205" s="13" t="s">
        <v>30</v>
      </c>
      <c r="AX205" s="13" t="s">
        <v>73</v>
      </c>
      <c r="AY205" s="239" t="s">
        <v>129</v>
      </c>
    </row>
    <row r="206" s="13" customFormat="1">
      <c r="A206" s="13"/>
      <c r="B206" s="228"/>
      <c r="C206" s="229"/>
      <c r="D206" s="230" t="s">
        <v>136</v>
      </c>
      <c r="E206" s="231" t="s">
        <v>1</v>
      </c>
      <c r="F206" s="232" t="s">
        <v>240</v>
      </c>
      <c r="G206" s="229"/>
      <c r="H206" s="233">
        <v>21.196999999999999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136</v>
      </c>
      <c r="AU206" s="239" t="s">
        <v>82</v>
      </c>
      <c r="AV206" s="13" t="s">
        <v>82</v>
      </c>
      <c r="AW206" s="13" t="s">
        <v>30</v>
      </c>
      <c r="AX206" s="13" t="s">
        <v>73</v>
      </c>
      <c r="AY206" s="239" t="s">
        <v>129</v>
      </c>
    </row>
    <row r="207" s="13" customFormat="1">
      <c r="A207" s="13"/>
      <c r="B207" s="228"/>
      <c r="C207" s="229"/>
      <c r="D207" s="230" t="s">
        <v>136</v>
      </c>
      <c r="E207" s="231" t="s">
        <v>1</v>
      </c>
      <c r="F207" s="232" t="s">
        <v>241</v>
      </c>
      <c r="G207" s="229"/>
      <c r="H207" s="233">
        <v>27.484999999999999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136</v>
      </c>
      <c r="AU207" s="239" t="s">
        <v>82</v>
      </c>
      <c r="AV207" s="13" t="s">
        <v>82</v>
      </c>
      <c r="AW207" s="13" t="s">
        <v>30</v>
      </c>
      <c r="AX207" s="13" t="s">
        <v>73</v>
      </c>
      <c r="AY207" s="239" t="s">
        <v>129</v>
      </c>
    </row>
    <row r="208" s="13" customFormat="1">
      <c r="A208" s="13"/>
      <c r="B208" s="228"/>
      <c r="C208" s="229"/>
      <c r="D208" s="230" t="s">
        <v>136</v>
      </c>
      <c r="E208" s="231" t="s">
        <v>1</v>
      </c>
      <c r="F208" s="232" t="s">
        <v>242</v>
      </c>
      <c r="G208" s="229"/>
      <c r="H208" s="233">
        <v>6.8520000000000003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136</v>
      </c>
      <c r="AU208" s="239" t="s">
        <v>82</v>
      </c>
      <c r="AV208" s="13" t="s">
        <v>82</v>
      </c>
      <c r="AW208" s="13" t="s">
        <v>30</v>
      </c>
      <c r="AX208" s="13" t="s">
        <v>73</v>
      </c>
      <c r="AY208" s="239" t="s">
        <v>129</v>
      </c>
    </row>
    <row r="209" s="13" customFormat="1">
      <c r="A209" s="13"/>
      <c r="B209" s="228"/>
      <c r="C209" s="229"/>
      <c r="D209" s="230" t="s">
        <v>136</v>
      </c>
      <c r="E209" s="231" t="s">
        <v>1</v>
      </c>
      <c r="F209" s="232" t="s">
        <v>243</v>
      </c>
      <c r="G209" s="229"/>
      <c r="H209" s="233">
        <v>2.1600000000000001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136</v>
      </c>
      <c r="AU209" s="239" t="s">
        <v>82</v>
      </c>
      <c r="AV209" s="13" t="s">
        <v>82</v>
      </c>
      <c r="AW209" s="13" t="s">
        <v>30</v>
      </c>
      <c r="AX209" s="13" t="s">
        <v>73</v>
      </c>
      <c r="AY209" s="239" t="s">
        <v>129</v>
      </c>
    </row>
    <row r="210" s="13" customFormat="1">
      <c r="A210" s="13"/>
      <c r="B210" s="228"/>
      <c r="C210" s="229"/>
      <c r="D210" s="230" t="s">
        <v>136</v>
      </c>
      <c r="E210" s="231" t="s">
        <v>1</v>
      </c>
      <c r="F210" s="232" t="s">
        <v>244</v>
      </c>
      <c r="G210" s="229"/>
      <c r="H210" s="233">
        <v>4.1340000000000003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136</v>
      </c>
      <c r="AU210" s="239" t="s">
        <v>82</v>
      </c>
      <c r="AV210" s="13" t="s">
        <v>82</v>
      </c>
      <c r="AW210" s="13" t="s">
        <v>30</v>
      </c>
      <c r="AX210" s="13" t="s">
        <v>73</v>
      </c>
      <c r="AY210" s="239" t="s">
        <v>129</v>
      </c>
    </row>
    <row r="211" s="14" customFormat="1">
      <c r="A211" s="14"/>
      <c r="B211" s="240"/>
      <c r="C211" s="241"/>
      <c r="D211" s="230" t="s">
        <v>136</v>
      </c>
      <c r="E211" s="242" t="s">
        <v>1</v>
      </c>
      <c r="F211" s="243" t="s">
        <v>138</v>
      </c>
      <c r="G211" s="241"/>
      <c r="H211" s="244">
        <v>80.427999999999997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136</v>
      </c>
      <c r="AU211" s="250" t="s">
        <v>82</v>
      </c>
      <c r="AV211" s="14" t="s">
        <v>135</v>
      </c>
      <c r="AW211" s="14" t="s">
        <v>30</v>
      </c>
      <c r="AX211" s="14" t="s">
        <v>80</v>
      </c>
      <c r="AY211" s="250" t="s">
        <v>129</v>
      </c>
    </row>
    <row r="212" s="2" customFormat="1" ht="24.15" customHeight="1">
      <c r="A212" s="37"/>
      <c r="B212" s="38"/>
      <c r="C212" s="214" t="s">
        <v>245</v>
      </c>
      <c r="D212" s="214" t="s">
        <v>131</v>
      </c>
      <c r="E212" s="215" t="s">
        <v>246</v>
      </c>
      <c r="F212" s="216" t="s">
        <v>247</v>
      </c>
      <c r="G212" s="217" t="s">
        <v>134</v>
      </c>
      <c r="H212" s="218">
        <v>11.073</v>
      </c>
      <c r="I212" s="219"/>
      <c r="J212" s="220">
        <f>ROUND(I212*H212,2)</f>
        <v>0</v>
      </c>
      <c r="K212" s="221"/>
      <c r="L212" s="43"/>
      <c r="M212" s="222" t="s">
        <v>1</v>
      </c>
      <c r="N212" s="223" t="s">
        <v>38</v>
      </c>
      <c r="O212" s="90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6" t="s">
        <v>135</v>
      </c>
      <c r="AT212" s="226" t="s">
        <v>131</v>
      </c>
      <c r="AU212" s="226" t="s">
        <v>82</v>
      </c>
      <c r="AY212" s="16" t="s">
        <v>129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6" t="s">
        <v>80</v>
      </c>
      <c r="BK212" s="227">
        <f>ROUND(I212*H212,2)</f>
        <v>0</v>
      </c>
      <c r="BL212" s="16" t="s">
        <v>135</v>
      </c>
      <c r="BM212" s="226" t="s">
        <v>248</v>
      </c>
    </row>
    <row r="213" s="13" customFormat="1">
      <c r="A213" s="13"/>
      <c r="B213" s="228"/>
      <c r="C213" s="229"/>
      <c r="D213" s="230" t="s">
        <v>136</v>
      </c>
      <c r="E213" s="231" t="s">
        <v>1</v>
      </c>
      <c r="F213" s="232" t="s">
        <v>249</v>
      </c>
      <c r="G213" s="229"/>
      <c r="H213" s="233">
        <v>5.5800000000000001</v>
      </c>
      <c r="I213" s="234"/>
      <c r="J213" s="229"/>
      <c r="K213" s="229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136</v>
      </c>
      <c r="AU213" s="239" t="s">
        <v>82</v>
      </c>
      <c r="AV213" s="13" t="s">
        <v>82</v>
      </c>
      <c r="AW213" s="13" t="s">
        <v>30</v>
      </c>
      <c r="AX213" s="13" t="s">
        <v>73</v>
      </c>
      <c r="AY213" s="239" t="s">
        <v>129</v>
      </c>
    </row>
    <row r="214" s="13" customFormat="1">
      <c r="A214" s="13"/>
      <c r="B214" s="228"/>
      <c r="C214" s="229"/>
      <c r="D214" s="230" t="s">
        <v>136</v>
      </c>
      <c r="E214" s="231" t="s">
        <v>1</v>
      </c>
      <c r="F214" s="232" t="s">
        <v>250</v>
      </c>
      <c r="G214" s="229"/>
      <c r="H214" s="233">
        <v>1.887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136</v>
      </c>
      <c r="AU214" s="239" t="s">
        <v>82</v>
      </c>
      <c r="AV214" s="13" t="s">
        <v>82</v>
      </c>
      <c r="AW214" s="13" t="s">
        <v>30</v>
      </c>
      <c r="AX214" s="13" t="s">
        <v>73</v>
      </c>
      <c r="AY214" s="239" t="s">
        <v>129</v>
      </c>
    </row>
    <row r="215" s="13" customFormat="1">
      <c r="A215" s="13"/>
      <c r="B215" s="228"/>
      <c r="C215" s="229"/>
      <c r="D215" s="230" t="s">
        <v>136</v>
      </c>
      <c r="E215" s="231" t="s">
        <v>1</v>
      </c>
      <c r="F215" s="232" t="s">
        <v>251</v>
      </c>
      <c r="G215" s="229"/>
      <c r="H215" s="233">
        <v>2.8860000000000001</v>
      </c>
      <c r="I215" s="234"/>
      <c r="J215" s="229"/>
      <c r="K215" s="229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136</v>
      </c>
      <c r="AU215" s="239" t="s">
        <v>82</v>
      </c>
      <c r="AV215" s="13" t="s">
        <v>82</v>
      </c>
      <c r="AW215" s="13" t="s">
        <v>30</v>
      </c>
      <c r="AX215" s="13" t="s">
        <v>73</v>
      </c>
      <c r="AY215" s="239" t="s">
        <v>129</v>
      </c>
    </row>
    <row r="216" s="13" customFormat="1">
      <c r="A216" s="13"/>
      <c r="B216" s="228"/>
      <c r="C216" s="229"/>
      <c r="D216" s="230" t="s">
        <v>136</v>
      </c>
      <c r="E216" s="231" t="s">
        <v>1</v>
      </c>
      <c r="F216" s="232" t="s">
        <v>252</v>
      </c>
      <c r="G216" s="229"/>
      <c r="H216" s="233">
        <v>0.71999999999999997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136</v>
      </c>
      <c r="AU216" s="239" t="s">
        <v>82</v>
      </c>
      <c r="AV216" s="13" t="s">
        <v>82</v>
      </c>
      <c r="AW216" s="13" t="s">
        <v>30</v>
      </c>
      <c r="AX216" s="13" t="s">
        <v>73</v>
      </c>
      <c r="AY216" s="239" t="s">
        <v>129</v>
      </c>
    </row>
    <row r="217" s="14" customFormat="1">
      <c r="A217" s="14"/>
      <c r="B217" s="240"/>
      <c r="C217" s="241"/>
      <c r="D217" s="230" t="s">
        <v>136</v>
      </c>
      <c r="E217" s="242" t="s">
        <v>1</v>
      </c>
      <c r="F217" s="243" t="s">
        <v>138</v>
      </c>
      <c r="G217" s="241"/>
      <c r="H217" s="244">
        <v>11.073000000000002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136</v>
      </c>
      <c r="AU217" s="250" t="s">
        <v>82</v>
      </c>
      <c r="AV217" s="14" t="s">
        <v>135</v>
      </c>
      <c r="AW217" s="14" t="s">
        <v>30</v>
      </c>
      <c r="AX217" s="14" t="s">
        <v>80</v>
      </c>
      <c r="AY217" s="250" t="s">
        <v>129</v>
      </c>
    </row>
    <row r="218" s="2" customFormat="1" ht="24.15" customHeight="1">
      <c r="A218" s="37"/>
      <c r="B218" s="38"/>
      <c r="C218" s="214" t="s">
        <v>191</v>
      </c>
      <c r="D218" s="214" t="s">
        <v>131</v>
      </c>
      <c r="E218" s="215" t="s">
        <v>253</v>
      </c>
      <c r="F218" s="216" t="s">
        <v>254</v>
      </c>
      <c r="G218" s="217" t="s">
        <v>134</v>
      </c>
      <c r="H218" s="218">
        <v>80.427999999999997</v>
      </c>
      <c r="I218" s="219"/>
      <c r="J218" s="220">
        <f>ROUND(I218*H218,2)</f>
        <v>0</v>
      </c>
      <c r="K218" s="221"/>
      <c r="L218" s="43"/>
      <c r="M218" s="222" t="s">
        <v>1</v>
      </c>
      <c r="N218" s="223" t="s">
        <v>38</v>
      </c>
      <c r="O218" s="90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6" t="s">
        <v>135</v>
      </c>
      <c r="AT218" s="226" t="s">
        <v>131</v>
      </c>
      <c r="AU218" s="226" t="s">
        <v>82</v>
      </c>
      <c r="AY218" s="16" t="s">
        <v>129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6" t="s">
        <v>80</v>
      </c>
      <c r="BK218" s="227">
        <f>ROUND(I218*H218,2)</f>
        <v>0</v>
      </c>
      <c r="BL218" s="16" t="s">
        <v>135</v>
      </c>
      <c r="BM218" s="226" t="s">
        <v>255</v>
      </c>
    </row>
    <row r="219" s="2" customFormat="1" ht="24.15" customHeight="1">
      <c r="A219" s="37"/>
      <c r="B219" s="38"/>
      <c r="C219" s="251" t="s">
        <v>256</v>
      </c>
      <c r="D219" s="251" t="s">
        <v>199</v>
      </c>
      <c r="E219" s="252" t="s">
        <v>257</v>
      </c>
      <c r="F219" s="253" t="s">
        <v>258</v>
      </c>
      <c r="G219" s="254" t="s">
        <v>134</v>
      </c>
      <c r="H219" s="255">
        <v>80.427000000000007</v>
      </c>
      <c r="I219" s="256"/>
      <c r="J219" s="257">
        <f>ROUND(I219*H219,2)</f>
        <v>0</v>
      </c>
      <c r="K219" s="258"/>
      <c r="L219" s="259"/>
      <c r="M219" s="260" t="s">
        <v>1</v>
      </c>
      <c r="N219" s="261" t="s">
        <v>38</v>
      </c>
      <c r="O219" s="90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6" t="s">
        <v>151</v>
      </c>
      <c r="AT219" s="226" t="s">
        <v>199</v>
      </c>
      <c r="AU219" s="226" t="s">
        <v>82</v>
      </c>
      <c r="AY219" s="16" t="s">
        <v>129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80</v>
      </c>
      <c r="BK219" s="227">
        <f>ROUND(I219*H219,2)</f>
        <v>0</v>
      </c>
      <c r="BL219" s="16" t="s">
        <v>135</v>
      </c>
      <c r="BM219" s="226" t="s">
        <v>259</v>
      </c>
    </row>
    <row r="220" s="2" customFormat="1" ht="24.15" customHeight="1">
      <c r="A220" s="37"/>
      <c r="B220" s="38"/>
      <c r="C220" s="214" t="s">
        <v>197</v>
      </c>
      <c r="D220" s="214" t="s">
        <v>131</v>
      </c>
      <c r="E220" s="215" t="s">
        <v>260</v>
      </c>
      <c r="F220" s="216" t="s">
        <v>261</v>
      </c>
      <c r="G220" s="217" t="s">
        <v>134</v>
      </c>
      <c r="H220" s="218">
        <v>88.469999999999999</v>
      </c>
      <c r="I220" s="219"/>
      <c r="J220" s="220">
        <f>ROUND(I220*H220,2)</f>
        <v>0</v>
      </c>
      <c r="K220" s="221"/>
      <c r="L220" s="43"/>
      <c r="M220" s="222" t="s">
        <v>1</v>
      </c>
      <c r="N220" s="223" t="s">
        <v>38</v>
      </c>
      <c r="O220" s="90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6" t="s">
        <v>135</v>
      </c>
      <c r="AT220" s="226" t="s">
        <v>131</v>
      </c>
      <c r="AU220" s="226" t="s">
        <v>82</v>
      </c>
      <c r="AY220" s="16" t="s">
        <v>129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6" t="s">
        <v>80</v>
      </c>
      <c r="BK220" s="227">
        <f>ROUND(I220*H220,2)</f>
        <v>0</v>
      </c>
      <c r="BL220" s="16" t="s">
        <v>135</v>
      </c>
      <c r="BM220" s="226" t="s">
        <v>262</v>
      </c>
    </row>
    <row r="221" s="13" customFormat="1">
      <c r="A221" s="13"/>
      <c r="B221" s="228"/>
      <c r="C221" s="229"/>
      <c r="D221" s="230" t="s">
        <v>136</v>
      </c>
      <c r="E221" s="231" t="s">
        <v>1</v>
      </c>
      <c r="F221" s="232" t="s">
        <v>263</v>
      </c>
      <c r="G221" s="229"/>
      <c r="H221" s="233">
        <v>88.469999999999999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136</v>
      </c>
      <c r="AU221" s="239" t="s">
        <v>82</v>
      </c>
      <c r="AV221" s="13" t="s">
        <v>82</v>
      </c>
      <c r="AW221" s="13" t="s">
        <v>30</v>
      </c>
      <c r="AX221" s="13" t="s">
        <v>73</v>
      </c>
      <c r="AY221" s="239" t="s">
        <v>129</v>
      </c>
    </row>
    <row r="222" s="14" customFormat="1">
      <c r="A222" s="14"/>
      <c r="B222" s="240"/>
      <c r="C222" s="241"/>
      <c r="D222" s="230" t="s">
        <v>136</v>
      </c>
      <c r="E222" s="242" t="s">
        <v>1</v>
      </c>
      <c r="F222" s="243" t="s">
        <v>138</v>
      </c>
      <c r="G222" s="241"/>
      <c r="H222" s="244">
        <v>88.469999999999999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136</v>
      </c>
      <c r="AU222" s="250" t="s">
        <v>82</v>
      </c>
      <c r="AV222" s="14" t="s">
        <v>135</v>
      </c>
      <c r="AW222" s="14" t="s">
        <v>30</v>
      </c>
      <c r="AX222" s="14" t="s">
        <v>80</v>
      </c>
      <c r="AY222" s="250" t="s">
        <v>129</v>
      </c>
    </row>
    <row r="223" s="2" customFormat="1" ht="33" customHeight="1">
      <c r="A223" s="37"/>
      <c r="B223" s="38"/>
      <c r="C223" s="214" t="s">
        <v>264</v>
      </c>
      <c r="D223" s="214" t="s">
        <v>131</v>
      </c>
      <c r="E223" s="215" t="s">
        <v>265</v>
      </c>
      <c r="F223" s="216" t="s">
        <v>266</v>
      </c>
      <c r="G223" s="217" t="s">
        <v>134</v>
      </c>
      <c r="H223" s="218">
        <v>31.199999999999999</v>
      </c>
      <c r="I223" s="219"/>
      <c r="J223" s="220">
        <f>ROUND(I223*H223,2)</f>
        <v>0</v>
      </c>
      <c r="K223" s="221"/>
      <c r="L223" s="43"/>
      <c r="M223" s="222" t="s">
        <v>1</v>
      </c>
      <c r="N223" s="223" t="s">
        <v>38</v>
      </c>
      <c r="O223" s="90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6" t="s">
        <v>135</v>
      </c>
      <c r="AT223" s="226" t="s">
        <v>131</v>
      </c>
      <c r="AU223" s="226" t="s">
        <v>82</v>
      </c>
      <c r="AY223" s="16" t="s">
        <v>129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6" t="s">
        <v>80</v>
      </c>
      <c r="BK223" s="227">
        <f>ROUND(I223*H223,2)</f>
        <v>0</v>
      </c>
      <c r="BL223" s="16" t="s">
        <v>135</v>
      </c>
      <c r="BM223" s="226" t="s">
        <v>267</v>
      </c>
    </row>
    <row r="224" s="13" customFormat="1">
      <c r="A224" s="13"/>
      <c r="B224" s="228"/>
      <c r="C224" s="229"/>
      <c r="D224" s="230" t="s">
        <v>136</v>
      </c>
      <c r="E224" s="231" t="s">
        <v>1</v>
      </c>
      <c r="F224" s="232" t="s">
        <v>268</v>
      </c>
      <c r="G224" s="229"/>
      <c r="H224" s="233">
        <v>31.199999999999999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136</v>
      </c>
      <c r="AU224" s="239" t="s">
        <v>82</v>
      </c>
      <c r="AV224" s="13" t="s">
        <v>82</v>
      </c>
      <c r="AW224" s="13" t="s">
        <v>30</v>
      </c>
      <c r="AX224" s="13" t="s">
        <v>73</v>
      </c>
      <c r="AY224" s="239" t="s">
        <v>129</v>
      </c>
    </row>
    <row r="225" s="14" customFormat="1">
      <c r="A225" s="14"/>
      <c r="B225" s="240"/>
      <c r="C225" s="241"/>
      <c r="D225" s="230" t="s">
        <v>136</v>
      </c>
      <c r="E225" s="242" t="s">
        <v>1</v>
      </c>
      <c r="F225" s="243" t="s">
        <v>138</v>
      </c>
      <c r="G225" s="241"/>
      <c r="H225" s="244">
        <v>31.199999999999999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136</v>
      </c>
      <c r="AU225" s="250" t="s">
        <v>82</v>
      </c>
      <c r="AV225" s="14" t="s">
        <v>135</v>
      </c>
      <c r="AW225" s="14" t="s">
        <v>30</v>
      </c>
      <c r="AX225" s="14" t="s">
        <v>80</v>
      </c>
      <c r="AY225" s="250" t="s">
        <v>129</v>
      </c>
    </row>
    <row r="226" s="2" customFormat="1" ht="16.5" customHeight="1">
      <c r="A226" s="37"/>
      <c r="B226" s="38"/>
      <c r="C226" s="214" t="s">
        <v>202</v>
      </c>
      <c r="D226" s="214" t="s">
        <v>131</v>
      </c>
      <c r="E226" s="215" t="s">
        <v>269</v>
      </c>
      <c r="F226" s="216" t="s">
        <v>270</v>
      </c>
      <c r="G226" s="217" t="s">
        <v>134</v>
      </c>
      <c r="H226" s="218">
        <v>80.427999999999997</v>
      </c>
      <c r="I226" s="219"/>
      <c r="J226" s="220">
        <f>ROUND(I226*H226,2)</f>
        <v>0</v>
      </c>
      <c r="K226" s="221"/>
      <c r="L226" s="43"/>
      <c r="M226" s="222" t="s">
        <v>1</v>
      </c>
      <c r="N226" s="223" t="s">
        <v>38</v>
      </c>
      <c r="O226" s="90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6" t="s">
        <v>135</v>
      </c>
      <c r="AT226" s="226" t="s">
        <v>131</v>
      </c>
      <c r="AU226" s="226" t="s">
        <v>82</v>
      </c>
      <c r="AY226" s="16" t="s">
        <v>129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80</v>
      </c>
      <c r="BK226" s="227">
        <f>ROUND(I226*H226,2)</f>
        <v>0</v>
      </c>
      <c r="BL226" s="16" t="s">
        <v>135</v>
      </c>
      <c r="BM226" s="226" t="s">
        <v>271</v>
      </c>
    </row>
    <row r="227" s="2" customFormat="1" ht="24.15" customHeight="1">
      <c r="A227" s="37"/>
      <c r="B227" s="38"/>
      <c r="C227" s="214" t="s">
        <v>272</v>
      </c>
      <c r="D227" s="214" t="s">
        <v>131</v>
      </c>
      <c r="E227" s="215" t="s">
        <v>273</v>
      </c>
      <c r="F227" s="216" t="s">
        <v>274</v>
      </c>
      <c r="G227" s="217" t="s">
        <v>134</v>
      </c>
      <c r="H227" s="218">
        <v>80.427999999999997</v>
      </c>
      <c r="I227" s="219"/>
      <c r="J227" s="220">
        <f>ROUND(I227*H227,2)</f>
        <v>0</v>
      </c>
      <c r="K227" s="221"/>
      <c r="L227" s="43"/>
      <c r="M227" s="222" t="s">
        <v>1</v>
      </c>
      <c r="N227" s="223" t="s">
        <v>38</v>
      </c>
      <c r="O227" s="90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6" t="s">
        <v>135</v>
      </c>
      <c r="AT227" s="226" t="s">
        <v>131</v>
      </c>
      <c r="AU227" s="226" t="s">
        <v>82</v>
      </c>
      <c r="AY227" s="16" t="s">
        <v>129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6" t="s">
        <v>80</v>
      </c>
      <c r="BK227" s="227">
        <f>ROUND(I227*H227,2)</f>
        <v>0</v>
      </c>
      <c r="BL227" s="16" t="s">
        <v>135</v>
      </c>
      <c r="BM227" s="226" t="s">
        <v>275</v>
      </c>
    </row>
    <row r="228" s="12" customFormat="1" ht="22.8" customHeight="1">
      <c r="A228" s="12"/>
      <c r="B228" s="198"/>
      <c r="C228" s="199"/>
      <c r="D228" s="200" t="s">
        <v>72</v>
      </c>
      <c r="E228" s="212" t="s">
        <v>168</v>
      </c>
      <c r="F228" s="212" t="s">
        <v>276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SUM(P229:P256)</f>
        <v>0</v>
      </c>
      <c r="Q228" s="206"/>
      <c r="R228" s="207">
        <f>SUM(R229:R256)</f>
        <v>0</v>
      </c>
      <c r="S228" s="206"/>
      <c r="T228" s="208">
        <f>SUM(T229:T256)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80</v>
      </c>
      <c r="AT228" s="210" t="s">
        <v>72</v>
      </c>
      <c r="AU228" s="210" t="s">
        <v>80</v>
      </c>
      <c r="AY228" s="209" t="s">
        <v>129</v>
      </c>
      <c r="BK228" s="211">
        <f>SUM(BK229:BK256)</f>
        <v>0</v>
      </c>
    </row>
    <row r="229" s="2" customFormat="1" ht="24.15" customHeight="1">
      <c r="A229" s="37"/>
      <c r="B229" s="38"/>
      <c r="C229" s="214" t="s">
        <v>205</v>
      </c>
      <c r="D229" s="214" t="s">
        <v>131</v>
      </c>
      <c r="E229" s="215" t="s">
        <v>277</v>
      </c>
      <c r="F229" s="216" t="s">
        <v>278</v>
      </c>
      <c r="G229" s="217" t="s">
        <v>134</v>
      </c>
      <c r="H229" s="218">
        <v>31.199999999999999</v>
      </c>
      <c r="I229" s="219"/>
      <c r="J229" s="220">
        <f>ROUND(I229*H229,2)</f>
        <v>0</v>
      </c>
      <c r="K229" s="221"/>
      <c r="L229" s="43"/>
      <c r="M229" s="222" t="s">
        <v>1</v>
      </c>
      <c r="N229" s="223" t="s">
        <v>38</v>
      </c>
      <c r="O229" s="90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6" t="s">
        <v>135</v>
      </c>
      <c r="AT229" s="226" t="s">
        <v>131</v>
      </c>
      <c r="AU229" s="226" t="s">
        <v>82</v>
      </c>
      <c r="AY229" s="16" t="s">
        <v>129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80</v>
      </c>
      <c r="BK229" s="227">
        <f>ROUND(I229*H229,2)</f>
        <v>0</v>
      </c>
      <c r="BL229" s="16" t="s">
        <v>135</v>
      </c>
      <c r="BM229" s="226" t="s">
        <v>279</v>
      </c>
    </row>
    <row r="230" s="13" customFormat="1">
      <c r="A230" s="13"/>
      <c r="B230" s="228"/>
      <c r="C230" s="229"/>
      <c r="D230" s="230" t="s">
        <v>136</v>
      </c>
      <c r="E230" s="231" t="s">
        <v>1</v>
      </c>
      <c r="F230" s="232" t="s">
        <v>280</v>
      </c>
      <c r="G230" s="229"/>
      <c r="H230" s="233">
        <v>31.199999999999999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136</v>
      </c>
      <c r="AU230" s="239" t="s">
        <v>82</v>
      </c>
      <c r="AV230" s="13" t="s">
        <v>82</v>
      </c>
      <c r="AW230" s="13" t="s">
        <v>30</v>
      </c>
      <c r="AX230" s="13" t="s">
        <v>73</v>
      </c>
      <c r="AY230" s="239" t="s">
        <v>129</v>
      </c>
    </row>
    <row r="231" s="14" customFormat="1">
      <c r="A231" s="14"/>
      <c r="B231" s="240"/>
      <c r="C231" s="241"/>
      <c r="D231" s="230" t="s">
        <v>136</v>
      </c>
      <c r="E231" s="242" t="s">
        <v>1</v>
      </c>
      <c r="F231" s="243" t="s">
        <v>138</v>
      </c>
      <c r="G231" s="241"/>
      <c r="H231" s="244">
        <v>31.199999999999999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136</v>
      </c>
      <c r="AU231" s="250" t="s">
        <v>82</v>
      </c>
      <c r="AV231" s="14" t="s">
        <v>135</v>
      </c>
      <c r="AW231" s="14" t="s">
        <v>30</v>
      </c>
      <c r="AX231" s="14" t="s">
        <v>80</v>
      </c>
      <c r="AY231" s="250" t="s">
        <v>129</v>
      </c>
    </row>
    <row r="232" s="2" customFormat="1" ht="37.8" customHeight="1">
      <c r="A232" s="37"/>
      <c r="B232" s="38"/>
      <c r="C232" s="214" t="s">
        <v>281</v>
      </c>
      <c r="D232" s="214" t="s">
        <v>131</v>
      </c>
      <c r="E232" s="215" t="s">
        <v>282</v>
      </c>
      <c r="F232" s="216" t="s">
        <v>283</v>
      </c>
      <c r="G232" s="217" t="s">
        <v>134</v>
      </c>
      <c r="H232" s="218">
        <v>81.959999999999994</v>
      </c>
      <c r="I232" s="219"/>
      <c r="J232" s="220">
        <f>ROUND(I232*H232,2)</f>
        <v>0</v>
      </c>
      <c r="K232" s="221"/>
      <c r="L232" s="43"/>
      <c r="M232" s="222" t="s">
        <v>1</v>
      </c>
      <c r="N232" s="223" t="s">
        <v>38</v>
      </c>
      <c r="O232" s="90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6" t="s">
        <v>135</v>
      </c>
      <c r="AT232" s="226" t="s">
        <v>131</v>
      </c>
      <c r="AU232" s="226" t="s">
        <v>82</v>
      </c>
      <c r="AY232" s="16" t="s">
        <v>129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6" t="s">
        <v>80</v>
      </c>
      <c r="BK232" s="227">
        <f>ROUND(I232*H232,2)</f>
        <v>0</v>
      </c>
      <c r="BL232" s="16" t="s">
        <v>135</v>
      </c>
      <c r="BM232" s="226" t="s">
        <v>284</v>
      </c>
    </row>
    <row r="233" s="13" customFormat="1">
      <c r="A233" s="13"/>
      <c r="B233" s="228"/>
      <c r="C233" s="229"/>
      <c r="D233" s="230" t="s">
        <v>136</v>
      </c>
      <c r="E233" s="231" t="s">
        <v>1</v>
      </c>
      <c r="F233" s="232" t="s">
        <v>285</v>
      </c>
      <c r="G233" s="229"/>
      <c r="H233" s="233">
        <v>81.959999999999994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136</v>
      </c>
      <c r="AU233" s="239" t="s">
        <v>82</v>
      </c>
      <c r="AV233" s="13" t="s">
        <v>82</v>
      </c>
      <c r="AW233" s="13" t="s">
        <v>30</v>
      </c>
      <c r="AX233" s="13" t="s">
        <v>73</v>
      </c>
      <c r="AY233" s="239" t="s">
        <v>129</v>
      </c>
    </row>
    <row r="234" s="14" customFormat="1">
      <c r="A234" s="14"/>
      <c r="B234" s="240"/>
      <c r="C234" s="241"/>
      <c r="D234" s="230" t="s">
        <v>136</v>
      </c>
      <c r="E234" s="242" t="s">
        <v>1</v>
      </c>
      <c r="F234" s="243" t="s">
        <v>138</v>
      </c>
      <c r="G234" s="241"/>
      <c r="H234" s="244">
        <v>81.959999999999994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136</v>
      </c>
      <c r="AU234" s="250" t="s">
        <v>82</v>
      </c>
      <c r="AV234" s="14" t="s">
        <v>135</v>
      </c>
      <c r="AW234" s="14" t="s">
        <v>30</v>
      </c>
      <c r="AX234" s="14" t="s">
        <v>80</v>
      </c>
      <c r="AY234" s="250" t="s">
        <v>129</v>
      </c>
    </row>
    <row r="235" s="2" customFormat="1" ht="37.8" customHeight="1">
      <c r="A235" s="37"/>
      <c r="B235" s="38"/>
      <c r="C235" s="214" t="s">
        <v>210</v>
      </c>
      <c r="D235" s="214" t="s">
        <v>131</v>
      </c>
      <c r="E235" s="215" t="s">
        <v>286</v>
      </c>
      <c r="F235" s="216" t="s">
        <v>287</v>
      </c>
      <c r="G235" s="217" t="s">
        <v>134</v>
      </c>
      <c r="H235" s="218">
        <v>3688.1999999999998</v>
      </c>
      <c r="I235" s="219"/>
      <c r="J235" s="220">
        <f>ROUND(I235*H235,2)</f>
        <v>0</v>
      </c>
      <c r="K235" s="221"/>
      <c r="L235" s="43"/>
      <c r="M235" s="222" t="s">
        <v>1</v>
      </c>
      <c r="N235" s="223" t="s">
        <v>38</v>
      </c>
      <c r="O235" s="90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6" t="s">
        <v>135</v>
      </c>
      <c r="AT235" s="226" t="s">
        <v>131</v>
      </c>
      <c r="AU235" s="226" t="s">
        <v>82</v>
      </c>
      <c r="AY235" s="16" t="s">
        <v>129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80</v>
      </c>
      <c r="BK235" s="227">
        <f>ROUND(I235*H235,2)</f>
        <v>0</v>
      </c>
      <c r="BL235" s="16" t="s">
        <v>135</v>
      </c>
      <c r="BM235" s="226" t="s">
        <v>288</v>
      </c>
    </row>
    <row r="236" s="2" customFormat="1" ht="37.8" customHeight="1">
      <c r="A236" s="37"/>
      <c r="B236" s="38"/>
      <c r="C236" s="214" t="s">
        <v>289</v>
      </c>
      <c r="D236" s="214" t="s">
        <v>131</v>
      </c>
      <c r="E236" s="215" t="s">
        <v>290</v>
      </c>
      <c r="F236" s="216" t="s">
        <v>291</v>
      </c>
      <c r="G236" s="217" t="s">
        <v>134</v>
      </c>
      <c r="H236" s="218">
        <v>81.959999999999994</v>
      </c>
      <c r="I236" s="219"/>
      <c r="J236" s="220">
        <f>ROUND(I236*H236,2)</f>
        <v>0</v>
      </c>
      <c r="K236" s="221"/>
      <c r="L236" s="43"/>
      <c r="M236" s="222" t="s">
        <v>1</v>
      </c>
      <c r="N236" s="223" t="s">
        <v>38</v>
      </c>
      <c r="O236" s="90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6" t="s">
        <v>135</v>
      </c>
      <c r="AT236" s="226" t="s">
        <v>131</v>
      </c>
      <c r="AU236" s="226" t="s">
        <v>82</v>
      </c>
      <c r="AY236" s="16" t="s">
        <v>129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6" t="s">
        <v>80</v>
      </c>
      <c r="BK236" s="227">
        <f>ROUND(I236*H236,2)</f>
        <v>0</v>
      </c>
      <c r="BL236" s="16" t="s">
        <v>135</v>
      </c>
      <c r="BM236" s="226" t="s">
        <v>292</v>
      </c>
    </row>
    <row r="237" s="2" customFormat="1" ht="24.15" customHeight="1">
      <c r="A237" s="37"/>
      <c r="B237" s="38"/>
      <c r="C237" s="214" t="s">
        <v>215</v>
      </c>
      <c r="D237" s="214" t="s">
        <v>131</v>
      </c>
      <c r="E237" s="215" t="s">
        <v>293</v>
      </c>
      <c r="F237" s="216" t="s">
        <v>294</v>
      </c>
      <c r="G237" s="217" t="s">
        <v>145</v>
      </c>
      <c r="H237" s="218">
        <v>0.16200000000000001</v>
      </c>
      <c r="I237" s="219"/>
      <c r="J237" s="220">
        <f>ROUND(I237*H237,2)</f>
        <v>0</v>
      </c>
      <c r="K237" s="221"/>
      <c r="L237" s="43"/>
      <c r="M237" s="222" t="s">
        <v>1</v>
      </c>
      <c r="N237" s="223" t="s">
        <v>38</v>
      </c>
      <c r="O237" s="90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6" t="s">
        <v>135</v>
      </c>
      <c r="AT237" s="226" t="s">
        <v>131</v>
      </c>
      <c r="AU237" s="226" t="s">
        <v>82</v>
      </c>
      <c r="AY237" s="16" t="s">
        <v>129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6" t="s">
        <v>80</v>
      </c>
      <c r="BK237" s="227">
        <f>ROUND(I237*H237,2)</f>
        <v>0</v>
      </c>
      <c r="BL237" s="16" t="s">
        <v>135</v>
      </c>
      <c r="BM237" s="226" t="s">
        <v>295</v>
      </c>
    </row>
    <row r="238" s="13" customFormat="1">
      <c r="A238" s="13"/>
      <c r="B238" s="228"/>
      <c r="C238" s="229"/>
      <c r="D238" s="230" t="s">
        <v>136</v>
      </c>
      <c r="E238" s="231" t="s">
        <v>1</v>
      </c>
      <c r="F238" s="232" t="s">
        <v>296</v>
      </c>
      <c r="G238" s="229"/>
      <c r="H238" s="233">
        <v>0.16200000000000001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136</v>
      </c>
      <c r="AU238" s="239" t="s">
        <v>82</v>
      </c>
      <c r="AV238" s="13" t="s">
        <v>82</v>
      </c>
      <c r="AW238" s="13" t="s">
        <v>30</v>
      </c>
      <c r="AX238" s="13" t="s">
        <v>73</v>
      </c>
      <c r="AY238" s="239" t="s">
        <v>129</v>
      </c>
    </row>
    <row r="239" s="14" customFormat="1">
      <c r="A239" s="14"/>
      <c r="B239" s="240"/>
      <c r="C239" s="241"/>
      <c r="D239" s="230" t="s">
        <v>136</v>
      </c>
      <c r="E239" s="242" t="s">
        <v>1</v>
      </c>
      <c r="F239" s="243" t="s">
        <v>138</v>
      </c>
      <c r="G239" s="241"/>
      <c r="H239" s="244">
        <v>0.16200000000000001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136</v>
      </c>
      <c r="AU239" s="250" t="s">
        <v>82</v>
      </c>
      <c r="AV239" s="14" t="s">
        <v>135</v>
      </c>
      <c r="AW239" s="14" t="s">
        <v>30</v>
      </c>
      <c r="AX239" s="14" t="s">
        <v>80</v>
      </c>
      <c r="AY239" s="250" t="s">
        <v>129</v>
      </c>
    </row>
    <row r="240" s="2" customFormat="1" ht="24.15" customHeight="1">
      <c r="A240" s="37"/>
      <c r="B240" s="38"/>
      <c r="C240" s="214" t="s">
        <v>297</v>
      </c>
      <c r="D240" s="214" t="s">
        <v>131</v>
      </c>
      <c r="E240" s="215" t="s">
        <v>298</v>
      </c>
      <c r="F240" s="216" t="s">
        <v>299</v>
      </c>
      <c r="G240" s="217" t="s">
        <v>134</v>
      </c>
      <c r="H240" s="218">
        <v>80.427999999999997</v>
      </c>
      <c r="I240" s="219"/>
      <c r="J240" s="220">
        <f>ROUND(I240*H240,2)</f>
        <v>0</v>
      </c>
      <c r="K240" s="221"/>
      <c r="L240" s="43"/>
      <c r="M240" s="222" t="s">
        <v>1</v>
      </c>
      <c r="N240" s="223" t="s">
        <v>38</v>
      </c>
      <c r="O240" s="90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6" t="s">
        <v>135</v>
      </c>
      <c r="AT240" s="226" t="s">
        <v>131</v>
      </c>
      <c r="AU240" s="226" t="s">
        <v>82</v>
      </c>
      <c r="AY240" s="16" t="s">
        <v>129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6" t="s">
        <v>80</v>
      </c>
      <c r="BK240" s="227">
        <f>ROUND(I240*H240,2)</f>
        <v>0</v>
      </c>
      <c r="BL240" s="16" t="s">
        <v>135</v>
      </c>
      <c r="BM240" s="226" t="s">
        <v>300</v>
      </c>
    </row>
    <row r="241" s="13" customFormat="1">
      <c r="A241" s="13"/>
      <c r="B241" s="228"/>
      <c r="C241" s="229"/>
      <c r="D241" s="230" t="s">
        <v>136</v>
      </c>
      <c r="E241" s="231" t="s">
        <v>1</v>
      </c>
      <c r="F241" s="232" t="s">
        <v>239</v>
      </c>
      <c r="G241" s="229"/>
      <c r="H241" s="233">
        <v>18.600000000000001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136</v>
      </c>
      <c r="AU241" s="239" t="s">
        <v>82</v>
      </c>
      <c r="AV241" s="13" t="s">
        <v>82</v>
      </c>
      <c r="AW241" s="13" t="s">
        <v>30</v>
      </c>
      <c r="AX241" s="13" t="s">
        <v>73</v>
      </c>
      <c r="AY241" s="239" t="s">
        <v>129</v>
      </c>
    </row>
    <row r="242" s="13" customFormat="1">
      <c r="A242" s="13"/>
      <c r="B242" s="228"/>
      <c r="C242" s="229"/>
      <c r="D242" s="230" t="s">
        <v>136</v>
      </c>
      <c r="E242" s="231" t="s">
        <v>1</v>
      </c>
      <c r="F242" s="232" t="s">
        <v>240</v>
      </c>
      <c r="G242" s="229"/>
      <c r="H242" s="233">
        <v>21.196999999999999</v>
      </c>
      <c r="I242" s="234"/>
      <c r="J242" s="229"/>
      <c r="K242" s="229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136</v>
      </c>
      <c r="AU242" s="239" t="s">
        <v>82</v>
      </c>
      <c r="AV242" s="13" t="s">
        <v>82</v>
      </c>
      <c r="AW242" s="13" t="s">
        <v>30</v>
      </c>
      <c r="AX242" s="13" t="s">
        <v>73</v>
      </c>
      <c r="AY242" s="239" t="s">
        <v>129</v>
      </c>
    </row>
    <row r="243" s="13" customFormat="1">
      <c r="A243" s="13"/>
      <c r="B243" s="228"/>
      <c r="C243" s="229"/>
      <c r="D243" s="230" t="s">
        <v>136</v>
      </c>
      <c r="E243" s="231" t="s">
        <v>1</v>
      </c>
      <c r="F243" s="232" t="s">
        <v>241</v>
      </c>
      <c r="G243" s="229"/>
      <c r="H243" s="233">
        <v>27.484999999999999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136</v>
      </c>
      <c r="AU243" s="239" t="s">
        <v>82</v>
      </c>
      <c r="AV243" s="13" t="s">
        <v>82</v>
      </c>
      <c r="AW243" s="13" t="s">
        <v>30</v>
      </c>
      <c r="AX243" s="13" t="s">
        <v>73</v>
      </c>
      <c r="AY243" s="239" t="s">
        <v>129</v>
      </c>
    </row>
    <row r="244" s="13" customFormat="1">
      <c r="A244" s="13"/>
      <c r="B244" s="228"/>
      <c r="C244" s="229"/>
      <c r="D244" s="230" t="s">
        <v>136</v>
      </c>
      <c r="E244" s="231" t="s">
        <v>1</v>
      </c>
      <c r="F244" s="232" t="s">
        <v>242</v>
      </c>
      <c r="G244" s="229"/>
      <c r="H244" s="233">
        <v>6.8520000000000003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136</v>
      </c>
      <c r="AU244" s="239" t="s">
        <v>82</v>
      </c>
      <c r="AV244" s="13" t="s">
        <v>82</v>
      </c>
      <c r="AW244" s="13" t="s">
        <v>30</v>
      </c>
      <c r="AX244" s="13" t="s">
        <v>73</v>
      </c>
      <c r="AY244" s="239" t="s">
        <v>129</v>
      </c>
    </row>
    <row r="245" s="13" customFormat="1">
      <c r="A245" s="13"/>
      <c r="B245" s="228"/>
      <c r="C245" s="229"/>
      <c r="D245" s="230" t="s">
        <v>136</v>
      </c>
      <c r="E245" s="231" t="s">
        <v>1</v>
      </c>
      <c r="F245" s="232" t="s">
        <v>243</v>
      </c>
      <c r="G245" s="229"/>
      <c r="H245" s="233">
        <v>2.1600000000000001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136</v>
      </c>
      <c r="AU245" s="239" t="s">
        <v>82</v>
      </c>
      <c r="AV245" s="13" t="s">
        <v>82</v>
      </c>
      <c r="AW245" s="13" t="s">
        <v>30</v>
      </c>
      <c r="AX245" s="13" t="s">
        <v>73</v>
      </c>
      <c r="AY245" s="239" t="s">
        <v>129</v>
      </c>
    </row>
    <row r="246" s="13" customFormat="1">
      <c r="A246" s="13"/>
      <c r="B246" s="228"/>
      <c r="C246" s="229"/>
      <c r="D246" s="230" t="s">
        <v>136</v>
      </c>
      <c r="E246" s="231" t="s">
        <v>1</v>
      </c>
      <c r="F246" s="232" t="s">
        <v>244</v>
      </c>
      <c r="G246" s="229"/>
      <c r="H246" s="233">
        <v>4.1340000000000003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136</v>
      </c>
      <c r="AU246" s="239" t="s">
        <v>82</v>
      </c>
      <c r="AV246" s="13" t="s">
        <v>82</v>
      </c>
      <c r="AW246" s="13" t="s">
        <v>30</v>
      </c>
      <c r="AX246" s="13" t="s">
        <v>73</v>
      </c>
      <c r="AY246" s="239" t="s">
        <v>129</v>
      </c>
    </row>
    <row r="247" s="14" customFormat="1">
      <c r="A247" s="14"/>
      <c r="B247" s="240"/>
      <c r="C247" s="241"/>
      <c r="D247" s="230" t="s">
        <v>136</v>
      </c>
      <c r="E247" s="242" t="s">
        <v>1</v>
      </c>
      <c r="F247" s="243" t="s">
        <v>138</v>
      </c>
      <c r="G247" s="241"/>
      <c r="H247" s="244">
        <v>80.427999999999997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136</v>
      </c>
      <c r="AU247" s="250" t="s">
        <v>82</v>
      </c>
      <c r="AV247" s="14" t="s">
        <v>135</v>
      </c>
      <c r="AW247" s="14" t="s">
        <v>30</v>
      </c>
      <c r="AX247" s="14" t="s">
        <v>80</v>
      </c>
      <c r="AY247" s="250" t="s">
        <v>129</v>
      </c>
    </row>
    <row r="248" s="2" customFormat="1" ht="24.15" customHeight="1">
      <c r="A248" s="37"/>
      <c r="B248" s="38"/>
      <c r="C248" s="214" t="s">
        <v>219</v>
      </c>
      <c r="D248" s="214" t="s">
        <v>131</v>
      </c>
      <c r="E248" s="215" t="s">
        <v>301</v>
      </c>
      <c r="F248" s="216" t="s">
        <v>302</v>
      </c>
      <c r="G248" s="217" t="s">
        <v>134</v>
      </c>
      <c r="H248" s="218">
        <v>2.3999999999999999</v>
      </c>
      <c r="I248" s="219"/>
      <c r="J248" s="220">
        <f>ROUND(I248*H248,2)</f>
        <v>0</v>
      </c>
      <c r="K248" s="221"/>
      <c r="L248" s="43"/>
      <c r="M248" s="222" t="s">
        <v>1</v>
      </c>
      <c r="N248" s="223" t="s">
        <v>38</v>
      </c>
      <c r="O248" s="90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6" t="s">
        <v>135</v>
      </c>
      <c r="AT248" s="226" t="s">
        <v>131</v>
      </c>
      <c r="AU248" s="226" t="s">
        <v>82</v>
      </c>
      <c r="AY248" s="16" t="s">
        <v>129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80</v>
      </c>
      <c r="BK248" s="227">
        <f>ROUND(I248*H248,2)</f>
        <v>0</v>
      </c>
      <c r="BL248" s="16" t="s">
        <v>135</v>
      </c>
      <c r="BM248" s="226" t="s">
        <v>303</v>
      </c>
    </row>
    <row r="249" s="13" customFormat="1">
      <c r="A249" s="13"/>
      <c r="B249" s="228"/>
      <c r="C249" s="229"/>
      <c r="D249" s="230" t="s">
        <v>136</v>
      </c>
      <c r="E249" s="231" t="s">
        <v>1</v>
      </c>
      <c r="F249" s="232" t="s">
        <v>137</v>
      </c>
      <c r="G249" s="229"/>
      <c r="H249" s="233">
        <v>2.3999999999999999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136</v>
      </c>
      <c r="AU249" s="239" t="s">
        <v>82</v>
      </c>
      <c r="AV249" s="13" t="s">
        <v>82</v>
      </c>
      <c r="AW249" s="13" t="s">
        <v>30</v>
      </c>
      <c r="AX249" s="13" t="s">
        <v>73</v>
      </c>
      <c r="AY249" s="239" t="s">
        <v>129</v>
      </c>
    </row>
    <row r="250" s="14" customFormat="1">
      <c r="A250" s="14"/>
      <c r="B250" s="240"/>
      <c r="C250" s="241"/>
      <c r="D250" s="230" t="s">
        <v>136</v>
      </c>
      <c r="E250" s="242" t="s">
        <v>1</v>
      </c>
      <c r="F250" s="243" t="s">
        <v>138</v>
      </c>
      <c r="G250" s="241"/>
      <c r="H250" s="244">
        <v>2.3999999999999999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136</v>
      </c>
      <c r="AU250" s="250" t="s">
        <v>82</v>
      </c>
      <c r="AV250" s="14" t="s">
        <v>135</v>
      </c>
      <c r="AW250" s="14" t="s">
        <v>30</v>
      </c>
      <c r="AX250" s="14" t="s">
        <v>80</v>
      </c>
      <c r="AY250" s="250" t="s">
        <v>129</v>
      </c>
    </row>
    <row r="251" s="2" customFormat="1" ht="24.15" customHeight="1">
      <c r="A251" s="37"/>
      <c r="B251" s="38"/>
      <c r="C251" s="214" t="s">
        <v>304</v>
      </c>
      <c r="D251" s="214" t="s">
        <v>131</v>
      </c>
      <c r="E251" s="215" t="s">
        <v>305</v>
      </c>
      <c r="F251" s="216" t="s">
        <v>306</v>
      </c>
      <c r="G251" s="217" t="s">
        <v>145</v>
      </c>
      <c r="H251" s="218">
        <v>0.32400000000000001</v>
      </c>
      <c r="I251" s="219"/>
      <c r="J251" s="220">
        <f>ROUND(I251*H251,2)</f>
        <v>0</v>
      </c>
      <c r="K251" s="221"/>
      <c r="L251" s="43"/>
      <c r="M251" s="222" t="s">
        <v>1</v>
      </c>
      <c r="N251" s="223" t="s">
        <v>38</v>
      </c>
      <c r="O251" s="90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6" t="s">
        <v>135</v>
      </c>
      <c r="AT251" s="226" t="s">
        <v>131</v>
      </c>
      <c r="AU251" s="226" t="s">
        <v>82</v>
      </c>
      <c r="AY251" s="16" t="s">
        <v>129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6" t="s">
        <v>80</v>
      </c>
      <c r="BK251" s="227">
        <f>ROUND(I251*H251,2)</f>
        <v>0</v>
      </c>
      <c r="BL251" s="16" t="s">
        <v>135</v>
      </c>
      <c r="BM251" s="226" t="s">
        <v>307</v>
      </c>
    </row>
    <row r="252" s="13" customFormat="1">
      <c r="A252" s="13"/>
      <c r="B252" s="228"/>
      <c r="C252" s="229"/>
      <c r="D252" s="230" t="s">
        <v>136</v>
      </c>
      <c r="E252" s="231" t="s">
        <v>1</v>
      </c>
      <c r="F252" s="232" t="s">
        <v>308</v>
      </c>
      <c r="G252" s="229"/>
      <c r="H252" s="233">
        <v>0.32400000000000001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136</v>
      </c>
      <c r="AU252" s="239" t="s">
        <v>82</v>
      </c>
      <c r="AV252" s="13" t="s">
        <v>82</v>
      </c>
      <c r="AW252" s="13" t="s">
        <v>30</v>
      </c>
      <c r="AX252" s="13" t="s">
        <v>73</v>
      </c>
      <c r="AY252" s="239" t="s">
        <v>129</v>
      </c>
    </row>
    <row r="253" s="14" customFormat="1">
      <c r="A253" s="14"/>
      <c r="B253" s="240"/>
      <c r="C253" s="241"/>
      <c r="D253" s="230" t="s">
        <v>136</v>
      </c>
      <c r="E253" s="242" t="s">
        <v>1</v>
      </c>
      <c r="F253" s="243" t="s">
        <v>138</v>
      </c>
      <c r="G253" s="241"/>
      <c r="H253" s="244">
        <v>0.32400000000000001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136</v>
      </c>
      <c r="AU253" s="250" t="s">
        <v>82</v>
      </c>
      <c r="AV253" s="14" t="s">
        <v>135</v>
      </c>
      <c r="AW253" s="14" t="s">
        <v>30</v>
      </c>
      <c r="AX253" s="14" t="s">
        <v>80</v>
      </c>
      <c r="AY253" s="250" t="s">
        <v>129</v>
      </c>
    </row>
    <row r="254" s="2" customFormat="1" ht="21.75" customHeight="1">
      <c r="A254" s="37"/>
      <c r="B254" s="38"/>
      <c r="C254" s="251" t="s">
        <v>222</v>
      </c>
      <c r="D254" s="251" t="s">
        <v>199</v>
      </c>
      <c r="E254" s="252" t="s">
        <v>309</v>
      </c>
      <c r="F254" s="253" t="s">
        <v>310</v>
      </c>
      <c r="G254" s="254" t="s">
        <v>311</v>
      </c>
      <c r="H254" s="255">
        <v>96</v>
      </c>
      <c r="I254" s="256"/>
      <c r="J254" s="257">
        <f>ROUND(I254*H254,2)</f>
        <v>0</v>
      </c>
      <c r="K254" s="258"/>
      <c r="L254" s="259"/>
      <c r="M254" s="260" t="s">
        <v>1</v>
      </c>
      <c r="N254" s="261" t="s">
        <v>38</v>
      </c>
      <c r="O254" s="90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6" t="s">
        <v>151</v>
      </c>
      <c r="AT254" s="226" t="s">
        <v>199</v>
      </c>
      <c r="AU254" s="226" t="s">
        <v>82</v>
      </c>
      <c r="AY254" s="16" t="s">
        <v>129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6" t="s">
        <v>80</v>
      </c>
      <c r="BK254" s="227">
        <f>ROUND(I254*H254,2)</f>
        <v>0</v>
      </c>
      <c r="BL254" s="16" t="s">
        <v>135</v>
      </c>
      <c r="BM254" s="226" t="s">
        <v>312</v>
      </c>
    </row>
    <row r="255" s="13" customFormat="1">
      <c r="A255" s="13"/>
      <c r="B255" s="228"/>
      <c r="C255" s="229"/>
      <c r="D255" s="230" t="s">
        <v>136</v>
      </c>
      <c r="E255" s="231" t="s">
        <v>1</v>
      </c>
      <c r="F255" s="232" t="s">
        <v>313</v>
      </c>
      <c r="G255" s="229"/>
      <c r="H255" s="233">
        <v>96</v>
      </c>
      <c r="I255" s="234"/>
      <c r="J255" s="229"/>
      <c r="K255" s="229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136</v>
      </c>
      <c r="AU255" s="239" t="s">
        <v>82</v>
      </c>
      <c r="AV255" s="13" t="s">
        <v>82</v>
      </c>
      <c r="AW255" s="13" t="s">
        <v>30</v>
      </c>
      <c r="AX255" s="13" t="s">
        <v>73</v>
      </c>
      <c r="AY255" s="239" t="s">
        <v>129</v>
      </c>
    </row>
    <row r="256" s="14" customFormat="1">
      <c r="A256" s="14"/>
      <c r="B256" s="240"/>
      <c r="C256" s="241"/>
      <c r="D256" s="230" t="s">
        <v>136</v>
      </c>
      <c r="E256" s="242" t="s">
        <v>1</v>
      </c>
      <c r="F256" s="243" t="s">
        <v>138</v>
      </c>
      <c r="G256" s="241"/>
      <c r="H256" s="244">
        <v>96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136</v>
      </c>
      <c r="AU256" s="250" t="s">
        <v>82</v>
      </c>
      <c r="AV256" s="14" t="s">
        <v>135</v>
      </c>
      <c r="AW256" s="14" t="s">
        <v>30</v>
      </c>
      <c r="AX256" s="14" t="s">
        <v>80</v>
      </c>
      <c r="AY256" s="250" t="s">
        <v>129</v>
      </c>
    </row>
    <row r="257" s="12" customFormat="1" ht="22.8" customHeight="1">
      <c r="A257" s="12"/>
      <c r="B257" s="198"/>
      <c r="C257" s="199"/>
      <c r="D257" s="200" t="s">
        <v>72</v>
      </c>
      <c r="E257" s="212" t="s">
        <v>314</v>
      </c>
      <c r="F257" s="212" t="s">
        <v>315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v>0</v>
      </c>
      <c r="Q257" s="206"/>
      <c r="R257" s="207">
        <v>0</v>
      </c>
      <c r="S257" s="206"/>
      <c r="T257" s="208"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80</v>
      </c>
      <c r="AT257" s="210" t="s">
        <v>72</v>
      </c>
      <c r="AU257" s="210" t="s">
        <v>80</v>
      </c>
      <c r="AY257" s="209" t="s">
        <v>129</v>
      </c>
      <c r="BK257" s="211">
        <v>0</v>
      </c>
    </row>
    <row r="258" s="12" customFormat="1" ht="22.8" customHeight="1">
      <c r="A258" s="12"/>
      <c r="B258" s="198"/>
      <c r="C258" s="199"/>
      <c r="D258" s="200" t="s">
        <v>72</v>
      </c>
      <c r="E258" s="212" t="s">
        <v>316</v>
      </c>
      <c r="F258" s="212" t="s">
        <v>317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v>0</v>
      </c>
      <c r="Q258" s="206"/>
      <c r="R258" s="207">
        <v>0</v>
      </c>
      <c r="S258" s="206"/>
      <c r="T258" s="208"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80</v>
      </c>
      <c r="AT258" s="210" t="s">
        <v>72</v>
      </c>
      <c r="AU258" s="210" t="s">
        <v>80</v>
      </c>
      <c r="AY258" s="209" t="s">
        <v>129</v>
      </c>
      <c r="BK258" s="211">
        <v>0</v>
      </c>
    </row>
    <row r="259" s="12" customFormat="1" ht="22.8" customHeight="1">
      <c r="A259" s="12"/>
      <c r="B259" s="198"/>
      <c r="C259" s="199"/>
      <c r="D259" s="200" t="s">
        <v>72</v>
      </c>
      <c r="E259" s="212" t="s">
        <v>318</v>
      </c>
      <c r="F259" s="212" t="s">
        <v>319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SUM(P260:P262)</f>
        <v>0</v>
      </c>
      <c r="Q259" s="206"/>
      <c r="R259" s="207">
        <f>SUM(R260:R262)</f>
        <v>0</v>
      </c>
      <c r="S259" s="206"/>
      <c r="T259" s="208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80</v>
      </c>
      <c r="AT259" s="210" t="s">
        <v>72</v>
      </c>
      <c r="AU259" s="210" t="s">
        <v>80</v>
      </c>
      <c r="AY259" s="209" t="s">
        <v>129</v>
      </c>
      <c r="BK259" s="211">
        <f>SUM(BK260:BK262)</f>
        <v>0</v>
      </c>
    </row>
    <row r="260" s="2" customFormat="1" ht="24.15" customHeight="1">
      <c r="A260" s="37"/>
      <c r="B260" s="38"/>
      <c r="C260" s="214" t="s">
        <v>320</v>
      </c>
      <c r="D260" s="214" t="s">
        <v>131</v>
      </c>
      <c r="E260" s="215" t="s">
        <v>321</v>
      </c>
      <c r="F260" s="216" t="s">
        <v>322</v>
      </c>
      <c r="G260" s="217" t="s">
        <v>181</v>
      </c>
      <c r="H260" s="218">
        <v>6.0309999999999997</v>
      </c>
      <c r="I260" s="219"/>
      <c r="J260" s="220">
        <f>ROUND(I260*H260,2)</f>
        <v>0</v>
      </c>
      <c r="K260" s="221"/>
      <c r="L260" s="43"/>
      <c r="M260" s="222" t="s">
        <v>1</v>
      </c>
      <c r="N260" s="223" t="s">
        <v>38</v>
      </c>
      <c r="O260" s="90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6" t="s">
        <v>135</v>
      </c>
      <c r="AT260" s="226" t="s">
        <v>131</v>
      </c>
      <c r="AU260" s="226" t="s">
        <v>82</v>
      </c>
      <c r="AY260" s="16" t="s">
        <v>129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80</v>
      </c>
      <c r="BK260" s="227">
        <f>ROUND(I260*H260,2)</f>
        <v>0</v>
      </c>
      <c r="BL260" s="16" t="s">
        <v>135</v>
      </c>
      <c r="BM260" s="226" t="s">
        <v>323</v>
      </c>
    </row>
    <row r="261" s="2" customFormat="1" ht="24.15" customHeight="1">
      <c r="A261" s="37"/>
      <c r="B261" s="38"/>
      <c r="C261" s="214" t="s">
        <v>226</v>
      </c>
      <c r="D261" s="214" t="s">
        <v>131</v>
      </c>
      <c r="E261" s="215" t="s">
        <v>324</v>
      </c>
      <c r="F261" s="216" t="s">
        <v>325</v>
      </c>
      <c r="G261" s="217" t="s">
        <v>181</v>
      </c>
      <c r="H261" s="218">
        <v>6.0309999999999997</v>
      </c>
      <c r="I261" s="219"/>
      <c r="J261" s="220">
        <f>ROUND(I261*H261,2)</f>
        <v>0</v>
      </c>
      <c r="K261" s="221"/>
      <c r="L261" s="43"/>
      <c r="M261" s="222" t="s">
        <v>1</v>
      </c>
      <c r="N261" s="223" t="s">
        <v>38</v>
      </c>
      <c r="O261" s="90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6" t="s">
        <v>135</v>
      </c>
      <c r="AT261" s="226" t="s">
        <v>131</v>
      </c>
      <c r="AU261" s="226" t="s">
        <v>82</v>
      </c>
      <c r="AY261" s="16" t="s">
        <v>129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6" t="s">
        <v>80</v>
      </c>
      <c r="BK261" s="227">
        <f>ROUND(I261*H261,2)</f>
        <v>0</v>
      </c>
      <c r="BL261" s="16" t="s">
        <v>135</v>
      </c>
      <c r="BM261" s="226" t="s">
        <v>326</v>
      </c>
    </row>
    <row r="262" s="2" customFormat="1" ht="33" customHeight="1">
      <c r="A262" s="37"/>
      <c r="B262" s="38"/>
      <c r="C262" s="214" t="s">
        <v>327</v>
      </c>
      <c r="D262" s="214" t="s">
        <v>131</v>
      </c>
      <c r="E262" s="215" t="s">
        <v>328</v>
      </c>
      <c r="F262" s="216" t="s">
        <v>329</v>
      </c>
      <c r="G262" s="217" t="s">
        <v>181</v>
      </c>
      <c r="H262" s="218">
        <v>6.0309999999999997</v>
      </c>
      <c r="I262" s="219"/>
      <c r="J262" s="220">
        <f>ROUND(I262*H262,2)</f>
        <v>0</v>
      </c>
      <c r="K262" s="221"/>
      <c r="L262" s="43"/>
      <c r="M262" s="222" t="s">
        <v>1</v>
      </c>
      <c r="N262" s="223" t="s">
        <v>38</v>
      </c>
      <c r="O262" s="90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6" t="s">
        <v>135</v>
      </c>
      <c r="AT262" s="226" t="s">
        <v>131</v>
      </c>
      <c r="AU262" s="226" t="s">
        <v>82</v>
      </c>
      <c r="AY262" s="16" t="s">
        <v>129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6" t="s">
        <v>80</v>
      </c>
      <c r="BK262" s="227">
        <f>ROUND(I262*H262,2)</f>
        <v>0</v>
      </c>
      <c r="BL262" s="16" t="s">
        <v>135</v>
      </c>
      <c r="BM262" s="226" t="s">
        <v>330</v>
      </c>
    </row>
    <row r="263" s="12" customFormat="1" ht="22.8" customHeight="1">
      <c r="A263" s="12"/>
      <c r="B263" s="198"/>
      <c r="C263" s="199"/>
      <c r="D263" s="200" t="s">
        <v>72</v>
      </c>
      <c r="E263" s="212" t="s">
        <v>331</v>
      </c>
      <c r="F263" s="212" t="s">
        <v>332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SUM(P264:P265)</f>
        <v>0</v>
      </c>
      <c r="Q263" s="206"/>
      <c r="R263" s="207">
        <f>SUM(R264:R265)</f>
        <v>0</v>
      </c>
      <c r="S263" s="206"/>
      <c r="T263" s="208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80</v>
      </c>
      <c r="AT263" s="210" t="s">
        <v>72</v>
      </c>
      <c r="AU263" s="210" t="s">
        <v>80</v>
      </c>
      <c r="AY263" s="209" t="s">
        <v>129</v>
      </c>
      <c r="BK263" s="211">
        <f>SUM(BK264:BK265)</f>
        <v>0</v>
      </c>
    </row>
    <row r="264" s="2" customFormat="1" ht="24.15" customHeight="1">
      <c r="A264" s="37"/>
      <c r="B264" s="38"/>
      <c r="C264" s="214" t="s">
        <v>230</v>
      </c>
      <c r="D264" s="214" t="s">
        <v>131</v>
      </c>
      <c r="E264" s="215" t="s">
        <v>333</v>
      </c>
      <c r="F264" s="216" t="s">
        <v>334</v>
      </c>
      <c r="G264" s="217" t="s">
        <v>181</v>
      </c>
      <c r="H264" s="218">
        <v>21.036999999999999</v>
      </c>
      <c r="I264" s="219"/>
      <c r="J264" s="220">
        <f>ROUND(I264*H264,2)</f>
        <v>0</v>
      </c>
      <c r="K264" s="221"/>
      <c r="L264" s="43"/>
      <c r="M264" s="222" t="s">
        <v>1</v>
      </c>
      <c r="N264" s="223" t="s">
        <v>38</v>
      </c>
      <c r="O264" s="90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6" t="s">
        <v>135</v>
      </c>
      <c r="AT264" s="226" t="s">
        <v>131</v>
      </c>
      <c r="AU264" s="226" t="s">
        <v>82</v>
      </c>
      <c r="AY264" s="16" t="s">
        <v>129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6" t="s">
        <v>80</v>
      </c>
      <c r="BK264" s="227">
        <f>ROUND(I264*H264,2)</f>
        <v>0</v>
      </c>
      <c r="BL264" s="16" t="s">
        <v>135</v>
      </c>
      <c r="BM264" s="226" t="s">
        <v>335</v>
      </c>
    </row>
    <row r="265" s="2" customFormat="1" ht="24.15" customHeight="1">
      <c r="A265" s="37"/>
      <c r="B265" s="38"/>
      <c r="C265" s="214" t="s">
        <v>336</v>
      </c>
      <c r="D265" s="214" t="s">
        <v>131</v>
      </c>
      <c r="E265" s="215" t="s">
        <v>337</v>
      </c>
      <c r="F265" s="216" t="s">
        <v>338</v>
      </c>
      <c r="G265" s="217" t="s">
        <v>181</v>
      </c>
      <c r="H265" s="218">
        <v>21.036999999999999</v>
      </c>
      <c r="I265" s="219"/>
      <c r="J265" s="220">
        <f>ROUND(I265*H265,2)</f>
        <v>0</v>
      </c>
      <c r="K265" s="221"/>
      <c r="L265" s="43"/>
      <c r="M265" s="222" t="s">
        <v>1</v>
      </c>
      <c r="N265" s="223" t="s">
        <v>38</v>
      </c>
      <c r="O265" s="90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6" t="s">
        <v>135</v>
      </c>
      <c r="AT265" s="226" t="s">
        <v>131</v>
      </c>
      <c r="AU265" s="226" t="s">
        <v>82</v>
      </c>
      <c r="AY265" s="16" t="s">
        <v>129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6" t="s">
        <v>80</v>
      </c>
      <c r="BK265" s="227">
        <f>ROUND(I265*H265,2)</f>
        <v>0</v>
      </c>
      <c r="BL265" s="16" t="s">
        <v>135</v>
      </c>
      <c r="BM265" s="226" t="s">
        <v>339</v>
      </c>
    </row>
    <row r="266" s="12" customFormat="1" ht="25.92" customHeight="1">
      <c r="A266" s="12"/>
      <c r="B266" s="198"/>
      <c r="C266" s="199"/>
      <c r="D266" s="200" t="s">
        <v>72</v>
      </c>
      <c r="E266" s="201" t="s">
        <v>340</v>
      </c>
      <c r="F266" s="201" t="s">
        <v>341</v>
      </c>
      <c r="G266" s="199"/>
      <c r="H266" s="199"/>
      <c r="I266" s="202"/>
      <c r="J266" s="203">
        <f>BK266</f>
        <v>0</v>
      </c>
      <c r="K266" s="199"/>
      <c r="L266" s="204"/>
      <c r="M266" s="205"/>
      <c r="N266" s="206"/>
      <c r="O266" s="206"/>
      <c r="P266" s="207">
        <f>SUM(P267:P273)</f>
        <v>0</v>
      </c>
      <c r="Q266" s="206"/>
      <c r="R266" s="207">
        <f>SUM(R267:R273)</f>
        <v>0</v>
      </c>
      <c r="S266" s="206"/>
      <c r="T266" s="208">
        <f>SUM(T267:T273)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82</v>
      </c>
      <c r="AT266" s="210" t="s">
        <v>72</v>
      </c>
      <c r="AU266" s="210" t="s">
        <v>73</v>
      </c>
      <c r="AY266" s="209" t="s">
        <v>129</v>
      </c>
      <c r="BK266" s="211">
        <f>SUM(BK267:BK273)</f>
        <v>0</v>
      </c>
    </row>
    <row r="267" s="2" customFormat="1" ht="16.5" customHeight="1">
      <c r="A267" s="37"/>
      <c r="B267" s="38"/>
      <c r="C267" s="214" t="s">
        <v>234</v>
      </c>
      <c r="D267" s="214" t="s">
        <v>131</v>
      </c>
      <c r="E267" s="215" t="s">
        <v>342</v>
      </c>
      <c r="F267" s="216" t="s">
        <v>343</v>
      </c>
      <c r="G267" s="217" t="s">
        <v>196</v>
      </c>
      <c r="H267" s="218">
        <v>5</v>
      </c>
      <c r="I267" s="219"/>
      <c r="J267" s="220">
        <f>ROUND(I267*H267,2)</f>
        <v>0</v>
      </c>
      <c r="K267" s="221"/>
      <c r="L267" s="43"/>
      <c r="M267" s="222" t="s">
        <v>1</v>
      </c>
      <c r="N267" s="223" t="s">
        <v>38</v>
      </c>
      <c r="O267" s="90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6" t="s">
        <v>166</v>
      </c>
      <c r="AT267" s="226" t="s">
        <v>131</v>
      </c>
      <c r="AU267" s="226" t="s">
        <v>80</v>
      </c>
      <c r="AY267" s="16" t="s">
        <v>129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6" t="s">
        <v>80</v>
      </c>
      <c r="BK267" s="227">
        <f>ROUND(I267*H267,2)</f>
        <v>0</v>
      </c>
      <c r="BL267" s="16" t="s">
        <v>166</v>
      </c>
      <c r="BM267" s="226" t="s">
        <v>344</v>
      </c>
    </row>
    <row r="268" s="2" customFormat="1" ht="24.15" customHeight="1">
      <c r="A268" s="37"/>
      <c r="B268" s="38"/>
      <c r="C268" s="214" t="s">
        <v>345</v>
      </c>
      <c r="D268" s="214" t="s">
        <v>131</v>
      </c>
      <c r="E268" s="215" t="s">
        <v>346</v>
      </c>
      <c r="F268" s="216" t="s">
        <v>347</v>
      </c>
      <c r="G268" s="217" t="s">
        <v>311</v>
      </c>
      <c r="H268" s="218">
        <v>1</v>
      </c>
      <c r="I268" s="219"/>
      <c r="J268" s="220">
        <f>ROUND(I268*H268,2)</f>
        <v>0</v>
      </c>
      <c r="K268" s="221"/>
      <c r="L268" s="43"/>
      <c r="M268" s="222" t="s">
        <v>1</v>
      </c>
      <c r="N268" s="223" t="s">
        <v>38</v>
      </c>
      <c r="O268" s="90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6" t="s">
        <v>166</v>
      </c>
      <c r="AT268" s="226" t="s">
        <v>131</v>
      </c>
      <c r="AU268" s="226" t="s">
        <v>80</v>
      </c>
      <c r="AY268" s="16" t="s">
        <v>129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6" t="s">
        <v>80</v>
      </c>
      <c r="BK268" s="227">
        <f>ROUND(I268*H268,2)</f>
        <v>0</v>
      </c>
      <c r="BL268" s="16" t="s">
        <v>166</v>
      </c>
      <c r="BM268" s="226" t="s">
        <v>314</v>
      </c>
    </row>
    <row r="269" s="2" customFormat="1" ht="37.8" customHeight="1">
      <c r="A269" s="37"/>
      <c r="B269" s="38"/>
      <c r="C269" s="251" t="s">
        <v>238</v>
      </c>
      <c r="D269" s="251" t="s">
        <v>199</v>
      </c>
      <c r="E269" s="252" t="s">
        <v>348</v>
      </c>
      <c r="F269" s="253" t="s">
        <v>349</v>
      </c>
      <c r="G269" s="254" t="s">
        <v>196</v>
      </c>
      <c r="H269" s="255">
        <v>6</v>
      </c>
      <c r="I269" s="256"/>
      <c r="J269" s="257">
        <f>ROUND(I269*H269,2)</f>
        <v>0</v>
      </c>
      <c r="K269" s="258"/>
      <c r="L269" s="259"/>
      <c r="M269" s="260" t="s">
        <v>1</v>
      </c>
      <c r="N269" s="261" t="s">
        <v>38</v>
      </c>
      <c r="O269" s="90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6" t="s">
        <v>205</v>
      </c>
      <c r="AT269" s="226" t="s">
        <v>199</v>
      </c>
      <c r="AU269" s="226" t="s">
        <v>80</v>
      </c>
      <c r="AY269" s="16" t="s">
        <v>129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6" t="s">
        <v>80</v>
      </c>
      <c r="BK269" s="227">
        <f>ROUND(I269*H269,2)</f>
        <v>0</v>
      </c>
      <c r="BL269" s="16" t="s">
        <v>166</v>
      </c>
      <c r="BM269" s="226" t="s">
        <v>350</v>
      </c>
    </row>
    <row r="270" s="2" customFormat="1" ht="16.5" customHeight="1">
      <c r="A270" s="37"/>
      <c r="B270" s="38"/>
      <c r="C270" s="214" t="s">
        <v>351</v>
      </c>
      <c r="D270" s="214" t="s">
        <v>131</v>
      </c>
      <c r="E270" s="215" t="s">
        <v>352</v>
      </c>
      <c r="F270" s="216" t="s">
        <v>353</v>
      </c>
      <c r="G270" s="217" t="s">
        <v>196</v>
      </c>
      <c r="H270" s="218">
        <v>5</v>
      </c>
      <c r="I270" s="219"/>
      <c r="J270" s="220">
        <f>ROUND(I270*H270,2)</f>
        <v>0</v>
      </c>
      <c r="K270" s="221"/>
      <c r="L270" s="43"/>
      <c r="M270" s="222" t="s">
        <v>1</v>
      </c>
      <c r="N270" s="223" t="s">
        <v>38</v>
      </c>
      <c r="O270" s="90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6" t="s">
        <v>166</v>
      </c>
      <c r="AT270" s="226" t="s">
        <v>131</v>
      </c>
      <c r="AU270" s="226" t="s">
        <v>80</v>
      </c>
      <c r="AY270" s="16" t="s">
        <v>129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6" t="s">
        <v>80</v>
      </c>
      <c r="BK270" s="227">
        <f>ROUND(I270*H270,2)</f>
        <v>0</v>
      </c>
      <c r="BL270" s="16" t="s">
        <v>166</v>
      </c>
      <c r="BM270" s="226" t="s">
        <v>354</v>
      </c>
    </row>
    <row r="271" s="2" customFormat="1" ht="16.5" customHeight="1">
      <c r="A271" s="37"/>
      <c r="B271" s="38"/>
      <c r="C271" s="214" t="s">
        <v>248</v>
      </c>
      <c r="D271" s="214" t="s">
        <v>131</v>
      </c>
      <c r="E271" s="215" t="s">
        <v>355</v>
      </c>
      <c r="F271" s="216" t="s">
        <v>356</v>
      </c>
      <c r="G271" s="217" t="s">
        <v>311</v>
      </c>
      <c r="H271" s="218">
        <v>3</v>
      </c>
      <c r="I271" s="219"/>
      <c r="J271" s="220">
        <f>ROUND(I271*H271,2)</f>
        <v>0</v>
      </c>
      <c r="K271" s="221"/>
      <c r="L271" s="43"/>
      <c r="M271" s="222" t="s">
        <v>1</v>
      </c>
      <c r="N271" s="223" t="s">
        <v>38</v>
      </c>
      <c r="O271" s="90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6" t="s">
        <v>166</v>
      </c>
      <c r="AT271" s="226" t="s">
        <v>131</v>
      </c>
      <c r="AU271" s="226" t="s">
        <v>80</v>
      </c>
      <c r="AY271" s="16" t="s">
        <v>129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6" t="s">
        <v>80</v>
      </c>
      <c r="BK271" s="227">
        <f>ROUND(I271*H271,2)</f>
        <v>0</v>
      </c>
      <c r="BL271" s="16" t="s">
        <v>166</v>
      </c>
      <c r="BM271" s="226" t="s">
        <v>357</v>
      </c>
    </row>
    <row r="272" s="2" customFormat="1" ht="16.5" customHeight="1">
      <c r="A272" s="37"/>
      <c r="B272" s="38"/>
      <c r="C272" s="251" t="s">
        <v>358</v>
      </c>
      <c r="D272" s="251" t="s">
        <v>199</v>
      </c>
      <c r="E272" s="252" t="s">
        <v>359</v>
      </c>
      <c r="F272" s="253" t="s">
        <v>360</v>
      </c>
      <c r="G272" s="254" t="s">
        <v>311</v>
      </c>
      <c r="H272" s="255">
        <v>3</v>
      </c>
      <c r="I272" s="256"/>
      <c r="J272" s="257">
        <f>ROUND(I272*H272,2)</f>
        <v>0</v>
      </c>
      <c r="K272" s="258"/>
      <c r="L272" s="259"/>
      <c r="M272" s="260" t="s">
        <v>1</v>
      </c>
      <c r="N272" s="261" t="s">
        <v>38</v>
      </c>
      <c r="O272" s="90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6" t="s">
        <v>205</v>
      </c>
      <c r="AT272" s="226" t="s">
        <v>199</v>
      </c>
      <c r="AU272" s="226" t="s">
        <v>80</v>
      </c>
      <c r="AY272" s="16" t="s">
        <v>129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6" t="s">
        <v>80</v>
      </c>
      <c r="BK272" s="227">
        <f>ROUND(I272*H272,2)</f>
        <v>0</v>
      </c>
      <c r="BL272" s="16" t="s">
        <v>166</v>
      </c>
      <c r="BM272" s="226" t="s">
        <v>361</v>
      </c>
    </row>
    <row r="273" s="2" customFormat="1" ht="24.15" customHeight="1">
      <c r="A273" s="37"/>
      <c r="B273" s="38"/>
      <c r="C273" s="214" t="s">
        <v>255</v>
      </c>
      <c r="D273" s="214" t="s">
        <v>131</v>
      </c>
      <c r="E273" s="215" t="s">
        <v>362</v>
      </c>
      <c r="F273" s="216" t="s">
        <v>363</v>
      </c>
      <c r="G273" s="217" t="s">
        <v>181</v>
      </c>
      <c r="H273" s="218">
        <v>0.01</v>
      </c>
      <c r="I273" s="219"/>
      <c r="J273" s="220">
        <f>ROUND(I273*H273,2)</f>
        <v>0</v>
      </c>
      <c r="K273" s="221"/>
      <c r="L273" s="43"/>
      <c r="M273" s="222" t="s">
        <v>1</v>
      </c>
      <c r="N273" s="223" t="s">
        <v>38</v>
      </c>
      <c r="O273" s="90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6" t="s">
        <v>166</v>
      </c>
      <c r="AT273" s="226" t="s">
        <v>131</v>
      </c>
      <c r="AU273" s="226" t="s">
        <v>80</v>
      </c>
      <c r="AY273" s="16" t="s">
        <v>129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80</v>
      </c>
      <c r="BK273" s="227">
        <f>ROUND(I273*H273,2)</f>
        <v>0</v>
      </c>
      <c r="BL273" s="16" t="s">
        <v>166</v>
      </c>
      <c r="BM273" s="226" t="s">
        <v>364</v>
      </c>
    </row>
    <row r="274" s="12" customFormat="1" ht="25.92" customHeight="1">
      <c r="A274" s="12"/>
      <c r="B274" s="198"/>
      <c r="C274" s="199"/>
      <c r="D274" s="200" t="s">
        <v>72</v>
      </c>
      <c r="E274" s="201" t="s">
        <v>365</v>
      </c>
      <c r="F274" s="201" t="s">
        <v>366</v>
      </c>
      <c r="G274" s="199"/>
      <c r="H274" s="199"/>
      <c r="I274" s="202"/>
      <c r="J274" s="203">
        <f>BK274</f>
        <v>0</v>
      </c>
      <c r="K274" s="199"/>
      <c r="L274" s="204"/>
      <c r="M274" s="205"/>
      <c r="N274" s="206"/>
      <c r="O274" s="206"/>
      <c r="P274" s="207">
        <f>P275+P308+P313+P321</f>
        <v>0</v>
      </c>
      <c r="Q274" s="206"/>
      <c r="R274" s="207">
        <f>R275+R308+R313+R321</f>
        <v>0</v>
      </c>
      <c r="S274" s="206"/>
      <c r="T274" s="208">
        <f>T275+T308+T313+T321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9" t="s">
        <v>82</v>
      </c>
      <c r="AT274" s="210" t="s">
        <v>72</v>
      </c>
      <c r="AU274" s="210" t="s">
        <v>73</v>
      </c>
      <c r="AY274" s="209" t="s">
        <v>129</v>
      </c>
      <c r="BK274" s="211">
        <f>BK275+BK308+BK313+BK321</f>
        <v>0</v>
      </c>
    </row>
    <row r="275" s="12" customFormat="1" ht="22.8" customHeight="1">
      <c r="A275" s="12"/>
      <c r="B275" s="198"/>
      <c r="C275" s="199"/>
      <c r="D275" s="200" t="s">
        <v>72</v>
      </c>
      <c r="E275" s="212" t="s">
        <v>367</v>
      </c>
      <c r="F275" s="212" t="s">
        <v>368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SUM(P276:P307)</f>
        <v>0</v>
      </c>
      <c r="Q275" s="206"/>
      <c r="R275" s="207">
        <f>SUM(R276:R307)</f>
        <v>0</v>
      </c>
      <c r="S275" s="206"/>
      <c r="T275" s="208">
        <f>SUM(T276:T307)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82</v>
      </c>
      <c r="AT275" s="210" t="s">
        <v>72</v>
      </c>
      <c r="AU275" s="210" t="s">
        <v>80</v>
      </c>
      <c r="AY275" s="209" t="s">
        <v>129</v>
      </c>
      <c r="BK275" s="211">
        <f>SUM(BK276:BK307)</f>
        <v>0</v>
      </c>
    </row>
    <row r="276" s="2" customFormat="1" ht="24.15" customHeight="1">
      <c r="A276" s="37"/>
      <c r="B276" s="38"/>
      <c r="C276" s="214" t="s">
        <v>369</v>
      </c>
      <c r="D276" s="214" t="s">
        <v>131</v>
      </c>
      <c r="E276" s="215" t="s">
        <v>370</v>
      </c>
      <c r="F276" s="216" t="s">
        <v>371</v>
      </c>
      <c r="G276" s="217" t="s">
        <v>134</v>
      </c>
      <c r="H276" s="218">
        <v>11.073</v>
      </c>
      <c r="I276" s="219"/>
      <c r="J276" s="220">
        <f>ROUND(I276*H276,2)</f>
        <v>0</v>
      </c>
      <c r="K276" s="221"/>
      <c r="L276" s="43"/>
      <c r="M276" s="222" t="s">
        <v>1</v>
      </c>
      <c r="N276" s="223" t="s">
        <v>38</v>
      </c>
      <c r="O276" s="90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6" t="s">
        <v>166</v>
      </c>
      <c r="AT276" s="226" t="s">
        <v>131</v>
      </c>
      <c r="AU276" s="226" t="s">
        <v>82</v>
      </c>
      <c r="AY276" s="16" t="s">
        <v>129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6" t="s">
        <v>80</v>
      </c>
      <c r="BK276" s="227">
        <f>ROUND(I276*H276,2)</f>
        <v>0</v>
      </c>
      <c r="BL276" s="16" t="s">
        <v>166</v>
      </c>
      <c r="BM276" s="226" t="s">
        <v>372</v>
      </c>
    </row>
    <row r="277" s="13" customFormat="1">
      <c r="A277" s="13"/>
      <c r="B277" s="228"/>
      <c r="C277" s="229"/>
      <c r="D277" s="230" t="s">
        <v>136</v>
      </c>
      <c r="E277" s="231" t="s">
        <v>1</v>
      </c>
      <c r="F277" s="232" t="s">
        <v>249</v>
      </c>
      <c r="G277" s="229"/>
      <c r="H277" s="233">
        <v>5.5800000000000001</v>
      </c>
      <c r="I277" s="234"/>
      <c r="J277" s="229"/>
      <c r="K277" s="229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136</v>
      </c>
      <c r="AU277" s="239" t="s">
        <v>82</v>
      </c>
      <c r="AV277" s="13" t="s">
        <v>82</v>
      </c>
      <c r="AW277" s="13" t="s">
        <v>30</v>
      </c>
      <c r="AX277" s="13" t="s">
        <v>73</v>
      </c>
      <c r="AY277" s="239" t="s">
        <v>129</v>
      </c>
    </row>
    <row r="278" s="13" customFormat="1">
      <c r="A278" s="13"/>
      <c r="B278" s="228"/>
      <c r="C278" s="229"/>
      <c r="D278" s="230" t="s">
        <v>136</v>
      </c>
      <c r="E278" s="231" t="s">
        <v>1</v>
      </c>
      <c r="F278" s="232" t="s">
        <v>250</v>
      </c>
      <c r="G278" s="229"/>
      <c r="H278" s="233">
        <v>1.887</v>
      </c>
      <c r="I278" s="234"/>
      <c r="J278" s="229"/>
      <c r="K278" s="229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136</v>
      </c>
      <c r="AU278" s="239" t="s">
        <v>82</v>
      </c>
      <c r="AV278" s="13" t="s">
        <v>82</v>
      </c>
      <c r="AW278" s="13" t="s">
        <v>30</v>
      </c>
      <c r="AX278" s="13" t="s">
        <v>73</v>
      </c>
      <c r="AY278" s="239" t="s">
        <v>129</v>
      </c>
    </row>
    <row r="279" s="13" customFormat="1">
      <c r="A279" s="13"/>
      <c r="B279" s="228"/>
      <c r="C279" s="229"/>
      <c r="D279" s="230" t="s">
        <v>136</v>
      </c>
      <c r="E279" s="231" t="s">
        <v>1</v>
      </c>
      <c r="F279" s="232" t="s">
        <v>251</v>
      </c>
      <c r="G279" s="229"/>
      <c r="H279" s="233">
        <v>2.8860000000000001</v>
      </c>
      <c r="I279" s="234"/>
      <c r="J279" s="229"/>
      <c r="K279" s="229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136</v>
      </c>
      <c r="AU279" s="239" t="s">
        <v>82</v>
      </c>
      <c r="AV279" s="13" t="s">
        <v>82</v>
      </c>
      <c r="AW279" s="13" t="s">
        <v>30</v>
      </c>
      <c r="AX279" s="13" t="s">
        <v>73</v>
      </c>
      <c r="AY279" s="239" t="s">
        <v>129</v>
      </c>
    </row>
    <row r="280" s="13" customFormat="1">
      <c r="A280" s="13"/>
      <c r="B280" s="228"/>
      <c r="C280" s="229"/>
      <c r="D280" s="230" t="s">
        <v>136</v>
      </c>
      <c r="E280" s="231" t="s">
        <v>1</v>
      </c>
      <c r="F280" s="232" t="s">
        <v>252</v>
      </c>
      <c r="G280" s="229"/>
      <c r="H280" s="233">
        <v>0.71999999999999997</v>
      </c>
      <c r="I280" s="234"/>
      <c r="J280" s="229"/>
      <c r="K280" s="229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136</v>
      </c>
      <c r="AU280" s="239" t="s">
        <v>82</v>
      </c>
      <c r="AV280" s="13" t="s">
        <v>82</v>
      </c>
      <c r="AW280" s="13" t="s">
        <v>30</v>
      </c>
      <c r="AX280" s="13" t="s">
        <v>73</v>
      </c>
      <c r="AY280" s="239" t="s">
        <v>129</v>
      </c>
    </row>
    <row r="281" s="14" customFormat="1">
      <c r="A281" s="14"/>
      <c r="B281" s="240"/>
      <c r="C281" s="241"/>
      <c r="D281" s="230" t="s">
        <v>136</v>
      </c>
      <c r="E281" s="242" t="s">
        <v>1</v>
      </c>
      <c r="F281" s="243" t="s">
        <v>138</v>
      </c>
      <c r="G281" s="241"/>
      <c r="H281" s="244">
        <v>11.073000000000002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136</v>
      </c>
      <c r="AU281" s="250" t="s">
        <v>82</v>
      </c>
      <c r="AV281" s="14" t="s">
        <v>135</v>
      </c>
      <c r="AW281" s="14" t="s">
        <v>30</v>
      </c>
      <c r="AX281" s="14" t="s">
        <v>80</v>
      </c>
      <c r="AY281" s="250" t="s">
        <v>129</v>
      </c>
    </row>
    <row r="282" s="2" customFormat="1" ht="16.5" customHeight="1">
      <c r="A282" s="37"/>
      <c r="B282" s="38"/>
      <c r="C282" s="251" t="s">
        <v>259</v>
      </c>
      <c r="D282" s="251" t="s">
        <v>199</v>
      </c>
      <c r="E282" s="252" t="s">
        <v>373</v>
      </c>
      <c r="F282" s="253" t="s">
        <v>374</v>
      </c>
      <c r="G282" s="254" t="s">
        <v>134</v>
      </c>
      <c r="H282" s="255">
        <v>11.073</v>
      </c>
      <c r="I282" s="256"/>
      <c r="J282" s="257">
        <f>ROUND(I282*H282,2)</f>
        <v>0</v>
      </c>
      <c r="K282" s="258"/>
      <c r="L282" s="259"/>
      <c r="M282" s="260" t="s">
        <v>1</v>
      </c>
      <c r="N282" s="261" t="s">
        <v>38</v>
      </c>
      <c r="O282" s="90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6" t="s">
        <v>205</v>
      </c>
      <c r="AT282" s="226" t="s">
        <v>199</v>
      </c>
      <c r="AU282" s="226" t="s">
        <v>82</v>
      </c>
      <c r="AY282" s="16" t="s">
        <v>129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6" t="s">
        <v>80</v>
      </c>
      <c r="BK282" s="227">
        <f>ROUND(I282*H282,2)</f>
        <v>0</v>
      </c>
      <c r="BL282" s="16" t="s">
        <v>166</v>
      </c>
      <c r="BM282" s="226" t="s">
        <v>375</v>
      </c>
    </row>
    <row r="283" s="2" customFormat="1" ht="24.15" customHeight="1">
      <c r="A283" s="37"/>
      <c r="B283" s="38"/>
      <c r="C283" s="214" t="s">
        <v>376</v>
      </c>
      <c r="D283" s="214" t="s">
        <v>131</v>
      </c>
      <c r="E283" s="215" t="s">
        <v>377</v>
      </c>
      <c r="F283" s="216" t="s">
        <v>378</v>
      </c>
      <c r="G283" s="217" t="s">
        <v>196</v>
      </c>
      <c r="H283" s="218">
        <v>4.4000000000000004</v>
      </c>
      <c r="I283" s="219"/>
      <c r="J283" s="220">
        <f>ROUND(I283*H283,2)</f>
        <v>0</v>
      </c>
      <c r="K283" s="221"/>
      <c r="L283" s="43"/>
      <c r="M283" s="222" t="s">
        <v>1</v>
      </c>
      <c r="N283" s="223" t="s">
        <v>38</v>
      </c>
      <c r="O283" s="90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6" t="s">
        <v>166</v>
      </c>
      <c r="AT283" s="226" t="s">
        <v>131</v>
      </c>
      <c r="AU283" s="226" t="s">
        <v>82</v>
      </c>
      <c r="AY283" s="16" t="s">
        <v>129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6" t="s">
        <v>80</v>
      </c>
      <c r="BK283" s="227">
        <f>ROUND(I283*H283,2)</f>
        <v>0</v>
      </c>
      <c r="BL283" s="16" t="s">
        <v>166</v>
      </c>
      <c r="BM283" s="226" t="s">
        <v>379</v>
      </c>
    </row>
    <row r="284" s="13" customFormat="1">
      <c r="A284" s="13"/>
      <c r="B284" s="228"/>
      <c r="C284" s="229"/>
      <c r="D284" s="230" t="s">
        <v>136</v>
      </c>
      <c r="E284" s="231" t="s">
        <v>1</v>
      </c>
      <c r="F284" s="232" t="s">
        <v>380</v>
      </c>
      <c r="G284" s="229"/>
      <c r="H284" s="233">
        <v>4.4000000000000004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136</v>
      </c>
      <c r="AU284" s="239" t="s">
        <v>82</v>
      </c>
      <c r="AV284" s="13" t="s">
        <v>82</v>
      </c>
      <c r="AW284" s="13" t="s">
        <v>30</v>
      </c>
      <c r="AX284" s="13" t="s">
        <v>73</v>
      </c>
      <c r="AY284" s="239" t="s">
        <v>129</v>
      </c>
    </row>
    <row r="285" s="14" customFormat="1">
      <c r="A285" s="14"/>
      <c r="B285" s="240"/>
      <c r="C285" s="241"/>
      <c r="D285" s="230" t="s">
        <v>136</v>
      </c>
      <c r="E285" s="242" t="s">
        <v>1</v>
      </c>
      <c r="F285" s="243" t="s">
        <v>138</v>
      </c>
      <c r="G285" s="241"/>
      <c r="H285" s="244">
        <v>4.4000000000000004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136</v>
      </c>
      <c r="AU285" s="250" t="s">
        <v>82</v>
      </c>
      <c r="AV285" s="14" t="s">
        <v>135</v>
      </c>
      <c r="AW285" s="14" t="s">
        <v>30</v>
      </c>
      <c r="AX285" s="14" t="s">
        <v>80</v>
      </c>
      <c r="AY285" s="250" t="s">
        <v>129</v>
      </c>
    </row>
    <row r="286" s="2" customFormat="1" ht="24.15" customHeight="1">
      <c r="A286" s="37"/>
      <c r="B286" s="38"/>
      <c r="C286" s="251" t="s">
        <v>262</v>
      </c>
      <c r="D286" s="251" t="s">
        <v>199</v>
      </c>
      <c r="E286" s="252" t="s">
        <v>381</v>
      </c>
      <c r="F286" s="253" t="s">
        <v>382</v>
      </c>
      <c r="G286" s="254" t="s">
        <v>196</v>
      </c>
      <c r="H286" s="255">
        <v>4.4000000000000004</v>
      </c>
      <c r="I286" s="256"/>
      <c r="J286" s="257">
        <f>ROUND(I286*H286,2)</f>
        <v>0</v>
      </c>
      <c r="K286" s="258"/>
      <c r="L286" s="259"/>
      <c r="M286" s="260" t="s">
        <v>1</v>
      </c>
      <c r="N286" s="261" t="s">
        <v>38</v>
      </c>
      <c r="O286" s="90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6" t="s">
        <v>205</v>
      </c>
      <c r="AT286" s="226" t="s">
        <v>199</v>
      </c>
      <c r="AU286" s="226" t="s">
        <v>82</v>
      </c>
      <c r="AY286" s="16" t="s">
        <v>129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6" t="s">
        <v>80</v>
      </c>
      <c r="BK286" s="227">
        <f>ROUND(I286*H286,2)</f>
        <v>0</v>
      </c>
      <c r="BL286" s="16" t="s">
        <v>166</v>
      </c>
      <c r="BM286" s="226" t="s">
        <v>383</v>
      </c>
    </row>
    <row r="287" s="2" customFormat="1" ht="24.15" customHeight="1">
      <c r="A287" s="37"/>
      <c r="B287" s="38"/>
      <c r="C287" s="214" t="s">
        <v>384</v>
      </c>
      <c r="D287" s="214" t="s">
        <v>131</v>
      </c>
      <c r="E287" s="215" t="s">
        <v>385</v>
      </c>
      <c r="F287" s="216" t="s">
        <v>386</v>
      </c>
      <c r="G287" s="217" t="s">
        <v>311</v>
      </c>
      <c r="H287" s="218">
        <v>2</v>
      </c>
      <c r="I287" s="219"/>
      <c r="J287" s="220">
        <f>ROUND(I287*H287,2)</f>
        <v>0</v>
      </c>
      <c r="K287" s="221"/>
      <c r="L287" s="43"/>
      <c r="M287" s="222" t="s">
        <v>1</v>
      </c>
      <c r="N287" s="223" t="s">
        <v>38</v>
      </c>
      <c r="O287" s="90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6" t="s">
        <v>166</v>
      </c>
      <c r="AT287" s="226" t="s">
        <v>131</v>
      </c>
      <c r="AU287" s="226" t="s">
        <v>82</v>
      </c>
      <c r="AY287" s="16" t="s">
        <v>129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6" t="s">
        <v>80</v>
      </c>
      <c r="BK287" s="227">
        <f>ROUND(I287*H287,2)</f>
        <v>0</v>
      </c>
      <c r="BL287" s="16" t="s">
        <v>166</v>
      </c>
      <c r="BM287" s="226" t="s">
        <v>387</v>
      </c>
    </row>
    <row r="288" s="2" customFormat="1" ht="16.5" customHeight="1">
      <c r="A288" s="37"/>
      <c r="B288" s="38"/>
      <c r="C288" s="251" t="s">
        <v>267</v>
      </c>
      <c r="D288" s="251" t="s">
        <v>199</v>
      </c>
      <c r="E288" s="252" t="s">
        <v>388</v>
      </c>
      <c r="F288" s="253" t="s">
        <v>389</v>
      </c>
      <c r="G288" s="254" t="s">
        <v>311</v>
      </c>
      <c r="H288" s="255">
        <v>2</v>
      </c>
      <c r="I288" s="256"/>
      <c r="J288" s="257">
        <f>ROUND(I288*H288,2)</f>
        <v>0</v>
      </c>
      <c r="K288" s="258"/>
      <c r="L288" s="259"/>
      <c r="M288" s="260" t="s">
        <v>1</v>
      </c>
      <c r="N288" s="261" t="s">
        <v>38</v>
      </c>
      <c r="O288" s="90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6" t="s">
        <v>205</v>
      </c>
      <c r="AT288" s="226" t="s">
        <v>199</v>
      </c>
      <c r="AU288" s="226" t="s">
        <v>82</v>
      </c>
      <c r="AY288" s="16" t="s">
        <v>129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6" t="s">
        <v>80</v>
      </c>
      <c r="BK288" s="227">
        <f>ROUND(I288*H288,2)</f>
        <v>0</v>
      </c>
      <c r="BL288" s="16" t="s">
        <v>166</v>
      </c>
      <c r="BM288" s="226" t="s">
        <v>390</v>
      </c>
    </row>
    <row r="289" s="2" customFormat="1" ht="33" customHeight="1">
      <c r="A289" s="37"/>
      <c r="B289" s="38"/>
      <c r="C289" s="214" t="s">
        <v>391</v>
      </c>
      <c r="D289" s="214" t="s">
        <v>131</v>
      </c>
      <c r="E289" s="215" t="s">
        <v>392</v>
      </c>
      <c r="F289" s="216" t="s">
        <v>393</v>
      </c>
      <c r="G289" s="217" t="s">
        <v>145</v>
      </c>
      <c r="H289" s="218">
        <v>1.371</v>
      </c>
      <c r="I289" s="219"/>
      <c r="J289" s="220">
        <f>ROUND(I289*H289,2)</f>
        <v>0</v>
      </c>
      <c r="K289" s="221"/>
      <c r="L289" s="43"/>
      <c r="M289" s="222" t="s">
        <v>1</v>
      </c>
      <c r="N289" s="223" t="s">
        <v>38</v>
      </c>
      <c r="O289" s="90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6" t="s">
        <v>166</v>
      </c>
      <c r="AT289" s="226" t="s">
        <v>131</v>
      </c>
      <c r="AU289" s="226" t="s">
        <v>82</v>
      </c>
      <c r="AY289" s="16" t="s">
        <v>129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6" t="s">
        <v>80</v>
      </c>
      <c r="BK289" s="227">
        <f>ROUND(I289*H289,2)</f>
        <v>0</v>
      </c>
      <c r="BL289" s="16" t="s">
        <v>166</v>
      </c>
      <c r="BM289" s="226" t="s">
        <v>394</v>
      </c>
    </row>
    <row r="290" s="13" customFormat="1">
      <c r="A290" s="13"/>
      <c r="B290" s="228"/>
      <c r="C290" s="229"/>
      <c r="D290" s="230" t="s">
        <v>136</v>
      </c>
      <c r="E290" s="231" t="s">
        <v>1</v>
      </c>
      <c r="F290" s="232" t="s">
        <v>162</v>
      </c>
      <c r="G290" s="229"/>
      <c r="H290" s="233">
        <v>1.1759999999999999</v>
      </c>
      <c r="I290" s="234"/>
      <c r="J290" s="229"/>
      <c r="K290" s="229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136</v>
      </c>
      <c r="AU290" s="239" t="s">
        <v>82</v>
      </c>
      <c r="AV290" s="13" t="s">
        <v>82</v>
      </c>
      <c r="AW290" s="13" t="s">
        <v>30</v>
      </c>
      <c r="AX290" s="13" t="s">
        <v>73</v>
      </c>
      <c r="AY290" s="239" t="s">
        <v>129</v>
      </c>
    </row>
    <row r="291" s="13" customFormat="1">
      <c r="A291" s="13"/>
      <c r="B291" s="228"/>
      <c r="C291" s="229"/>
      <c r="D291" s="230" t="s">
        <v>136</v>
      </c>
      <c r="E291" s="231" t="s">
        <v>1</v>
      </c>
      <c r="F291" s="232" t="s">
        <v>163</v>
      </c>
      <c r="G291" s="229"/>
      <c r="H291" s="233">
        <v>0.19500000000000001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136</v>
      </c>
      <c r="AU291" s="239" t="s">
        <v>82</v>
      </c>
      <c r="AV291" s="13" t="s">
        <v>82</v>
      </c>
      <c r="AW291" s="13" t="s">
        <v>30</v>
      </c>
      <c r="AX291" s="13" t="s">
        <v>73</v>
      </c>
      <c r="AY291" s="239" t="s">
        <v>129</v>
      </c>
    </row>
    <row r="292" s="14" customFormat="1">
      <c r="A292" s="14"/>
      <c r="B292" s="240"/>
      <c r="C292" s="241"/>
      <c r="D292" s="230" t="s">
        <v>136</v>
      </c>
      <c r="E292" s="242" t="s">
        <v>1</v>
      </c>
      <c r="F292" s="243" t="s">
        <v>138</v>
      </c>
      <c r="G292" s="241"/>
      <c r="H292" s="244">
        <v>1.371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136</v>
      </c>
      <c r="AU292" s="250" t="s">
        <v>82</v>
      </c>
      <c r="AV292" s="14" t="s">
        <v>135</v>
      </c>
      <c r="AW292" s="14" t="s">
        <v>30</v>
      </c>
      <c r="AX292" s="14" t="s">
        <v>80</v>
      </c>
      <c r="AY292" s="250" t="s">
        <v>129</v>
      </c>
    </row>
    <row r="293" s="2" customFormat="1" ht="16.5" customHeight="1">
      <c r="A293" s="37"/>
      <c r="B293" s="38"/>
      <c r="C293" s="251" t="s">
        <v>271</v>
      </c>
      <c r="D293" s="251" t="s">
        <v>199</v>
      </c>
      <c r="E293" s="252" t="s">
        <v>395</v>
      </c>
      <c r="F293" s="253" t="s">
        <v>396</v>
      </c>
      <c r="G293" s="254" t="s">
        <v>181</v>
      </c>
      <c r="H293" s="255">
        <v>2.879</v>
      </c>
      <c r="I293" s="256"/>
      <c r="J293" s="257">
        <f>ROUND(I293*H293,2)</f>
        <v>0</v>
      </c>
      <c r="K293" s="258"/>
      <c r="L293" s="259"/>
      <c r="M293" s="260" t="s">
        <v>1</v>
      </c>
      <c r="N293" s="261" t="s">
        <v>38</v>
      </c>
      <c r="O293" s="90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6" t="s">
        <v>205</v>
      </c>
      <c r="AT293" s="226" t="s">
        <v>199</v>
      </c>
      <c r="AU293" s="226" t="s">
        <v>82</v>
      </c>
      <c r="AY293" s="16" t="s">
        <v>129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6" t="s">
        <v>80</v>
      </c>
      <c r="BK293" s="227">
        <f>ROUND(I293*H293,2)</f>
        <v>0</v>
      </c>
      <c r="BL293" s="16" t="s">
        <v>166</v>
      </c>
      <c r="BM293" s="226" t="s">
        <v>397</v>
      </c>
    </row>
    <row r="294" s="13" customFormat="1">
      <c r="A294" s="13"/>
      <c r="B294" s="228"/>
      <c r="C294" s="229"/>
      <c r="D294" s="230" t="s">
        <v>136</v>
      </c>
      <c r="E294" s="231" t="s">
        <v>1</v>
      </c>
      <c r="F294" s="232" t="s">
        <v>162</v>
      </c>
      <c r="G294" s="229"/>
      <c r="H294" s="233">
        <v>1.1759999999999999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136</v>
      </c>
      <c r="AU294" s="239" t="s">
        <v>82</v>
      </c>
      <c r="AV294" s="13" t="s">
        <v>82</v>
      </c>
      <c r="AW294" s="13" t="s">
        <v>30</v>
      </c>
      <c r="AX294" s="13" t="s">
        <v>73</v>
      </c>
      <c r="AY294" s="239" t="s">
        <v>129</v>
      </c>
    </row>
    <row r="295" s="13" customFormat="1">
      <c r="A295" s="13"/>
      <c r="B295" s="228"/>
      <c r="C295" s="229"/>
      <c r="D295" s="230" t="s">
        <v>136</v>
      </c>
      <c r="E295" s="231" t="s">
        <v>1</v>
      </c>
      <c r="F295" s="232" t="s">
        <v>163</v>
      </c>
      <c r="G295" s="229"/>
      <c r="H295" s="233">
        <v>0.19500000000000001</v>
      </c>
      <c r="I295" s="234"/>
      <c r="J295" s="229"/>
      <c r="K295" s="229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136</v>
      </c>
      <c r="AU295" s="239" t="s">
        <v>82</v>
      </c>
      <c r="AV295" s="13" t="s">
        <v>82</v>
      </c>
      <c r="AW295" s="13" t="s">
        <v>30</v>
      </c>
      <c r="AX295" s="13" t="s">
        <v>73</v>
      </c>
      <c r="AY295" s="239" t="s">
        <v>129</v>
      </c>
    </row>
    <row r="296" s="14" customFormat="1">
      <c r="A296" s="14"/>
      <c r="B296" s="240"/>
      <c r="C296" s="241"/>
      <c r="D296" s="230" t="s">
        <v>136</v>
      </c>
      <c r="E296" s="242" t="s">
        <v>1</v>
      </c>
      <c r="F296" s="243" t="s">
        <v>138</v>
      </c>
      <c r="G296" s="241"/>
      <c r="H296" s="244">
        <v>1.371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136</v>
      </c>
      <c r="AU296" s="250" t="s">
        <v>82</v>
      </c>
      <c r="AV296" s="14" t="s">
        <v>135</v>
      </c>
      <c r="AW296" s="14" t="s">
        <v>30</v>
      </c>
      <c r="AX296" s="14" t="s">
        <v>73</v>
      </c>
      <c r="AY296" s="250" t="s">
        <v>129</v>
      </c>
    </row>
    <row r="297" s="13" customFormat="1">
      <c r="A297" s="13"/>
      <c r="B297" s="228"/>
      <c r="C297" s="229"/>
      <c r="D297" s="230" t="s">
        <v>136</v>
      </c>
      <c r="E297" s="231" t="s">
        <v>1</v>
      </c>
      <c r="F297" s="232" t="s">
        <v>398</v>
      </c>
      <c r="G297" s="229"/>
      <c r="H297" s="233">
        <v>2.879</v>
      </c>
      <c r="I297" s="234"/>
      <c r="J297" s="229"/>
      <c r="K297" s="229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136</v>
      </c>
      <c r="AU297" s="239" t="s">
        <v>82</v>
      </c>
      <c r="AV297" s="13" t="s">
        <v>82</v>
      </c>
      <c r="AW297" s="13" t="s">
        <v>30</v>
      </c>
      <c r="AX297" s="13" t="s">
        <v>73</v>
      </c>
      <c r="AY297" s="239" t="s">
        <v>129</v>
      </c>
    </row>
    <row r="298" s="14" customFormat="1">
      <c r="A298" s="14"/>
      <c r="B298" s="240"/>
      <c r="C298" s="241"/>
      <c r="D298" s="230" t="s">
        <v>136</v>
      </c>
      <c r="E298" s="242" t="s">
        <v>1</v>
      </c>
      <c r="F298" s="243" t="s">
        <v>138</v>
      </c>
      <c r="G298" s="241"/>
      <c r="H298" s="244">
        <v>2.879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136</v>
      </c>
      <c r="AU298" s="250" t="s">
        <v>82</v>
      </c>
      <c r="AV298" s="14" t="s">
        <v>135</v>
      </c>
      <c r="AW298" s="14" t="s">
        <v>30</v>
      </c>
      <c r="AX298" s="14" t="s">
        <v>80</v>
      </c>
      <c r="AY298" s="250" t="s">
        <v>129</v>
      </c>
    </row>
    <row r="299" s="2" customFormat="1" ht="24.15" customHeight="1">
      <c r="A299" s="37"/>
      <c r="B299" s="38"/>
      <c r="C299" s="214" t="s">
        <v>399</v>
      </c>
      <c r="D299" s="214" t="s">
        <v>131</v>
      </c>
      <c r="E299" s="215" t="s">
        <v>400</v>
      </c>
      <c r="F299" s="216" t="s">
        <v>401</v>
      </c>
      <c r="G299" s="217" t="s">
        <v>134</v>
      </c>
      <c r="H299" s="218">
        <v>11.073</v>
      </c>
      <c r="I299" s="219"/>
      <c r="J299" s="220">
        <f>ROUND(I299*H299,2)</f>
        <v>0</v>
      </c>
      <c r="K299" s="221"/>
      <c r="L299" s="43"/>
      <c r="M299" s="222" t="s">
        <v>1</v>
      </c>
      <c r="N299" s="223" t="s">
        <v>38</v>
      </c>
      <c r="O299" s="90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6" t="s">
        <v>166</v>
      </c>
      <c r="AT299" s="226" t="s">
        <v>131</v>
      </c>
      <c r="AU299" s="226" t="s">
        <v>82</v>
      </c>
      <c r="AY299" s="16" t="s">
        <v>129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6" t="s">
        <v>80</v>
      </c>
      <c r="BK299" s="227">
        <f>ROUND(I299*H299,2)</f>
        <v>0</v>
      </c>
      <c r="BL299" s="16" t="s">
        <v>166</v>
      </c>
      <c r="BM299" s="226" t="s">
        <v>402</v>
      </c>
    </row>
    <row r="300" s="13" customFormat="1">
      <c r="A300" s="13"/>
      <c r="B300" s="228"/>
      <c r="C300" s="229"/>
      <c r="D300" s="230" t="s">
        <v>136</v>
      </c>
      <c r="E300" s="231" t="s">
        <v>1</v>
      </c>
      <c r="F300" s="232" t="s">
        <v>249</v>
      </c>
      <c r="G300" s="229"/>
      <c r="H300" s="233">
        <v>5.5800000000000001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136</v>
      </c>
      <c r="AU300" s="239" t="s">
        <v>82</v>
      </c>
      <c r="AV300" s="13" t="s">
        <v>82</v>
      </c>
      <c r="AW300" s="13" t="s">
        <v>30</v>
      </c>
      <c r="AX300" s="13" t="s">
        <v>73</v>
      </c>
      <c r="AY300" s="239" t="s">
        <v>129</v>
      </c>
    </row>
    <row r="301" s="13" customFormat="1">
      <c r="A301" s="13"/>
      <c r="B301" s="228"/>
      <c r="C301" s="229"/>
      <c r="D301" s="230" t="s">
        <v>136</v>
      </c>
      <c r="E301" s="231" t="s">
        <v>1</v>
      </c>
      <c r="F301" s="232" t="s">
        <v>250</v>
      </c>
      <c r="G301" s="229"/>
      <c r="H301" s="233">
        <v>1.887</v>
      </c>
      <c r="I301" s="234"/>
      <c r="J301" s="229"/>
      <c r="K301" s="229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136</v>
      </c>
      <c r="AU301" s="239" t="s">
        <v>82</v>
      </c>
      <c r="AV301" s="13" t="s">
        <v>82</v>
      </c>
      <c r="AW301" s="13" t="s">
        <v>30</v>
      </c>
      <c r="AX301" s="13" t="s">
        <v>73</v>
      </c>
      <c r="AY301" s="239" t="s">
        <v>129</v>
      </c>
    </row>
    <row r="302" s="13" customFormat="1">
      <c r="A302" s="13"/>
      <c r="B302" s="228"/>
      <c r="C302" s="229"/>
      <c r="D302" s="230" t="s">
        <v>136</v>
      </c>
      <c r="E302" s="231" t="s">
        <v>1</v>
      </c>
      <c r="F302" s="232" t="s">
        <v>251</v>
      </c>
      <c r="G302" s="229"/>
      <c r="H302" s="233">
        <v>2.8860000000000001</v>
      </c>
      <c r="I302" s="234"/>
      <c r="J302" s="229"/>
      <c r="K302" s="229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136</v>
      </c>
      <c r="AU302" s="239" t="s">
        <v>82</v>
      </c>
      <c r="AV302" s="13" t="s">
        <v>82</v>
      </c>
      <c r="AW302" s="13" t="s">
        <v>30</v>
      </c>
      <c r="AX302" s="13" t="s">
        <v>73</v>
      </c>
      <c r="AY302" s="239" t="s">
        <v>129</v>
      </c>
    </row>
    <row r="303" s="13" customFormat="1">
      <c r="A303" s="13"/>
      <c r="B303" s="228"/>
      <c r="C303" s="229"/>
      <c r="D303" s="230" t="s">
        <v>136</v>
      </c>
      <c r="E303" s="231" t="s">
        <v>1</v>
      </c>
      <c r="F303" s="232" t="s">
        <v>252</v>
      </c>
      <c r="G303" s="229"/>
      <c r="H303" s="233">
        <v>0.71999999999999997</v>
      </c>
      <c r="I303" s="234"/>
      <c r="J303" s="229"/>
      <c r="K303" s="229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136</v>
      </c>
      <c r="AU303" s="239" t="s">
        <v>82</v>
      </c>
      <c r="AV303" s="13" t="s">
        <v>82</v>
      </c>
      <c r="AW303" s="13" t="s">
        <v>30</v>
      </c>
      <c r="AX303" s="13" t="s">
        <v>73</v>
      </c>
      <c r="AY303" s="239" t="s">
        <v>129</v>
      </c>
    </row>
    <row r="304" s="14" customFormat="1">
      <c r="A304" s="14"/>
      <c r="B304" s="240"/>
      <c r="C304" s="241"/>
      <c r="D304" s="230" t="s">
        <v>136</v>
      </c>
      <c r="E304" s="242" t="s">
        <v>1</v>
      </c>
      <c r="F304" s="243" t="s">
        <v>138</v>
      </c>
      <c r="G304" s="241"/>
      <c r="H304" s="244">
        <v>11.073000000000002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136</v>
      </c>
      <c r="AU304" s="250" t="s">
        <v>82</v>
      </c>
      <c r="AV304" s="14" t="s">
        <v>135</v>
      </c>
      <c r="AW304" s="14" t="s">
        <v>30</v>
      </c>
      <c r="AX304" s="14" t="s">
        <v>80</v>
      </c>
      <c r="AY304" s="250" t="s">
        <v>129</v>
      </c>
    </row>
    <row r="305" s="2" customFormat="1" ht="16.5" customHeight="1">
      <c r="A305" s="37"/>
      <c r="B305" s="38"/>
      <c r="C305" s="251" t="s">
        <v>275</v>
      </c>
      <c r="D305" s="251" t="s">
        <v>199</v>
      </c>
      <c r="E305" s="252" t="s">
        <v>403</v>
      </c>
      <c r="F305" s="253" t="s">
        <v>404</v>
      </c>
      <c r="G305" s="254" t="s">
        <v>405</v>
      </c>
      <c r="H305" s="255">
        <v>11.073</v>
      </c>
      <c r="I305" s="256"/>
      <c r="J305" s="257">
        <f>ROUND(I305*H305,2)</f>
        <v>0</v>
      </c>
      <c r="K305" s="258"/>
      <c r="L305" s="259"/>
      <c r="M305" s="260" t="s">
        <v>1</v>
      </c>
      <c r="N305" s="261" t="s">
        <v>38</v>
      </c>
      <c r="O305" s="90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6" t="s">
        <v>205</v>
      </c>
      <c r="AT305" s="226" t="s">
        <v>199</v>
      </c>
      <c r="AU305" s="226" t="s">
        <v>82</v>
      </c>
      <c r="AY305" s="16" t="s">
        <v>129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6" t="s">
        <v>80</v>
      </c>
      <c r="BK305" s="227">
        <f>ROUND(I305*H305,2)</f>
        <v>0</v>
      </c>
      <c r="BL305" s="16" t="s">
        <v>166</v>
      </c>
      <c r="BM305" s="226" t="s">
        <v>406</v>
      </c>
    </row>
    <row r="306" s="2" customFormat="1" ht="24.15" customHeight="1">
      <c r="A306" s="37"/>
      <c r="B306" s="38"/>
      <c r="C306" s="214" t="s">
        <v>407</v>
      </c>
      <c r="D306" s="214" t="s">
        <v>131</v>
      </c>
      <c r="E306" s="215" t="s">
        <v>408</v>
      </c>
      <c r="F306" s="216" t="s">
        <v>409</v>
      </c>
      <c r="G306" s="217" t="s">
        <v>181</v>
      </c>
      <c r="H306" s="218">
        <v>2.9089999999999998</v>
      </c>
      <c r="I306" s="219"/>
      <c r="J306" s="220">
        <f>ROUND(I306*H306,2)</f>
        <v>0</v>
      </c>
      <c r="K306" s="221"/>
      <c r="L306" s="43"/>
      <c r="M306" s="222" t="s">
        <v>1</v>
      </c>
      <c r="N306" s="223" t="s">
        <v>38</v>
      </c>
      <c r="O306" s="90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6" t="s">
        <v>166</v>
      </c>
      <c r="AT306" s="226" t="s">
        <v>131</v>
      </c>
      <c r="AU306" s="226" t="s">
        <v>82</v>
      </c>
      <c r="AY306" s="16" t="s">
        <v>129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6" t="s">
        <v>80</v>
      </c>
      <c r="BK306" s="227">
        <f>ROUND(I306*H306,2)</f>
        <v>0</v>
      </c>
      <c r="BL306" s="16" t="s">
        <v>166</v>
      </c>
      <c r="BM306" s="226" t="s">
        <v>410</v>
      </c>
    </row>
    <row r="307" s="2" customFormat="1" ht="24.15" customHeight="1">
      <c r="A307" s="37"/>
      <c r="B307" s="38"/>
      <c r="C307" s="214" t="s">
        <v>279</v>
      </c>
      <c r="D307" s="214" t="s">
        <v>131</v>
      </c>
      <c r="E307" s="215" t="s">
        <v>411</v>
      </c>
      <c r="F307" s="216" t="s">
        <v>412</v>
      </c>
      <c r="G307" s="217" t="s">
        <v>181</v>
      </c>
      <c r="H307" s="218">
        <v>2.9089999999999998</v>
      </c>
      <c r="I307" s="219"/>
      <c r="J307" s="220">
        <f>ROUND(I307*H307,2)</f>
        <v>0</v>
      </c>
      <c r="K307" s="221"/>
      <c r="L307" s="43"/>
      <c r="M307" s="222" t="s">
        <v>1</v>
      </c>
      <c r="N307" s="223" t="s">
        <v>38</v>
      </c>
      <c r="O307" s="90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6" t="s">
        <v>166</v>
      </c>
      <c r="AT307" s="226" t="s">
        <v>131</v>
      </c>
      <c r="AU307" s="226" t="s">
        <v>82</v>
      </c>
      <c r="AY307" s="16" t="s">
        <v>129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6" t="s">
        <v>80</v>
      </c>
      <c r="BK307" s="227">
        <f>ROUND(I307*H307,2)</f>
        <v>0</v>
      </c>
      <c r="BL307" s="16" t="s">
        <v>166</v>
      </c>
      <c r="BM307" s="226" t="s">
        <v>413</v>
      </c>
    </row>
    <row r="308" s="12" customFormat="1" ht="22.8" customHeight="1">
      <c r="A308" s="12"/>
      <c r="B308" s="198"/>
      <c r="C308" s="199"/>
      <c r="D308" s="200" t="s">
        <v>72</v>
      </c>
      <c r="E308" s="212" t="s">
        <v>414</v>
      </c>
      <c r="F308" s="212" t="s">
        <v>415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SUM(P309:P312)</f>
        <v>0</v>
      </c>
      <c r="Q308" s="206"/>
      <c r="R308" s="207">
        <f>SUM(R309:R312)</f>
        <v>0</v>
      </c>
      <c r="S308" s="206"/>
      <c r="T308" s="208">
        <f>SUM(T309:T312)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82</v>
      </c>
      <c r="AT308" s="210" t="s">
        <v>72</v>
      </c>
      <c r="AU308" s="210" t="s">
        <v>80</v>
      </c>
      <c r="AY308" s="209" t="s">
        <v>129</v>
      </c>
      <c r="BK308" s="211">
        <f>SUM(BK309:BK312)</f>
        <v>0</v>
      </c>
    </row>
    <row r="309" s="2" customFormat="1" ht="24.15" customHeight="1">
      <c r="A309" s="37"/>
      <c r="B309" s="38"/>
      <c r="C309" s="214" t="s">
        <v>416</v>
      </c>
      <c r="D309" s="214" t="s">
        <v>131</v>
      </c>
      <c r="E309" s="215" t="s">
        <v>417</v>
      </c>
      <c r="F309" s="216" t="s">
        <v>418</v>
      </c>
      <c r="G309" s="217" t="s">
        <v>134</v>
      </c>
      <c r="H309" s="218">
        <v>9.0749999999999993</v>
      </c>
      <c r="I309" s="219"/>
      <c r="J309" s="220">
        <f>ROUND(I309*H309,2)</f>
        <v>0</v>
      </c>
      <c r="K309" s="221"/>
      <c r="L309" s="43"/>
      <c r="M309" s="222" t="s">
        <v>1</v>
      </c>
      <c r="N309" s="223" t="s">
        <v>38</v>
      </c>
      <c r="O309" s="90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6" t="s">
        <v>166</v>
      </c>
      <c r="AT309" s="226" t="s">
        <v>131</v>
      </c>
      <c r="AU309" s="226" t="s">
        <v>82</v>
      </c>
      <c r="AY309" s="16" t="s">
        <v>129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6" t="s">
        <v>80</v>
      </c>
      <c r="BK309" s="227">
        <f>ROUND(I309*H309,2)</f>
        <v>0</v>
      </c>
      <c r="BL309" s="16" t="s">
        <v>166</v>
      </c>
      <c r="BM309" s="226" t="s">
        <v>419</v>
      </c>
    </row>
    <row r="310" s="13" customFormat="1">
      <c r="A310" s="13"/>
      <c r="B310" s="228"/>
      <c r="C310" s="229"/>
      <c r="D310" s="230" t="s">
        <v>136</v>
      </c>
      <c r="E310" s="231" t="s">
        <v>1</v>
      </c>
      <c r="F310" s="232" t="s">
        <v>420</v>
      </c>
      <c r="G310" s="229"/>
      <c r="H310" s="233">
        <v>5.0250000000000004</v>
      </c>
      <c r="I310" s="234"/>
      <c r="J310" s="229"/>
      <c r="K310" s="229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136</v>
      </c>
      <c r="AU310" s="239" t="s">
        <v>82</v>
      </c>
      <c r="AV310" s="13" t="s">
        <v>82</v>
      </c>
      <c r="AW310" s="13" t="s">
        <v>30</v>
      </c>
      <c r="AX310" s="13" t="s">
        <v>73</v>
      </c>
      <c r="AY310" s="239" t="s">
        <v>129</v>
      </c>
    </row>
    <row r="311" s="13" customFormat="1">
      <c r="A311" s="13"/>
      <c r="B311" s="228"/>
      <c r="C311" s="229"/>
      <c r="D311" s="230" t="s">
        <v>136</v>
      </c>
      <c r="E311" s="231" t="s">
        <v>1</v>
      </c>
      <c r="F311" s="232" t="s">
        <v>421</v>
      </c>
      <c r="G311" s="229"/>
      <c r="H311" s="233">
        <v>4.0499999999999998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136</v>
      </c>
      <c r="AU311" s="239" t="s">
        <v>82</v>
      </c>
      <c r="AV311" s="13" t="s">
        <v>82</v>
      </c>
      <c r="AW311" s="13" t="s">
        <v>30</v>
      </c>
      <c r="AX311" s="13" t="s">
        <v>73</v>
      </c>
      <c r="AY311" s="239" t="s">
        <v>129</v>
      </c>
    </row>
    <row r="312" s="14" customFormat="1">
      <c r="A312" s="14"/>
      <c r="B312" s="240"/>
      <c r="C312" s="241"/>
      <c r="D312" s="230" t="s">
        <v>136</v>
      </c>
      <c r="E312" s="242" t="s">
        <v>1</v>
      </c>
      <c r="F312" s="243" t="s">
        <v>138</v>
      </c>
      <c r="G312" s="241"/>
      <c r="H312" s="244">
        <v>9.0749999999999993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136</v>
      </c>
      <c r="AU312" s="250" t="s">
        <v>82</v>
      </c>
      <c r="AV312" s="14" t="s">
        <v>135</v>
      </c>
      <c r="AW312" s="14" t="s">
        <v>30</v>
      </c>
      <c r="AX312" s="14" t="s">
        <v>80</v>
      </c>
      <c r="AY312" s="250" t="s">
        <v>129</v>
      </c>
    </row>
    <row r="313" s="12" customFormat="1" ht="22.8" customHeight="1">
      <c r="A313" s="12"/>
      <c r="B313" s="198"/>
      <c r="C313" s="199"/>
      <c r="D313" s="200" t="s">
        <v>72</v>
      </c>
      <c r="E313" s="212" t="s">
        <v>422</v>
      </c>
      <c r="F313" s="212" t="s">
        <v>423</v>
      </c>
      <c r="G313" s="199"/>
      <c r="H313" s="199"/>
      <c r="I313" s="202"/>
      <c r="J313" s="213">
        <f>BK313</f>
        <v>0</v>
      </c>
      <c r="K313" s="199"/>
      <c r="L313" s="204"/>
      <c r="M313" s="205"/>
      <c r="N313" s="206"/>
      <c r="O313" s="206"/>
      <c r="P313" s="207">
        <f>SUM(P314:P320)</f>
        <v>0</v>
      </c>
      <c r="Q313" s="206"/>
      <c r="R313" s="207">
        <f>SUM(R314:R320)</f>
        <v>0</v>
      </c>
      <c r="S313" s="206"/>
      <c r="T313" s="208">
        <f>SUM(T314:T320)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9" t="s">
        <v>82</v>
      </c>
      <c r="AT313" s="210" t="s">
        <v>72</v>
      </c>
      <c r="AU313" s="210" t="s">
        <v>80</v>
      </c>
      <c r="AY313" s="209" t="s">
        <v>129</v>
      </c>
      <c r="BK313" s="211">
        <f>SUM(BK314:BK320)</f>
        <v>0</v>
      </c>
    </row>
    <row r="314" s="2" customFormat="1" ht="44.25" customHeight="1">
      <c r="A314" s="37"/>
      <c r="B314" s="38"/>
      <c r="C314" s="214" t="s">
        <v>284</v>
      </c>
      <c r="D314" s="214" t="s">
        <v>131</v>
      </c>
      <c r="E314" s="215" t="s">
        <v>424</v>
      </c>
      <c r="F314" s="216" t="s">
        <v>425</v>
      </c>
      <c r="G314" s="217" t="s">
        <v>134</v>
      </c>
      <c r="H314" s="218">
        <v>1</v>
      </c>
      <c r="I314" s="219"/>
      <c r="J314" s="220">
        <f>ROUND(I314*H314,2)</f>
        <v>0</v>
      </c>
      <c r="K314" s="221"/>
      <c r="L314" s="43"/>
      <c r="M314" s="222" t="s">
        <v>1</v>
      </c>
      <c r="N314" s="223" t="s">
        <v>38</v>
      </c>
      <c r="O314" s="90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6" t="s">
        <v>166</v>
      </c>
      <c r="AT314" s="226" t="s">
        <v>131</v>
      </c>
      <c r="AU314" s="226" t="s">
        <v>82</v>
      </c>
      <c r="AY314" s="16" t="s">
        <v>129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6" t="s">
        <v>80</v>
      </c>
      <c r="BK314" s="227">
        <f>ROUND(I314*H314,2)</f>
        <v>0</v>
      </c>
      <c r="BL314" s="16" t="s">
        <v>166</v>
      </c>
      <c r="BM314" s="226" t="s">
        <v>426</v>
      </c>
    </row>
    <row r="315" s="13" customFormat="1">
      <c r="A315" s="13"/>
      <c r="B315" s="228"/>
      <c r="C315" s="229"/>
      <c r="D315" s="230" t="s">
        <v>136</v>
      </c>
      <c r="E315" s="231" t="s">
        <v>1</v>
      </c>
      <c r="F315" s="232" t="s">
        <v>80</v>
      </c>
      <c r="G315" s="229"/>
      <c r="H315" s="233">
        <v>1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136</v>
      </c>
      <c r="AU315" s="239" t="s">
        <v>82</v>
      </c>
      <c r="AV315" s="13" t="s">
        <v>82</v>
      </c>
      <c r="AW315" s="13" t="s">
        <v>30</v>
      </c>
      <c r="AX315" s="13" t="s">
        <v>73</v>
      </c>
      <c r="AY315" s="239" t="s">
        <v>129</v>
      </c>
    </row>
    <row r="316" s="14" customFormat="1">
      <c r="A316" s="14"/>
      <c r="B316" s="240"/>
      <c r="C316" s="241"/>
      <c r="D316" s="230" t="s">
        <v>136</v>
      </c>
      <c r="E316" s="242" t="s">
        <v>1</v>
      </c>
      <c r="F316" s="243" t="s">
        <v>138</v>
      </c>
      <c r="G316" s="241"/>
      <c r="H316" s="244">
        <v>1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136</v>
      </c>
      <c r="AU316" s="250" t="s">
        <v>82</v>
      </c>
      <c r="AV316" s="14" t="s">
        <v>135</v>
      </c>
      <c r="AW316" s="14" t="s">
        <v>30</v>
      </c>
      <c r="AX316" s="14" t="s">
        <v>80</v>
      </c>
      <c r="AY316" s="250" t="s">
        <v>129</v>
      </c>
    </row>
    <row r="317" s="2" customFormat="1" ht="55.5" customHeight="1">
      <c r="A317" s="37"/>
      <c r="B317" s="38"/>
      <c r="C317" s="214" t="s">
        <v>427</v>
      </c>
      <c r="D317" s="214" t="s">
        <v>131</v>
      </c>
      <c r="E317" s="215" t="s">
        <v>428</v>
      </c>
      <c r="F317" s="216" t="s">
        <v>429</v>
      </c>
      <c r="G317" s="217" t="s">
        <v>134</v>
      </c>
      <c r="H317" s="218">
        <v>1</v>
      </c>
      <c r="I317" s="219"/>
      <c r="J317" s="220">
        <f>ROUND(I317*H317,2)</f>
        <v>0</v>
      </c>
      <c r="K317" s="221"/>
      <c r="L317" s="43"/>
      <c r="M317" s="222" t="s">
        <v>1</v>
      </c>
      <c r="N317" s="223" t="s">
        <v>38</v>
      </c>
      <c r="O317" s="90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6" t="s">
        <v>166</v>
      </c>
      <c r="AT317" s="226" t="s">
        <v>131</v>
      </c>
      <c r="AU317" s="226" t="s">
        <v>82</v>
      </c>
      <c r="AY317" s="16" t="s">
        <v>129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6" t="s">
        <v>80</v>
      </c>
      <c r="BK317" s="227">
        <f>ROUND(I317*H317,2)</f>
        <v>0</v>
      </c>
      <c r="BL317" s="16" t="s">
        <v>166</v>
      </c>
      <c r="BM317" s="226" t="s">
        <v>430</v>
      </c>
    </row>
    <row r="318" s="13" customFormat="1">
      <c r="A318" s="13"/>
      <c r="B318" s="228"/>
      <c r="C318" s="229"/>
      <c r="D318" s="230" t="s">
        <v>136</v>
      </c>
      <c r="E318" s="231" t="s">
        <v>1</v>
      </c>
      <c r="F318" s="232" t="s">
        <v>80</v>
      </c>
      <c r="G318" s="229"/>
      <c r="H318" s="233">
        <v>1</v>
      </c>
      <c r="I318" s="234"/>
      <c r="J318" s="229"/>
      <c r="K318" s="229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136</v>
      </c>
      <c r="AU318" s="239" t="s">
        <v>82</v>
      </c>
      <c r="AV318" s="13" t="s">
        <v>82</v>
      </c>
      <c r="AW318" s="13" t="s">
        <v>30</v>
      </c>
      <c r="AX318" s="13" t="s">
        <v>73</v>
      </c>
      <c r="AY318" s="239" t="s">
        <v>129</v>
      </c>
    </row>
    <row r="319" s="14" customFormat="1">
      <c r="A319" s="14"/>
      <c r="B319" s="240"/>
      <c r="C319" s="241"/>
      <c r="D319" s="230" t="s">
        <v>136</v>
      </c>
      <c r="E319" s="242" t="s">
        <v>1</v>
      </c>
      <c r="F319" s="243" t="s">
        <v>138</v>
      </c>
      <c r="G319" s="241"/>
      <c r="H319" s="244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136</v>
      </c>
      <c r="AU319" s="250" t="s">
        <v>82</v>
      </c>
      <c r="AV319" s="14" t="s">
        <v>135</v>
      </c>
      <c r="AW319" s="14" t="s">
        <v>30</v>
      </c>
      <c r="AX319" s="14" t="s">
        <v>80</v>
      </c>
      <c r="AY319" s="250" t="s">
        <v>129</v>
      </c>
    </row>
    <row r="320" s="2" customFormat="1" ht="24.15" customHeight="1">
      <c r="A320" s="37"/>
      <c r="B320" s="38"/>
      <c r="C320" s="214" t="s">
        <v>288</v>
      </c>
      <c r="D320" s="214" t="s">
        <v>131</v>
      </c>
      <c r="E320" s="215" t="s">
        <v>431</v>
      </c>
      <c r="F320" s="216" t="s">
        <v>432</v>
      </c>
      <c r="G320" s="217" t="s">
        <v>181</v>
      </c>
      <c r="H320" s="218">
        <v>0.80000000000000004</v>
      </c>
      <c r="I320" s="219"/>
      <c r="J320" s="220">
        <f>ROUND(I320*H320,2)</f>
        <v>0</v>
      </c>
      <c r="K320" s="221"/>
      <c r="L320" s="43"/>
      <c r="M320" s="222" t="s">
        <v>1</v>
      </c>
      <c r="N320" s="223" t="s">
        <v>38</v>
      </c>
      <c r="O320" s="90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6" t="s">
        <v>166</v>
      </c>
      <c r="AT320" s="226" t="s">
        <v>131</v>
      </c>
      <c r="AU320" s="226" t="s">
        <v>82</v>
      </c>
      <c r="AY320" s="16" t="s">
        <v>129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6" t="s">
        <v>80</v>
      </c>
      <c r="BK320" s="227">
        <f>ROUND(I320*H320,2)</f>
        <v>0</v>
      </c>
      <c r="BL320" s="16" t="s">
        <v>166</v>
      </c>
      <c r="BM320" s="226" t="s">
        <v>433</v>
      </c>
    </row>
    <row r="321" s="12" customFormat="1" ht="22.8" customHeight="1">
      <c r="A321" s="12"/>
      <c r="B321" s="198"/>
      <c r="C321" s="199"/>
      <c r="D321" s="200" t="s">
        <v>72</v>
      </c>
      <c r="E321" s="212" t="s">
        <v>434</v>
      </c>
      <c r="F321" s="212" t="s">
        <v>435</v>
      </c>
      <c r="G321" s="199"/>
      <c r="H321" s="199"/>
      <c r="I321" s="202"/>
      <c r="J321" s="213">
        <f>BK321</f>
        <v>0</v>
      </c>
      <c r="K321" s="199"/>
      <c r="L321" s="204"/>
      <c r="M321" s="205"/>
      <c r="N321" s="206"/>
      <c r="O321" s="206"/>
      <c r="P321" s="207">
        <v>0</v>
      </c>
      <c r="Q321" s="206"/>
      <c r="R321" s="207">
        <v>0</v>
      </c>
      <c r="S321" s="206"/>
      <c r="T321" s="208"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9" t="s">
        <v>82</v>
      </c>
      <c r="AT321" s="210" t="s">
        <v>72</v>
      </c>
      <c r="AU321" s="210" t="s">
        <v>80</v>
      </c>
      <c r="AY321" s="209" t="s">
        <v>129</v>
      </c>
      <c r="BK321" s="211">
        <v>0</v>
      </c>
    </row>
    <row r="322" s="12" customFormat="1" ht="25.92" customHeight="1">
      <c r="A322" s="12"/>
      <c r="B322" s="198"/>
      <c r="C322" s="199"/>
      <c r="D322" s="200" t="s">
        <v>72</v>
      </c>
      <c r="E322" s="201" t="s">
        <v>436</v>
      </c>
      <c r="F322" s="201" t="s">
        <v>437</v>
      </c>
      <c r="G322" s="199"/>
      <c r="H322" s="199"/>
      <c r="I322" s="202"/>
      <c r="J322" s="203">
        <f>BK322</f>
        <v>0</v>
      </c>
      <c r="K322" s="199"/>
      <c r="L322" s="204"/>
      <c r="M322" s="205"/>
      <c r="N322" s="206"/>
      <c r="O322" s="206"/>
      <c r="P322" s="207">
        <f>P323</f>
        <v>0</v>
      </c>
      <c r="Q322" s="206"/>
      <c r="R322" s="207">
        <f>R323</f>
        <v>0</v>
      </c>
      <c r="S322" s="206"/>
      <c r="T322" s="208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9" t="s">
        <v>135</v>
      </c>
      <c r="AT322" s="210" t="s">
        <v>72</v>
      </c>
      <c r="AU322" s="210" t="s">
        <v>73</v>
      </c>
      <c r="AY322" s="209" t="s">
        <v>129</v>
      </c>
      <c r="BK322" s="211">
        <f>BK323</f>
        <v>0</v>
      </c>
    </row>
    <row r="323" s="12" customFormat="1" ht="22.8" customHeight="1">
      <c r="A323" s="12"/>
      <c r="B323" s="198"/>
      <c r="C323" s="199"/>
      <c r="D323" s="200" t="s">
        <v>72</v>
      </c>
      <c r="E323" s="212" t="s">
        <v>438</v>
      </c>
      <c r="F323" s="212" t="s">
        <v>439</v>
      </c>
      <c r="G323" s="199"/>
      <c r="H323" s="199"/>
      <c r="I323" s="202"/>
      <c r="J323" s="213">
        <f>BK323</f>
        <v>0</v>
      </c>
      <c r="K323" s="199"/>
      <c r="L323" s="204"/>
      <c r="M323" s="205"/>
      <c r="N323" s="206"/>
      <c r="O323" s="206"/>
      <c r="P323" s="207">
        <f>SUM(P324:P331)</f>
        <v>0</v>
      </c>
      <c r="Q323" s="206"/>
      <c r="R323" s="207">
        <f>SUM(R324:R331)</f>
        <v>0</v>
      </c>
      <c r="S323" s="206"/>
      <c r="T323" s="208">
        <f>SUM(T324:T331)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9" t="s">
        <v>135</v>
      </c>
      <c r="AT323" s="210" t="s">
        <v>72</v>
      </c>
      <c r="AU323" s="210" t="s">
        <v>80</v>
      </c>
      <c r="AY323" s="209" t="s">
        <v>129</v>
      </c>
      <c r="BK323" s="211">
        <f>SUM(BK324:BK331)</f>
        <v>0</v>
      </c>
    </row>
    <row r="324" s="2" customFormat="1" ht="21.75" customHeight="1">
      <c r="A324" s="37"/>
      <c r="B324" s="38"/>
      <c r="C324" s="214" t="s">
        <v>440</v>
      </c>
      <c r="D324" s="214" t="s">
        <v>131</v>
      </c>
      <c r="E324" s="215" t="s">
        <v>441</v>
      </c>
      <c r="F324" s="216" t="s">
        <v>442</v>
      </c>
      <c r="G324" s="217" t="s">
        <v>134</v>
      </c>
      <c r="H324" s="218">
        <v>80.427999999999997</v>
      </c>
      <c r="I324" s="219"/>
      <c r="J324" s="220">
        <f>ROUND(I324*H324,2)</f>
        <v>0</v>
      </c>
      <c r="K324" s="221"/>
      <c r="L324" s="43"/>
      <c r="M324" s="222" t="s">
        <v>1</v>
      </c>
      <c r="N324" s="223" t="s">
        <v>38</v>
      </c>
      <c r="O324" s="90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6" t="s">
        <v>443</v>
      </c>
      <c r="AT324" s="226" t="s">
        <v>131</v>
      </c>
      <c r="AU324" s="226" t="s">
        <v>82</v>
      </c>
      <c r="AY324" s="16" t="s">
        <v>129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6" t="s">
        <v>80</v>
      </c>
      <c r="BK324" s="227">
        <f>ROUND(I324*H324,2)</f>
        <v>0</v>
      </c>
      <c r="BL324" s="16" t="s">
        <v>443</v>
      </c>
      <c r="BM324" s="226" t="s">
        <v>444</v>
      </c>
    </row>
    <row r="325" s="13" customFormat="1">
      <c r="A325" s="13"/>
      <c r="B325" s="228"/>
      <c r="C325" s="229"/>
      <c r="D325" s="230" t="s">
        <v>136</v>
      </c>
      <c r="E325" s="231" t="s">
        <v>1</v>
      </c>
      <c r="F325" s="232" t="s">
        <v>239</v>
      </c>
      <c r="G325" s="229"/>
      <c r="H325" s="233">
        <v>18.600000000000001</v>
      </c>
      <c r="I325" s="234"/>
      <c r="J325" s="229"/>
      <c r="K325" s="229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136</v>
      </c>
      <c r="AU325" s="239" t="s">
        <v>82</v>
      </c>
      <c r="AV325" s="13" t="s">
        <v>82</v>
      </c>
      <c r="AW325" s="13" t="s">
        <v>30</v>
      </c>
      <c r="AX325" s="13" t="s">
        <v>73</v>
      </c>
      <c r="AY325" s="239" t="s">
        <v>129</v>
      </c>
    </row>
    <row r="326" s="13" customFormat="1">
      <c r="A326" s="13"/>
      <c r="B326" s="228"/>
      <c r="C326" s="229"/>
      <c r="D326" s="230" t="s">
        <v>136</v>
      </c>
      <c r="E326" s="231" t="s">
        <v>1</v>
      </c>
      <c r="F326" s="232" t="s">
        <v>240</v>
      </c>
      <c r="G326" s="229"/>
      <c r="H326" s="233">
        <v>21.196999999999999</v>
      </c>
      <c r="I326" s="234"/>
      <c r="J326" s="229"/>
      <c r="K326" s="229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136</v>
      </c>
      <c r="AU326" s="239" t="s">
        <v>82</v>
      </c>
      <c r="AV326" s="13" t="s">
        <v>82</v>
      </c>
      <c r="AW326" s="13" t="s">
        <v>30</v>
      </c>
      <c r="AX326" s="13" t="s">
        <v>73</v>
      </c>
      <c r="AY326" s="239" t="s">
        <v>129</v>
      </c>
    </row>
    <row r="327" s="13" customFormat="1">
      <c r="A327" s="13"/>
      <c r="B327" s="228"/>
      <c r="C327" s="229"/>
      <c r="D327" s="230" t="s">
        <v>136</v>
      </c>
      <c r="E327" s="231" t="s">
        <v>1</v>
      </c>
      <c r="F327" s="232" t="s">
        <v>241</v>
      </c>
      <c r="G327" s="229"/>
      <c r="H327" s="233">
        <v>27.484999999999999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136</v>
      </c>
      <c r="AU327" s="239" t="s">
        <v>82</v>
      </c>
      <c r="AV327" s="13" t="s">
        <v>82</v>
      </c>
      <c r="AW327" s="13" t="s">
        <v>30</v>
      </c>
      <c r="AX327" s="13" t="s">
        <v>73</v>
      </c>
      <c r="AY327" s="239" t="s">
        <v>129</v>
      </c>
    </row>
    <row r="328" s="13" customFormat="1">
      <c r="A328" s="13"/>
      <c r="B328" s="228"/>
      <c r="C328" s="229"/>
      <c r="D328" s="230" t="s">
        <v>136</v>
      </c>
      <c r="E328" s="231" t="s">
        <v>1</v>
      </c>
      <c r="F328" s="232" t="s">
        <v>242</v>
      </c>
      <c r="G328" s="229"/>
      <c r="H328" s="233">
        <v>6.8520000000000003</v>
      </c>
      <c r="I328" s="234"/>
      <c r="J328" s="229"/>
      <c r="K328" s="229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136</v>
      </c>
      <c r="AU328" s="239" t="s">
        <v>82</v>
      </c>
      <c r="AV328" s="13" t="s">
        <v>82</v>
      </c>
      <c r="AW328" s="13" t="s">
        <v>30</v>
      </c>
      <c r="AX328" s="13" t="s">
        <v>73</v>
      </c>
      <c r="AY328" s="239" t="s">
        <v>129</v>
      </c>
    </row>
    <row r="329" s="13" customFormat="1">
      <c r="A329" s="13"/>
      <c r="B329" s="228"/>
      <c r="C329" s="229"/>
      <c r="D329" s="230" t="s">
        <v>136</v>
      </c>
      <c r="E329" s="231" t="s">
        <v>1</v>
      </c>
      <c r="F329" s="232" t="s">
        <v>243</v>
      </c>
      <c r="G329" s="229"/>
      <c r="H329" s="233">
        <v>2.1600000000000001</v>
      </c>
      <c r="I329" s="234"/>
      <c r="J329" s="229"/>
      <c r="K329" s="229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136</v>
      </c>
      <c r="AU329" s="239" t="s">
        <v>82</v>
      </c>
      <c r="AV329" s="13" t="s">
        <v>82</v>
      </c>
      <c r="AW329" s="13" t="s">
        <v>30</v>
      </c>
      <c r="AX329" s="13" t="s">
        <v>73</v>
      </c>
      <c r="AY329" s="239" t="s">
        <v>129</v>
      </c>
    </row>
    <row r="330" s="13" customFormat="1">
      <c r="A330" s="13"/>
      <c r="B330" s="228"/>
      <c r="C330" s="229"/>
      <c r="D330" s="230" t="s">
        <v>136</v>
      </c>
      <c r="E330" s="231" t="s">
        <v>1</v>
      </c>
      <c r="F330" s="232" t="s">
        <v>244</v>
      </c>
      <c r="G330" s="229"/>
      <c r="H330" s="233">
        <v>4.1340000000000003</v>
      </c>
      <c r="I330" s="234"/>
      <c r="J330" s="229"/>
      <c r="K330" s="229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136</v>
      </c>
      <c r="AU330" s="239" t="s">
        <v>82</v>
      </c>
      <c r="AV330" s="13" t="s">
        <v>82</v>
      </c>
      <c r="AW330" s="13" t="s">
        <v>30</v>
      </c>
      <c r="AX330" s="13" t="s">
        <v>73</v>
      </c>
      <c r="AY330" s="239" t="s">
        <v>129</v>
      </c>
    </row>
    <row r="331" s="14" customFormat="1">
      <c r="A331" s="14"/>
      <c r="B331" s="240"/>
      <c r="C331" s="241"/>
      <c r="D331" s="230" t="s">
        <v>136</v>
      </c>
      <c r="E331" s="242" t="s">
        <v>1</v>
      </c>
      <c r="F331" s="243" t="s">
        <v>138</v>
      </c>
      <c r="G331" s="241"/>
      <c r="H331" s="244">
        <v>80.427999999999997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136</v>
      </c>
      <c r="AU331" s="250" t="s">
        <v>82</v>
      </c>
      <c r="AV331" s="14" t="s">
        <v>135</v>
      </c>
      <c r="AW331" s="14" t="s">
        <v>30</v>
      </c>
      <c r="AX331" s="14" t="s">
        <v>80</v>
      </c>
      <c r="AY331" s="250" t="s">
        <v>129</v>
      </c>
    </row>
    <row r="332" s="12" customFormat="1" ht="25.92" customHeight="1">
      <c r="A332" s="12"/>
      <c r="B332" s="198"/>
      <c r="C332" s="199"/>
      <c r="D332" s="200" t="s">
        <v>72</v>
      </c>
      <c r="E332" s="201" t="s">
        <v>445</v>
      </c>
      <c r="F332" s="201" t="s">
        <v>446</v>
      </c>
      <c r="G332" s="199"/>
      <c r="H332" s="199"/>
      <c r="I332" s="202"/>
      <c r="J332" s="203">
        <f>BK332</f>
        <v>0</v>
      </c>
      <c r="K332" s="199"/>
      <c r="L332" s="204"/>
      <c r="M332" s="205"/>
      <c r="N332" s="206"/>
      <c r="O332" s="206"/>
      <c r="P332" s="207">
        <f>P333+P336+P338</f>
        <v>0</v>
      </c>
      <c r="Q332" s="206"/>
      <c r="R332" s="207">
        <f>R333+R336+R338</f>
        <v>0</v>
      </c>
      <c r="S332" s="206"/>
      <c r="T332" s="208">
        <f>T333+T336+T338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9" t="s">
        <v>152</v>
      </c>
      <c r="AT332" s="210" t="s">
        <v>72</v>
      </c>
      <c r="AU332" s="210" t="s">
        <v>73</v>
      </c>
      <c r="AY332" s="209" t="s">
        <v>129</v>
      </c>
      <c r="BK332" s="211">
        <f>BK333+BK336+BK338</f>
        <v>0</v>
      </c>
    </row>
    <row r="333" s="12" customFormat="1" ht="22.8" customHeight="1">
      <c r="A333" s="12"/>
      <c r="B333" s="198"/>
      <c r="C333" s="199"/>
      <c r="D333" s="200" t="s">
        <v>72</v>
      </c>
      <c r="E333" s="212" t="s">
        <v>447</v>
      </c>
      <c r="F333" s="212" t="s">
        <v>448</v>
      </c>
      <c r="G333" s="199"/>
      <c r="H333" s="199"/>
      <c r="I333" s="202"/>
      <c r="J333" s="213">
        <f>BK333</f>
        <v>0</v>
      </c>
      <c r="K333" s="199"/>
      <c r="L333" s="204"/>
      <c r="M333" s="205"/>
      <c r="N333" s="206"/>
      <c r="O333" s="206"/>
      <c r="P333" s="207">
        <f>SUM(P334:P335)</f>
        <v>0</v>
      </c>
      <c r="Q333" s="206"/>
      <c r="R333" s="207">
        <f>SUM(R334:R335)</f>
        <v>0</v>
      </c>
      <c r="S333" s="206"/>
      <c r="T333" s="208">
        <f>SUM(T334:T335)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9" t="s">
        <v>152</v>
      </c>
      <c r="AT333" s="210" t="s">
        <v>72</v>
      </c>
      <c r="AU333" s="210" t="s">
        <v>80</v>
      </c>
      <c r="AY333" s="209" t="s">
        <v>129</v>
      </c>
      <c r="BK333" s="211">
        <f>SUM(BK334:BK335)</f>
        <v>0</v>
      </c>
    </row>
    <row r="334" s="2" customFormat="1" ht="16.5" customHeight="1">
      <c r="A334" s="37"/>
      <c r="B334" s="38"/>
      <c r="C334" s="214" t="s">
        <v>292</v>
      </c>
      <c r="D334" s="214" t="s">
        <v>131</v>
      </c>
      <c r="E334" s="215" t="s">
        <v>449</v>
      </c>
      <c r="F334" s="216" t="s">
        <v>448</v>
      </c>
      <c r="G334" s="217" t="s">
        <v>450</v>
      </c>
      <c r="H334" s="218">
        <v>1</v>
      </c>
      <c r="I334" s="219"/>
      <c r="J334" s="220">
        <f>ROUND(I334*H334,2)</f>
        <v>0</v>
      </c>
      <c r="K334" s="221"/>
      <c r="L334" s="43"/>
      <c r="M334" s="222" t="s">
        <v>1</v>
      </c>
      <c r="N334" s="223" t="s">
        <v>38</v>
      </c>
      <c r="O334" s="90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6" t="s">
        <v>135</v>
      </c>
      <c r="AT334" s="226" t="s">
        <v>131</v>
      </c>
      <c r="AU334" s="226" t="s">
        <v>82</v>
      </c>
      <c r="AY334" s="16" t="s">
        <v>129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6" t="s">
        <v>80</v>
      </c>
      <c r="BK334" s="227">
        <f>ROUND(I334*H334,2)</f>
        <v>0</v>
      </c>
      <c r="BL334" s="16" t="s">
        <v>135</v>
      </c>
      <c r="BM334" s="226" t="s">
        <v>451</v>
      </c>
    </row>
    <row r="335" s="2" customFormat="1" ht="16.5" customHeight="1">
      <c r="A335" s="37"/>
      <c r="B335" s="38"/>
      <c r="C335" s="214" t="s">
        <v>452</v>
      </c>
      <c r="D335" s="214" t="s">
        <v>131</v>
      </c>
      <c r="E335" s="215" t="s">
        <v>453</v>
      </c>
      <c r="F335" s="216" t="s">
        <v>454</v>
      </c>
      <c r="G335" s="217" t="s">
        <v>450</v>
      </c>
      <c r="H335" s="218">
        <v>1</v>
      </c>
      <c r="I335" s="219"/>
      <c r="J335" s="220">
        <f>ROUND(I335*H335,2)</f>
        <v>0</v>
      </c>
      <c r="K335" s="221"/>
      <c r="L335" s="43"/>
      <c r="M335" s="222" t="s">
        <v>1</v>
      </c>
      <c r="N335" s="223" t="s">
        <v>38</v>
      </c>
      <c r="O335" s="90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6" t="s">
        <v>135</v>
      </c>
      <c r="AT335" s="226" t="s">
        <v>131</v>
      </c>
      <c r="AU335" s="226" t="s">
        <v>82</v>
      </c>
      <c r="AY335" s="16" t="s">
        <v>129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6" t="s">
        <v>80</v>
      </c>
      <c r="BK335" s="227">
        <f>ROUND(I335*H335,2)</f>
        <v>0</v>
      </c>
      <c r="BL335" s="16" t="s">
        <v>135</v>
      </c>
      <c r="BM335" s="226" t="s">
        <v>455</v>
      </c>
    </row>
    <row r="336" s="12" customFormat="1" ht="22.8" customHeight="1">
      <c r="A336" s="12"/>
      <c r="B336" s="198"/>
      <c r="C336" s="199"/>
      <c r="D336" s="200" t="s">
        <v>72</v>
      </c>
      <c r="E336" s="212" t="s">
        <v>456</v>
      </c>
      <c r="F336" s="212" t="s">
        <v>457</v>
      </c>
      <c r="G336" s="199"/>
      <c r="H336" s="199"/>
      <c r="I336" s="202"/>
      <c r="J336" s="213">
        <f>BK336</f>
        <v>0</v>
      </c>
      <c r="K336" s="199"/>
      <c r="L336" s="204"/>
      <c r="M336" s="205"/>
      <c r="N336" s="206"/>
      <c r="O336" s="206"/>
      <c r="P336" s="207">
        <f>P337</f>
        <v>0</v>
      </c>
      <c r="Q336" s="206"/>
      <c r="R336" s="207">
        <f>R337</f>
        <v>0</v>
      </c>
      <c r="S336" s="206"/>
      <c r="T336" s="208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9" t="s">
        <v>152</v>
      </c>
      <c r="AT336" s="210" t="s">
        <v>72</v>
      </c>
      <c r="AU336" s="210" t="s">
        <v>80</v>
      </c>
      <c r="AY336" s="209" t="s">
        <v>129</v>
      </c>
      <c r="BK336" s="211">
        <f>BK337</f>
        <v>0</v>
      </c>
    </row>
    <row r="337" s="2" customFormat="1" ht="16.5" customHeight="1">
      <c r="A337" s="37"/>
      <c r="B337" s="38"/>
      <c r="C337" s="214" t="s">
        <v>295</v>
      </c>
      <c r="D337" s="214" t="s">
        <v>131</v>
      </c>
      <c r="E337" s="215" t="s">
        <v>458</v>
      </c>
      <c r="F337" s="216" t="s">
        <v>459</v>
      </c>
      <c r="G337" s="217" t="s">
        <v>460</v>
      </c>
      <c r="H337" s="218">
        <v>1</v>
      </c>
      <c r="I337" s="219"/>
      <c r="J337" s="220">
        <f>ROUND(I337*H337,2)</f>
        <v>0</v>
      </c>
      <c r="K337" s="221"/>
      <c r="L337" s="43"/>
      <c r="M337" s="222" t="s">
        <v>1</v>
      </c>
      <c r="N337" s="223" t="s">
        <v>38</v>
      </c>
      <c r="O337" s="90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6" t="s">
        <v>135</v>
      </c>
      <c r="AT337" s="226" t="s">
        <v>131</v>
      </c>
      <c r="AU337" s="226" t="s">
        <v>82</v>
      </c>
      <c r="AY337" s="16" t="s">
        <v>129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6" t="s">
        <v>80</v>
      </c>
      <c r="BK337" s="227">
        <f>ROUND(I337*H337,2)</f>
        <v>0</v>
      </c>
      <c r="BL337" s="16" t="s">
        <v>135</v>
      </c>
      <c r="BM337" s="226" t="s">
        <v>461</v>
      </c>
    </row>
    <row r="338" s="12" customFormat="1" ht="22.8" customHeight="1">
      <c r="A338" s="12"/>
      <c r="B338" s="198"/>
      <c r="C338" s="199"/>
      <c r="D338" s="200" t="s">
        <v>72</v>
      </c>
      <c r="E338" s="212" t="s">
        <v>462</v>
      </c>
      <c r="F338" s="212" t="s">
        <v>463</v>
      </c>
      <c r="G338" s="199"/>
      <c r="H338" s="199"/>
      <c r="I338" s="202"/>
      <c r="J338" s="213">
        <f>BK338</f>
        <v>0</v>
      </c>
      <c r="K338" s="199"/>
      <c r="L338" s="204"/>
      <c r="M338" s="205"/>
      <c r="N338" s="206"/>
      <c r="O338" s="206"/>
      <c r="P338" s="207">
        <f>P339</f>
        <v>0</v>
      </c>
      <c r="Q338" s="206"/>
      <c r="R338" s="207">
        <f>R339</f>
        <v>0</v>
      </c>
      <c r="S338" s="206"/>
      <c r="T338" s="208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9" t="s">
        <v>152</v>
      </c>
      <c r="AT338" s="210" t="s">
        <v>72</v>
      </c>
      <c r="AU338" s="210" t="s">
        <v>80</v>
      </c>
      <c r="AY338" s="209" t="s">
        <v>129</v>
      </c>
      <c r="BK338" s="211">
        <f>BK339</f>
        <v>0</v>
      </c>
    </row>
    <row r="339" s="2" customFormat="1" ht="16.5" customHeight="1">
      <c r="A339" s="37"/>
      <c r="B339" s="38"/>
      <c r="C339" s="214" t="s">
        <v>464</v>
      </c>
      <c r="D339" s="214" t="s">
        <v>131</v>
      </c>
      <c r="E339" s="215" t="s">
        <v>465</v>
      </c>
      <c r="F339" s="216" t="s">
        <v>466</v>
      </c>
      <c r="G339" s="217" t="s">
        <v>460</v>
      </c>
      <c r="H339" s="218">
        <v>1</v>
      </c>
      <c r="I339" s="219"/>
      <c r="J339" s="220">
        <f>ROUND(I339*H339,2)</f>
        <v>0</v>
      </c>
      <c r="K339" s="221"/>
      <c r="L339" s="43"/>
      <c r="M339" s="262" t="s">
        <v>1</v>
      </c>
      <c r="N339" s="263" t="s">
        <v>38</v>
      </c>
      <c r="O339" s="264"/>
      <c r="P339" s="265">
        <f>O339*H339</f>
        <v>0</v>
      </c>
      <c r="Q339" s="265">
        <v>0</v>
      </c>
      <c r="R339" s="265">
        <f>Q339*H339</f>
        <v>0</v>
      </c>
      <c r="S339" s="265">
        <v>0</v>
      </c>
      <c r="T339" s="26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6" t="s">
        <v>135</v>
      </c>
      <c r="AT339" s="226" t="s">
        <v>131</v>
      </c>
      <c r="AU339" s="226" t="s">
        <v>82</v>
      </c>
      <c r="AY339" s="16" t="s">
        <v>129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6" t="s">
        <v>80</v>
      </c>
      <c r="BK339" s="227">
        <f>ROUND(I339*H339,2)</f>
        <v>0</v>
      </c>
      <c r="BL339" s="16" t="s">
        <v>135</v>
      </c>
      <c r="BM339" s="226" t="s">
        <v>467</v>
      </c>
    </row>
    <row r="340" s="2" customFormat="1" ht="6.96" customHeight="1">
      <c r="A340" s="37"/>
      <c r="B340" s="65"/>
      <c r="C340" s="66"/>
      <c r="D340" s="66"/>
      <c r="E340" s="66"/>
      <c r="F340" s="66"/>
      <c r="G340" s="66"/>
      <c r="H340" s="66"/>
      <c r="I340" s="66"/>
      <c r="J340" s="66"/>
      <c r="K340" s="66"/>
      <c r="L340" s="43"/>
      <c r="M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</row>
  </sheetData>
  <sheetProtection sheet="1" autoFilter="0" formatColumns="0" formatRows="0" objects="1" scenarios="1" spinCount="100000" saltValue="sop8fPnR7458q+idBmNp4VOyd3ypcsxc3keibltCSpvhdaQGdaYq0YrI4SabrU3+aPJdgsSVYHdjEuTJE0a3Zg==" hashValue="FJaPfAduaFgk0d+jILOS4iBXbobUmJNbsEhtmD5Q+652z0VWtFyCp9awQzHT0S5Hrm9deUF34tMN1RzyGQXhXw==" algorithmName="SHA-512" password="CC35"/>
  <autoFilter ref="C138:K339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Taťána Tzoumasová</dc:creator>
  <cp:lastModifiedBy>Taťána Tzoumasová</cp:lastModifiedBy>
  <dcterms:created xsi:type="dcterms:W3CDTF">2024-06-20T08:58:32Z</dcterms:created>
  <dcterms:modified xsi:type="dcterms:W3CDTF">2024-06-20T08:58:35Z</dcterms:modified>
</cp:coreProperties>
</file>