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cet\Desktop\"/>
    </mc:Choice>
  </mc:AlternateContent>
  <bookViews>
    <workbookView xWindow="0" yWindow="0" windowWidth="0" windowHeight="0"/>
  </bookViews>
  <sheets>
    <sheet name="Rekapitulace stavby" sheetId="1" r:id="rId1"/>
    <sheet name="240026a - Elektroinstal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'240026a - Elektroinstalace'!$C$120:$K$267</definedName>
    <definedName name="_xlnm.Print_Area" localSheetId="1">'240026a - Elektroinstalace'!$C$4:$J$76,'240026a - Elektroinstalace'!$C$82:$J$104,'240026a - Elektroinstalace'!$C$110:$J$267</definedName>
    <definedName name="_xlnm.Print_Titles" localSheetId="1">'240026a - Elektroinstalace'!$120:$120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67"/>
  <c r="BH267"/>
  <c r="BG267"/>
  <c r="BF267"/>
  <c r="T267"/>
  <c r="T266"/>
  <c r="R267"/>
  <c r="R266"/>
  <c r="P267"/>
  <c r="P266"/>
  <c r="BI265"/>
  <c r="BH265"/>
  <c r="BG265"/>
  <c r="BF265"/>
  <c r="T265"/>
  <c r="T264"/>
  <c r="R265"/>
  <c r="R264"/>
  <c r="P265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89"/>
  <c r="F89"/>
  <c r="F87"/>
  <c r="E85"/>
  <c r="J22"/>
  <c r="E22"/>
  <c r="J118"/>
  <c r="J21"/>
  <c r="J16"/>
  <c r="E16"/>
  <c r="F90"/>
  <c r="J15"/>
  <c r="J10"/>
  <c r="J115"/>
  <c i="1" r="L90"/>
  <c r="AM90"/>
  <c r="AM89"/>
  <c r="L89"/>
  <c r="AM87"/>
  <c r="L87"/>
  <c r="L85"/>
  <c r="L84"/>
  <c i="2" r="J262"/>
  <c r="J256"/>
  <c r="BK247"/>
  <c r="BK239"/>
  <c r="J230"/>
  <c r="J226"/>
  <c r="J216"/>
  <c r="J212"/>
  <c r="J208"/>
  <c r="BK200"/>
  <c r="J192"/>
  <c r="BK129"/>
  <c r="J125"/>
  <c r="J252"/>
  <c r="BK249"/>
  <c r="BK244"/>
  <c r="BK235"/>
  <c r="J231"/>
  <c r="BK221"/>
  <c r="J218"/>
  <c r="J213"/>
  <c r="BK207"/>
  <c r="BK203"/>
  <c r="BK198"/>
  <c r="BK195"/>
  <c r="BK155"/>
  <c r="J148"/>
  <c r="BK141"/>
  <c r="BK133"/>
  <c r="BK262"/>
  <c r="J258"/>
  <c r="J251"/>
  <c r="J247"/>
  <c r="J244"/>
  <c r="BK240"/>
  <c r="J236"/>
  <c r="BK230"/>
  <c r="BK226"/>
  <c r="BK222"/>
  <c r="BK217"/>
  <c r="J214"/>
  <c r="J210"/>
  <c r="BK206"/>
  <c r="J202"/>
  <c r="BK199"/>
  <c r="J195"/>
  <c r="BK190"/>
  <c r="BK187"/>
  <c r="BK179"/>
  <c r="BK171"/>
  <c r="BK166"/>
  <c r="BK164"/>
  <c r="J161"/>
  <c r="BK154"/>
  <c r="BK147"/>
  <c r="J134"/>
  <c i="1" r="AS94"/>
  <c i="2" r="BK263"/>
  <c r="BK256"/>
  <c r="BK193"/>
  <c r="J181"/>
  <c r="J173"/>
  <c r="BK169"/>
  <c r="J164"/>
  <c r="BK159"/>
  <c r="J155"/>
  <c r="J144"/>
  <c r="J133"/>
  <c r="BK126"/>
  <c r="J263"/>
  <c r="BK255"/>
  <c r="BK252"/>
  <c r="BK241"/>
  <c r="J234"/>
  <c r="J228"/>
  <c r="BK220"/>
  <c r="BK214"/>
  <c r="J211"/>
  <c r="J205"/>
  <c r="BK196"/>
  <c r="J190"/>
  <c r="J182"/>
  <c r="BK180"/>
  <c r="J175"/>
  <c r="BK153"/>
  <c r="BK149"/>
  <c r="J147"/>
  <c r="BK145"/>
  <c r="BK138"/>
  <c r="J131"/>
  <c r="BK127"/>
  <c r="BK124"/>
  <c r="J250"/>
  <c r="BK246"/>
  <c r="J238"/>
  <c r="BK234"/>
  <c r="BK232"/>
  <c r="J222"/>
  <c r="BK219"/>
  <c r="BK216"/>
  <c r="BK209"/>
  <c r="BK205"/>
  <c r="BK202"/>
  <c r="J197"/>
  <c r="J194"/>
  <c r="J189"/>
  <c r="J187"/>
  <c r="J183"/>
  <c r="BK182"/>
  <c r="BK176"/>
  <c r="BK173"/>
  <c r="J169"/>
  <c r="BK167"/>
  <c r="J162"/>
  <c r="J159"/>
  <c r="J156"/>
  <c r="J154"/>
  <c r="BK152"/>
  <c r="BK146"/>
  <c r="J138"/>
  <c r="BK137"/>
  <c r="J127"/>
  <c r="J260"/>
  <c r="J255"/>
  <c r="BK253"/>
  <c r="J248"/>
  <c r="BK245"/>
  <c r="J241"/>
  <c r="BK238"/>
  <c r="BK237"/>
  <c r="BK228"/>
  <c r="BK227"/>
  <c r="J225"/>
  <c r="J219"/>
  <c r="BK215"/>
  <c r="BK212"/>
  <c r="BK208"/>
  <c r="J203"/>
  <c r="J201"/>
  <c r="J198"/>
  <c r="BK194"/>
  <c r="J188"/>
  <c r="J178"/>
  <c r="BK172"/>
  <c r="J170"/>
  <c r="J165"/>
  <c r="J163"/>
  <c r="BK158"/>
  <c r="BK151"/>
  <c r="BK144"/>
  <c r="BK135"/>
  <c r="J129"/>
  <c r="BK261"/>
  <c r="BK248"/>
  <c r="BK188"/>
  <c r="BK183"/>
  <c r="J177"/>
  <c r="J171"/>
  <c r="BK162"/>
  <c r="J158"/>
  <c r="J152"/>
  <c r="J143"/>
  <c r="BK134"/>
  <c r="BK130"/>
  <c r="J261"/>
  <c r="J254"/>
  <c r="BK250"/>
  <c r="J240"/>
  <c r="BK231"/>
  <c r="J227"/>
  <c r="J215"/>
  <c r="BK210"/>
  <c r="J199"/>
  <c r="J193"/>
  <c r="BK189"/>
  <c r="BK185"/>
  <c r="J176"/>
  <c r="BK148"/>
  <c r="J140"/>
  <c r="J130"/>
  <c r="J128"/>
  <c r="J126"/>
  <c r="BK251"/>
  <c r="J245"/>
  <c r="BK236"/>
  <c r="J233"/>
  <c r="BK225"/>
  <c r="J220"/>
  <c r="J217"/>
  <c r="BK211"/>
  <c r="J206"/>
  <c r="J204"/>
  <c r="BK201"/>
  <c r="J196"/>
  <c r="BK192"/>
  <c r="J184"/>
  <c r="J180"/>
  <c r="J174"/>
  <c r="BK170"/>
  <c r="BK168"/>
  <c r="BK163"/>
  <c r="BK160"/>
  <c r="J153"/>
  <c r="J151"/>
  <c r="BK143"/>
  <c r="J136"/>
  <c r="BK267"/>
  <c r="BK259"/>
  <c r="BK254"/>
  <c r="J249"/>
  <c r="J246"/>
  <c r="J242"/>
  <c r="J239"/>
  <c r="BK233"/>
  <c r="J229"/>
  <c r="BK140"/>
  <c r="BK128"/>
  <c r="J267"/>
  <c r="J259"/>
  <c r="J235"/>
  <c r="J186"/>
  <c r="J179"/>
  <c r="J172"/>
  <c r="J166"/>
  <c r="BK161"/>
  <c r="BK156"/>
  <c r="J149"/>
  <c r="J139"/>
  <c r="BK131"/>
  <c r="J124"/>
  <c r="J265"/>
  <c r="BK260"/>
  <c r="J253"/>
  <c r="BK242"/>
  <c r="J237"/>
  <c r="BK229"/>
  <c r="J221"/>
  <c r="BK213"/>
  <c r="J209"/>
  <c r="BK204"/>
  <c r="BK197"/>
  <c r="J191"/>
  <c r="BK184"/>
  <c r="BK181"/>
  <c r="BK177"/>
  <c r="J167"/>
  <c r="J150"/>
  <c r="J146"/>
  <c r="BK139"/>
  <c r="J137"/>
  <c r="BK218"/>
  <c r="J207"/>
  <c r="J200"/>
  <c r="BK191"/>
  <c r="BK186"/>
  <c r="BK175"/>
  <c r="J168"/>
  <c r="BK157"/>
  <c r="BK150"/>
  <c r="J141"/>
  <c r="BK136"/>
  <c r="BK132"/>
  <c r="BK265"/>
  <c r="BK258"/>
  <c r="J232"/>
  <c r="J185"/>
  <c r="BK178"/>
  <c r="BK174"/>
  <c r="BK165"/>
  <c r="J160"/>
  <c r="J157"/>
  <c r="J145"/>
  <c r="J135"/>
  <c r="J132"/>
  <c r="BK125"/>
  <c l="1" r="BK123"/>
  <c r="J123"/>
  <c r="J96"/>
  <c r="T142"/>
  <c r="T224"/>
  <c r="T223"/>
  <c r="T243"/>
  <c r="BK257"/>
  <c r="J257"/>
  <c r="J101"/>
  <c r="P123"/>
  <c r="R142"/>
  <c r="R224"/>
  <c r="R223"/>
  <c r="P243"/>
  <c r="P257"/>
  <c r="R123"/>
  <c r="P142"/>
  <c r="P224"/>
  <c r="P223"/>
  <c r="R243"/>
  <c r="T257"/>
  <c r="T123"/>
  <c r="T122"/>
  <c r="T121"/>
  <c r="BK142"/>
  <c r="J142"/>
  <c r="J97"/>
  <c r="BK224"/>
  <c r="J224"/>
  <c r="J99"/>
  <c r="BK243"/>
  <c r="J243"/>
  <c r="J100"/>
  <c r="R257"/>
  <c r="BK264"/>
  <c r="J264"/>
  <c r="J102"/>
  <c r="BK266"/>
  <c r="J266"/>
  <c r="J103"/>
  <c r="J87"/>
  <c r="J90"/>
  <c r="F118"/>
  <c r="BE127"/>
  <c r="BE128"/>
  <c r="BE136"/>
  <c r="BE137"/>
  <c r="BE146"/>
  <c r="BE147"/>
  <c r="BE150"/>
  <c r="BE152"/>
  <c r="BE153"/>
  <c r="BE157"/>
  <c r="BE162"/>
  <c r="BE166"/>
  <c r="BE167"/>
  <c r="BE175"/>
  <c r="BE179"/>
  <c r="BE183"/>
  <c r="BE189"/>
  <c r="BE191"/>
  <c r="BE195"/>
  <c r="BE233"/>
  <c r="BE234"/>
  <c r="BE236"/>
  <c r="BE237"/>
  <c r="BE239"/>
  <c r="BE240"/>
  <c r="BE242"/>
  <c r="BE244"/>
  <c r="BE255"/>
  <c r="BE260"/>
  <c r="BE261"/>
  <c r="BE262"/>
  <c r="BE265"/>
  <c r="BE124"/>
  <c r="BE126"/>
  <c r="BE130"/>
  <c r="BE138"/>
  <c r="BE145"/>
  <c r="BE148"/>
  <c r="BE155"/>
  <c r="BE159"/>
  <c r="BE168"/>
  <c r="BE173"/>
  <c r="BE176"/>
  <c r="BE180"/>
  <c r="BE181"/>
  <c r="BE182"/>
  <c r="BE184"/>
  <c r="BE188"/>
  <c r="BE192"/>
  <c r="BE196"/>
  <c r="BE198"/>
  <c r="BE200"/>
  <c r="BE201"/>
  <c r="BE202"/>
  <c r="BE204"/>
  <c r="BE205"/>
  <c r="BE207"/>
  <c r="BE213"/>
  <c r="BE214"/>
  <c r="BE216"/>
  <c r="BE217"/>
  <c r="BE220"/>
  <c r="BE221"/>
  <c r="BE225"/>
  <c r="BE226"/>
  <c r="BE227"/>
  <c r="BE229"/>
  <c r="BE230"/>
  <c r="BE231"/>
  <c r="BE232"/>
  <c r="BE250"/>
  <c r="BE253"/>
  <c r="BE263"/>
  <c r="BE125"/>
  <c r="BE129"/>
  <c r="BE131"/>
  <c r="BE134"/>
  <c r="BE139"/>
  <c r="BE144"/>
  <c r="BE149"/>
  <c r="BE158"/>
  <c r="BE161"/>
  <c r="BE165"/>
  <c r="BE171"/>
  <c r="BE174"/>
  <c r="BE177"/>
  <c r="BE185"/>
  <c r="BE190"/>
  <c r="BE193"/>
  <c r="BE194"/>
  <c r="BE197"/>
  <c r="BE199"/>
  <c r="BE208"/>
  <c r="BE209"/>
  <c r="BE210"/>
  <c r="BE211"/>
  <c r="BE215"/>
  <c r="BE218"/>
  <c r="BE228"/>
  <c r="BE238"/>
  <c r="BE241"/>
  <c r="BE247"/>
  <c r="BE132"/>
  <c r="BE133"/>
  <c r="BE135"/>
  <c r="BE140"/>
  <c r="BE141"/>
  <c r="BE143"/>
  <c r="BE151"/>
  <c r="BE154"/>
  <c r="BE156"/>
  <c r="BE160"/>
  <c r="BE163"/>
  <c r="BE164"/>
  <c r="BE169"/>
  <c r="BE170"/>
  <c r="BE172"/>
  <c r="BE178"/>
  <c r="BE186"/>
  <c r="BE187"/>
  <c r="BE203"/>
  <c r="BE206"/>
  <c r="BE212"/>
  <c r="BE219"/>
  <c r="BE222"/>
  <c r="BE235"/>
  <c r="BE245"/>
  <c r="BE246"/>
  <c r="BE248"/>
  <c r="BE249"/>
  <c r="BE251"/>
  <c r="BE252"/>
  <c r="BE254"/>
  <c r="BE256"/>
  <c r="BE258"/>
  <c r="BE259"/>
  <c r="BE267"/>
  <c r="F35"/>
  <c i="1" r="BD95"/>
  <c r="BD94"/>
  <c r="W33"/>
  <c i="2" r="J32"/>
  <c i="1" r="AW95"/>
  <c i="2" r="F32"/>
  <c i="1" r="BA95"/>
  <c r="BA94"/>
  <c r="W30"/>
  <c i="2" r="F34"/>
  <c i="1" r="BC95"/>
  <c r="BC94"/>
  <c r="W32"/>
  <c i="2" r="F33"/>
  <c i="1" r="BB95"/>
  <c r="BB94"/>
  <c r="AX94"/>
  <c i="2" l="1" r="P122"/>
  <c r="P121"/>
  <c i="1" r="AU95"/>
  <c i="2" r="R122"/>
  <c r="R121"/>
  <c r="BK122"/>
  <c r="J122"/>
  <c r="J95"/>
  <c r="BK223"/>
  <c r="J223"/>
  <c r="J98"/>
  <c i="1" r="AU94"/>
  <c i="2" r="F31"/>
  <c i="1" r="AZ95"/>
  <c r="AZ94"/>
  <c r="W29"/>
  <c r="W31"/>
  <c r="AW94"/>
  <c r="AK30"/>
  <c r="AY94"/>
  <c i="2" r="J31"/>
  <c i="1" r="AV95"/>
  <c r="AT95"/>
  <c i="2" l="1" r="BK121"/>
  <c r="J121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<sst xmlns="http://schemas.openxmlformats.org/spreadsheetml/2006/main">
  <si>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</si>
  <si>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</si>
  <si>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</si>
  <si>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</si>
  <si>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</si>
  <si>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{b56a211b-af75-444c-9831-1d03e0a00859}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</si>
  <si>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</si>
  <si>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</si>
  <si>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</si>
  <si>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</si>
  <si>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</si>
  <si>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</si>
  <si>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</si>
  <si>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</si>
  <si>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240026a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</si>
  <si>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</si>
  <si>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</si>
  <si>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Elektroinstalace</t>
  </si>
  <si>
    <t>KSO:</t>
  </si>
  <si>
    <t>CC-CZ:</t>
  </si>
  <si>
    <t>Místo:</t>
  </si>
  <si>
    <t xml:space="preserve"> </t>
  </si>
  <si>
    <t>Datum:</t>
  </si>
  <si>
    <t>3. 3. 2025</t>
  </si>
  <si>
    <t>Zadavatel:</t>
  </si>
  <si>
    <t>IČ:</t>
  </si>
  <si>
    <t>Metropolitní kapitula u svatého Václava v Olomouci</t>
  </si>
  <si>
    <t>DIČ:</t>
  </si>
  <si>
    <t>Uchazeč:</t>
  </si>
  <si>
    <t>Vyplň údaj</t>
  </si>
  <si>
    <t>Projektant:</t>
  </si>
  <si>
    <t>06586163</t>
  </si>
  <si>
    <t>INTEGRAPLAN v.o.s.</t>
  </si>
  <si>
    <t>CZ06586163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</si>
  <si>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</si>
  <si>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</si>
  <si>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</si>
  <si>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</si>
  <si>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</si>
  <si>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</si>
  <si>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</si>
  <si>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</si>
  <si>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</si>
  <si>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</si>
  <si>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</si>
  <si>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</si>
  <si>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</si>
  <si>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</si>
  <si>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</si>
  <si>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</si>
  <si>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</si>
  <si>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</si>
  <si>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</si>
  <si>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</si>
  <si>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</si>
  <si>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</si>
  <si>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</si>
  <si>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</si>
  <si>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</si>
  <si>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</si>
  <si>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</si>
  <si>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</si>
  <si>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</si>
  <si>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</si>
  <si>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</si>
  <si>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</si>
  <si>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</si>
  <si>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</si>
  <si>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</si>
  <si>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</si>
  <si>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</si>
  <si>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</si>
  <si>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</si>
  <si>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</si>
  <si>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</si>
  <si>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</si>
  <si>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</si>
  <si>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</si>
  <si>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</si>
  <si>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</si>
  <si>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</si>
  <si>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</si>
  <si>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</si>
  <si>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</si>
  <si>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</si>
  <si>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</si>
  <si>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</si>
  <si>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</si>
  <si>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</si>
  <si>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</si>
  <si>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</si>
  <si>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D1 - SILNOPROUD</t>
  </si>
  <si>
    <t xml:space="preserve">    D2 - 1.  Dodávka   materiálu</t>
  </si>
  <si>
    <t xml:space="preserve">    D3 - 2.  Montážní práce silnoproud</t>
  </si>
  <si>
    <t>D4 - SLABOPROUD</t>
  </si>
  <si>
    <t xml:space="preserve">    D5 - 1.  Montážní práce slaboproud</t>
  </si>
  <si>
    <t>D6 - 3. Stavební práce při elektromontážích</t>
  </si>
  <si>
    <t>D7 - Práce dle HZS</t>
  </si>
  <si>
    <t>D8 - Revize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</si>
  <si>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</si>
  <si>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</si>
  <si>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</si>
  <si>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</si>
  <si>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</si>
  <si>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</si>
  <si>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</si>
  <si>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</si>
  <si>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</si>
  <si>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</si>
  <si>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</si>
  <si>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</si>
  <si>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</si>
  <si>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</si>
  <si>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</si>
  <si>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SILNOPROUD</t>
  </si>
  <si>
    <t>ROZPOCET</t>
  </si>
  <si>
    <t>D2</t>
  </si>
  <si>
    <t xml:space="preserve">1.  Dodávka   materiálu</t>
  </si>
  <si>
    <t>K</t>
  </si>
  <si>
    <t>Pol2</t>
  </si>
  <si>
    <t>vypínač ZP-A40/3</t>
  </si>
  <si>
    <t>ks</t>
  </si>
  <si>
    <t>4</t>
  </si>
  <si>
    <t>-459188131</t>
  </si>
  <si>
    <t>Pol3</t>
  </si>
  <si>
    <t>vyp.spoušť ZP-ASA/230</t>
  </si>
  <si>
    <t>-1188451715</t>
  </si>
  <si>
    <t>3</t>
  </si>
  <si>
    <t>Pol4</t>
  </si>
  <si>
    <t>svodič přepětí FLP-B+C MAXI V/3</t>
  </si>
  <si>
    <t>1016641287</t>
  </si>
  <si>
    <t>Pol5</t>
  </si>
  <si>
    <t>jistič PL7-B16/3</t>
  </si>
  <si>
    <t>-1805343670</t>
  </si>
  <si>
    <t>5</t>
  </si>
  <si>
    <t>Pol6</t>
  </si>
  <si>
    <t>jistič PL7-B20/1</t>
  </si>
  <si>
    <t>-1720433454</t>
  </si>
  <si>
    <t>6</t>
  </si>
  <si>
    <t>Pol7</t>
  </si>
  <si>
    <t>jistič PL7-B10/1</t>
  </si>
  <si>
    <t>244594992</t>
  </si>
  <si>
    <t>7</t>
  </si>
  <si>
    <t>Pol8</t>
  </si>
  <si>
    <t>jistič PL7-B16/1</t>
  </si>
  <si>
    <t>779339025</t>
  </si>
  <si>
    <t>8</t>
  </si>
  <si>
    <t>Pol9</t>
  </si>
  <si>
    <t>jistič PL7-B6/1</t>
  </si>
  <si>
    <t>1994165153</t>
  </si>
  <si>
    <t>9</t>
  </si>
  <si>
    <t>Pol10</t>
  </si>
  <si>
    <t>chránič s nadpr. PFL7-16/1N/B/003</t>
  </si>
  <si>
    <t>841048515</t>
  </si>
  <si>
    <t>10</t>
  </si>
  <si>
    <t>Pol11</t>
  </si>
  <si>
    <t>chránič s nadpr. PFL7-10/1N/C/003</t>
  </si>
  <si>
    <t>-211769239</t>
  </si>
  <si>
    <t>11</t>
  </si>
  <si>
    <t>Pol12</t>
  </si>
  <si>
    <t>proudový chránič PF7-40/4/003</t>
  </si>
  <si>
    <t>-361770226</t>
  </si>
  <si>
    <t>Pol13</t>
  </si>
  <si>
    <t>svorky SAK 2,5</t>
  </si>
  <si>
    <t>-505962643</t>
  </si>
  <si>
    <t>13</t>
  </si>
  <si>
    <t>Pol14</t>
  </si>
  <si>
    <t>relé Z-R230/16-10</t>
  </si>
  <si>
    <t>-448219697</t>
  </si>
  <si>
    <t>14</t>
  </si>
  <si>
    <t>Pol15</t>
  </si>
  <si>
    <t>svorkovnice PE</t>
  </si>
  <si>
    <t>-28269902</t>
  </si>
  <si>
    <t>15</t>
  </si>
  <si>
    <t>Pol16</t>
  </si>
  <si>
    <t>svorkovnice RMC</t>
  </si>
  <si>
    <t>-1670640355</t>
  </si>
  <si>
    <t>16</t>
  </si>
  <si>
    <t>Pol17</t>
  </si>
  <si>
    <t>svorkovnice N</t>
  </si>
  <si>
    <t>-909614494</t>
  </si>
  <si>
    <t>17</t>
  </si>
  <si>
    <t>Pol18</t>
  </si>
  <si>
    <t>Doprava</t>
  </si>
  <si>
    <t>i</t>
  </si>
  <si>
    <t>735780219</t>
  </si>
  <si>
    <t>18</t>
  </si>
  <si>
    <t>Pol19</t>
  </si>
  <si>
    <t>Přesun</t>
  </si>
  <si>
    <t>-1725798144</t>
  </si>
  <si>
    <t>D3</t>
  </si>
  <si>
    <t xml:space="preserve">2.  Montážní práce silnoproud</t>
  </si>
  <si>
    <t>19</t>
  </si>
  <si>
    <t>Pol20</t>
  </si>
  <si>
    <t>kabel CYKY 3Cx1,5mm2</t>
  </si>
  <si>
    <t>m</t>
  </si>
  <si>
    <t>511436603</t>
  </si>
  <si>
    <t>20</t>
  </si>
  <si>
    <t>Pol21</t>
  </si>
  <si>
    <t>kabel CYKY 3Ax1,5mm2</t>
  </si>
  <si>
    <t>-1039785959</t>
  </si>
  <si>
    <t>Pol22</t>
  </si>
  <si>
    <t>uložených pod omítkou</t>
  </si>
  <si>
    <t>-295437554</t>
  </si>
  <si>
    <t>22</t>
  </si>
  <si>
    <t>Pol23</t>
  </si>
  <si>
    <t>kabel CYKY 2Ax1,5mm2</t>
  </si>
  <si>
    <t>1040256266</t>
  </si>
  <si>
    <t>23</t>
  </si>
  <si>
    <t>Pol24</t>
  </si>
  <si>
    <t>-1650911580</t>
  </si>
  <si>
    <t>24</t>
  </si>
  <si>
    <t>Pol25</t>
  </si>
  <si>
    <t>kabel CYKY 3Cx4mm2</t>
  </si>
  <si>
    <t>-586545493</t>
  </si>
  <si>
    <t>25</t>
  </si>
  <si>
    <t>Pol26</t>
  </si>
  <si>
    <t>195909560</t>
  </si>
  <si>
    <t>26</t>
  </si>
  <si>
    <t>Pol27</t>
  </si>
  <si>
    <t>kabel CHKE-V 3x1,5mm2 Fe 180</t>
  </si>
  <si>
    <t>-1448222386</t>
  </si>
  <si>
    <t>27</t>
  </si>
  <si>
    <t>Pol28</t>
  </si>
  <si>
    <t>-521423924</t>
  </si>
  <si>
    <t>28</t>
  </si>
  <si>
    <t>Pol29</t>
  </si>
  <si>
    <t>kabel CYKY 3Cx2,5mm2</t>
  </si>
  <si>
    <t>1114595254</t>
  </si>
  <si>
    <t>29</t>
  </si>
  <si>
    <t>467504710</t>
  </si>
  <si>
    <t>30</t>
  </si>
  <si>
    <t>Pol30</t>
  </si>
  <si>
    <t>kabel CYKY 5Cx2,5mm2</t>
  </si>
  <si>
    <t>131715429</t>
  </si>
  <si>
    <t>31</t>
  </si>
  <si>
    <t>Pol31</t>
  </si>
  <si>
    <t>2047682346</t>
  </si>
  <si>
    <t>32</t>
  </si>
  <si>
    <t>Pol32</t>
  </si>
  <si>
    <t>vodič CYY 6mm2</t>
  </si>
  <si>
    <t>1182849535</t>
  </si>
  <si>
    <t>33</t>
  </si>
  <si>
    <t>Pol33</t>
  </si>
  <si>
    <t>vodič CYY 4mm2</t>
  </si>
  <si>
    <t>130588359</t>
  </si>
  <si>
    <t>34</t>
  </si>
  <si>
    <t>Pol34</t>
  </si>
  <si>
    <t>-1156659410</t>
  </si>
  <si>
    <t>35</t>
  </si>
  <si>
    <t>Pol35</t>
  </si>
  <si>
    <t>tlačítko T6S1JP30RU54</t>
  </si>
  <si>
    <t>-1415443614</t>
  </si>
  <si>
    <t>36</t>
  </si>
  <si>
    <t>Pol36</t>
  </si>
  <si>
    <t>montáž</t>
  </si>
  <si>
    <t>436526136</t>
  </si>
  <si>
    <t>37</t>
  </si>
  <si>
    <t>Pol37</t>
  </si>
  <si>
    <t>A1-LED sv. 12W, 1400lm, IP 65</t>
  </si>
  <si>
    <t>-696081226</t>
  </si>
  <si>
    <t>38</t>
  </si>
  <si>
    <t>Pol38</t>
  </si>
  <si>
    <t>A2-LED sv. 19W, 2000lm,IP 65</t>
  </si>
  <si>
    <t>947937718</t>
  </si>
  <si>
    <t>39</t>
  </si>
  <si>
    <t>Pol39</t>
  </si>
  <si>
    <t>70323682</t>
  </si>
  <si>
    <t>40</t>
  </si>
  <si>
    <t>Pol40</t>
  </si>
  <si>
    <t>B1-LED sv. 20W, 2320lm, IP 40</t>
  </si>
  <si>
    <t>762936012</t>
  </si>
  <si>
    <t>41</t>
  </si>
  <si>
    <t>Pol41</t>
  </si>
  <si>
    <t>B2-LED sv. 20W, 2320lm, IP 40</t>
  </si>
  <si>
    <t>-234553139</t>
  </si>
  <si>
    <t>42</t>
  </si>
  <si>
    <t>-2058642940</t>
  </si>
  <si>
    <t>43</t>
  </si>
  <si>
    <t>Pol42</t>
  </si>
  <si>
    <t>C-LED sv. 40W, 4620lm, IP 40</t>
  </si>
  <si>
    <t>1959542044</t>
  </si>
  <si>
    <t>44</t>
  </si>
  <si>
    <t>1218865613</t>
  </si>
  <si>
    <t>45</t>
  </si>
  <si>
    <t>Pol43</t>
  </si>
  <si>
    <t xml:space="preserve">D1-LED sv.,  50W, 6820W, IP 40</t>
  </si>
  <si>
    <t>-237964098</t>
  </si>
  <si>
    <t>46</t>
  </si>
  <si>
    <t>Pol44</t>
  </si>
  <si>
    <t>D2-LED sv. 40W, 6200W, IP 40</t>
  </si>
  <si>
    <t>272144916</t>
  </si>
  <si>
    <t>47</t>
  </si>
  <si>
    <t>Pol45</t>
  </si>
  <si>
    <t>-1691248055</t>
  </si>
  <si>
    <t>48</t>
  </si>
  <si>
    <t>Pol46</t>
  </si>
  <si>
    <t>N01-LED sv. nouzové, 391lm, 2,5W</t>
  </si>
  <si>
    <t>1401801976</t>
  </si>
  <si>
    <t>49</t>
  </si>
  <si>
    <t>Pol47</t>
  </si>
  <si>
    <t>N02-LED sv. nouzové, 344lm,2,5W</t>
  </si>
  <si>
    <t>-1925036678</t>
  </si>
  <si>
    <t>50</t>
  </si>
  <si>
    <t>Pol48</t>
  </si>
  <si>
    <t>N03-LED nouzové piktogram.</t>
  </si>
  <si>
    <t>-1809358303</t>
  </si>
  <si>
    <t>51</t>
  </si>
  <si>
    <t>Pol49</t>
  </si>
  <si>
    <t>N04-LED nouzové 314lm, 7W</t>
  </si>
  <si>
    <t>1302708311</t>
  </si>
  <si>
    <t>52</t>
  </si>
  <si>
    <t>Pol50</t>
  </si>
  <si>
    <t>N05-LED nouzové ST RD 375SO</t>
  </si>
  <si>
    <t>1033560557</t>
  </si>
  <si>
    <t>53</t>
  </si>
  <si>
    <t>Pol51</t>
  </si>
  <si>
    <t>-584621244</t>
  </si>
  <si>
    <t>54</t>
  </si>
  <si>
    <t>Pol52</t>
  </si>
  <si>
    <t>podtlačítková jednotka</t>
  </si>
  <si>
    <t>-207326485</t>
  </si>
  <si>
    <t>55</t>
  </si>
  <si>
    <t>Pol53</t>
  </si>
  <si>
    <t>-461672937</t>
  </si>
  <si>
    <t>56</t>
  </si>
  <si>
    <t>Pol54</t>
  </si>
  <si>
    <t>strojek spínače č.1, IP 20</t>
  </si>
  <si>
    <t>-92088526</t>
  </si>
  <si>
    <t>57</t>
  </si>
  <si>
    <t>Pol55</t>
  </si>
  <si>
    <t>montáž vyp. č.1</t>
  </si>
  <si>
    <t>734228153</t>
  </si>
  <si>
    <t>58</t>
  </si>
  <si>
    <t>Pol56</t>
  </si>
  <si>
    <t>přepínač č.1, IP 44</t>
  </si>
  <si>
    <t>-178161161</t>
  </si>
  <si>
    <t>59</t>
  </si>
  <si>
    <t>Pol57</t>
  </si>
  <si>
    <t>963393779</t>
  </si>
  <si>
    <t>60</t>
  </si>
  <si>
    <t>Pol58</t>
  </si>
  <si>
    <t>strojek spínače č.1/0, IP 20</t>
  </si>
  <si>
    <t>1262358962</t>
  </si>
  <si>
    <t>61</t>
  </si>
  <si>
    <t>-512865987</t>
  </si>
  <si>
    <t>62</t>
  </si>
  <si>
    <t>Pol59</t>
  </si>
  <si>
    <t>strojek spínače č. 6, IP 20</t>
  </si>
  <si>
    <t>-1305028901</t>
  </si>
  <si>
    <t>63</t>
  </si>
  <si>
    <t>Pol60</t>
  </si>
  <si>
    <t>montáž vyp. č.6</t>
  </si>
  <si>
    <t>-1763500725</t>
  </si>
  <si>
    <t>64</t>
  </si>
  <si>
    <t>Pol61</t>
  </si>
  <si>
    <t>přepínač č.6, IP 44</t>
  </si>
  <si>
    <t>1433338600</t>
  </si>
  <si>
    <t>65</t>
  </si>
  <si>
    <t>Pol62</t>
  </si>
  <si>
    <t>-312799954</t>
  </si>
  <si>
    <t>66</t>
  </si>
  <si>
    <t>Pol63</t>
  </si>
  <si>
    <t>jednorámeček</t>
  </si>
  <si>
    <t>849200199</t>
  </si>
  <si>
    <t>67</t>
  </si>
  <si>
    <t>Pol64</t>
  </si>
  <si>
    <t>dvojrámeček vodorovný</t>
  </si>
  <si>
    <t>-961187562</t>
  </si>
  <si>
    <t>68</t>
  </si>
  <si>
    <t>Pol65</t>
  </si>
  <si>
    <t>kryt jednoduchý</t>
  </si>
  <si>
    <t>197749411</t>
  </si>
  <si>
    <t>69</t>
  </si>
  <si>
    <t>Pol66</t>
  </si>
  <si>
    <t>časové relé SMR-T</t>
  </si>
  <si>
    <t>-1493311809</t>
  </si>
  <si>
    <t>70</t>
  </si>
  <si>
    <t>Pol67</t>
  </si>
  <si>
    <t>1307959765</t>
  </si>
  <si>
    <t>71</t>
  </si>
  <si>
    <t>Pol68</t>
  </si>
  <si>
    <t>strojek zás. 230V/16A, IP 20</t>
  </si>
  <si>
    <t>-774631114</t>
  </si>
  <si>
    <t>72</t>
  </si>
  <si>
    <t>Pol69</t>
  </si>
  <si>
    <t>montáž zásuvek</t>
  </si>
  <si>
    <t>770652685</t>
  </si>
  <si>
    <t>73</t>
  </si>
  <si>
    <t>Pol70</t>
  </si>
  <si>
    <t>strojek zás. 230V/16A s přep., IP 20</t>
  </si>
  <si>
    <t>-222191004</t>
  </si>
  <si>
    <t>74</t>
  </si>
  <si>
    <t>Pol71</t>
  </si>
  <si>
    <t>2087833121</t>
  </si>
  <si>
    <t>75</t>
  </si>
  <si>
    <t>Pol72</t>
  </si>
  <si>
    <t>strojek zás. 230V/16A, IP 44</t>
  </si>
  <si>
    <t>-1225259490</t>
  </si>
  <si>
    <t>76</t>
  </si>
  <si>
    <t>Pol73</t>
  </si>
  <si>
    <t>-591537534</t>
  </si>
  <si>
    <t>77</t>
  </si>
  <si>
    <t>Pol74</t>
  </si>
  <si>
    <t>zás. 3x400V/16A, 5-pol.,IP 44</t>
  </si>
  <si>
    <t>384304523</t>
  </si>
  <si>
    <t>78</t>
  </si>
  <si>
    <t>Pol75</t>
  </si>
  <si>
    <t>370978494</t>
  </si>
  <si>
    <t>79</t>
  </si>
  <si>
    <t>Pol76</t>
  </si>
  <si>
    <t>sporáková kombinace</t>
  </si>
  <si>
    <t>2097503859</t>
  </si>
  <si>
    <t>80</t>
  </si>
  <si>
    <t>Pol77</t>
  </si>
  <si>
    <t>-102754881</t>
  </si>
  <si>
    <t>81</t>
  </si>
  <si>
    <t>662786436</t>
  </si>
  <si>
    <t>82</t>
  </si>
  <si>
    <t>Pol78</t>
  </si>
  <si>
    <t>trojjrámeček vodorovný</t>
  </si>
  <si>
    <t>1547560670</t>
  </si>
  <si>
    <t>83</t>
  </si>
  <si>
    <t>Pol79</t>
  </si>
  <si>
    <t>krabice přístrojová KP 67/2</t>
  </si>
  <si>
    <t>-1235905265</t>
  </si>
  <si>
    <t>84</t>
  </si>
  <si>
    <t>Pol80</t>
  </si>
  <si>
    <t>219708443</t>
  </si>
  <si>
    <t>85</t>
  </si>
  <si>
    <t>Pol81</t>
  </si>
  <si>
    <t>krabice rozpojovací KU 68-1903</t>
  </si>
  <si>
    <t>-1204339178</t>
  </si>
  <si>
    <t>86</t>
  </si>
  <si>
    <t>-349555059</t>
  </si>
  <si>
    <t>87</t>
  </si>
  <si>
    <t>Pol82</t>
  </si>
  <si>
    <t>krabice rozpojovací KR 97/5</t>
  </si>
  <si>
    <t>1726407513</t>
  </si>
  <si>
    <t>88</t>
  </si>
  <si>
    <t>-1846436754</t>
  </si>
  <si>
    <t>89</t>
  </si>
  <si>
    <t>Pol83</t>
  </si>
  <si>
    <t>krabice KPR 68</t>
  </si>
  <si>
    <t>-250078065</t>
  </si>
  <si>
    <t>90</t>
  </si>
  <si>
    <t>-158632565</t>
  </si>
  <si>
    <t>91</t>
  </si>
  <si>
    <t>Pol84</t>
  </si>
  <si>
    <t>krabice KT 250</t>
  </si>
  <si>
    <t>-118620095</t>
  </si>
  <si>
    <t>92</t>
  </si>
  <si>
    <t>Pol85</t>
  </si>
  <si>
    <t>-761723017</t>
  </si>
  <si>
    <t>93</t>
  </si>
  <si>
    <t>Pol86</t>
  </si>
  <si>
    <t>potenciálová svorkovnice</t>
  </si>
  <si>
    <t>-456868804</t>
  </si>
  <si>
    <t>94</t>
  </si>
  <si>
    <t>Pol87</t>
  </si>
  <si>
    <t>31574892</t>
  </si>
  <si>
    <t>95</t>
  </si>
  <si>
    <t>Pol88</t>
  </si>
  <si>
    <t>ukončení vod. do 4mm2</t>
  </si>
  <si>
    <t>2027797525</t>
  </si>
  <si>
    <t>96</t>
  </si>
  <si>
    <t>Pol89</t>
  </si>
  <si>
    <t>ukončení vod. do 2,5mm2</t>
  </si>
  <si>
    <t>-232821387</t>
  </si>
  <si>
    <t>97</t>
  </si>
  <si>
    <t>Pol90</t>
  </si>
  <si>
    <t>Prořez</t>
  </si>
  <si>
    <t>1485736432</t>
  </si>
  <si>
    <t>98</t>
  </si>
  <si>
    <t>Pol91</t>
  </si>
  <si>
    <t>PPV</t>
  </si>
  <si>
    <t>1326155771</t>
  </si>
  <si>
    <t>D4</t>
  </si>
  <si>
    <t>SLABOPROUD</t>
  </si>
  <si>
    <t>D5</t>
  </si>
  <si>
    <t xml:space="preserve">1.  Montážní práce slaboproud</t>
  </si>
  <si>
    <t>99</t>
  </si>
  <si>
    <t>Pol92</t>
  </si>
  <si>
    <t>vodič UTP Cat 6e</t>
  </si>
  <si>
    <t>-1989880933</t>
  </si>
  <si>
    <t>100</t>
  </si>
  <si>
    <t>Pol93</t>
  </si>
  <si>
    <t>uložení do trubky</t>
  </si>
  <si>
    <t>827420976</t>
  </si>
  <si>
    <t>102</t>
  </si>
  <si>
    <t>-1540795223</t>
  </si>
  <si>
    <t>101</t>
  </si>
  <si>
    <t>Pol94</t>
  </si>
  <si>
    <t>vodič UTP Cat 5e</t>
  </si>
  <si>
    <t>479305136</t>
  </si>
  <si>
    <t>103</t>
  </si>
  <si>
    <t>Pol95</t>
  </si>
  <si>
    <t>vodič JYTY 2x1mm2</t>
  </si>
  <si>
    <t>-1967465719</t>
  </si>
  <si>
    <t>104</t>
  </si>
  <si>
    <t>Pol96</t>
  </si>
  <si>
    <t>-944610928</t>
  </si>
  <si>
    <t>105</t>
  </si>
  <si>
    <t>Pol97</t>
  </si>
  <si>
    <t>trubka MONOFLEX 1220</t>
  </si>
  <si>
    <t>-2024748920</t>
  </si>
  <si>
    <t>106</t>
  </si>
  <si>
    <t>Pol98</t>
  </si>
  <si>
    <t>-2136344458</t>
  </si>
  <si>
    <t>107</t>
  </si>
  <si>
    <t>Pol99</t>
  </si>
  <si>
    <t>videosestava MELODY VILLA</t>
  </si>
  <si>
    <t>790771825</t>
  </si>
  <si>
    <t>108</t>
  </si>
  <si>
    <t>Pol100</t>
  </si>
  <si>
    <t>-1756797668</t>
  </si>
  <si>
    <t>109</t>
  </si>
  <si>
    <t>Pol101</t>
  </si>
  <si>
    <t>el. zámek</t>
  </si>
  <si>
    <t>-1127656621</t>
  </si>
  <si>
    <t>110</t>
  </si>
  <si>
    <t>Pol102</t>
  </si>
  <si>
    <t>1623795428</t>
  </si>
  <si>
    <t>111</t>
  </si>
  <si>
    <t>Pol103</t>
  </si>
  <si>
    <t>vest. modul datová dvojzásuvka</t>
  </si>
  <si>
    <t>1837880440</t>
  </si>
  <si>
    <t>112</t>
  </si>
  <si>
    <t>Pol104</t>
  </si>
  <si>
    <t>montáž datových dvojzásuvek</t>
  </si>
  <si>
    <t>-2051748715</t>
  </si>
  <si>
    <t>113</t>
  </si>
  <si>
    <t>Pol105</t>
  </si>
  <si>
    <t>autonomní požární hlásič</t>
  </si>
  <si>
    <t>-979168489</t>
  </si>
  <si>
    <t>114</t>
  </si>
  <si>
    <t>Pol106</t>
  </si>
  <si>
    <t>866684524</t>
  </si>
  <si>
    <t>115</t>
  </si>
  <si>
    <t>Pol107</t>
  </si>
  <si>
    <t>-1451738915</t>
  </si>
  <si>
    <t>116</t>
  </si>
  <si>
    <t>Pol108</t>
  </si>
  <si>
    <t>838534324</t>
  </si>
  <si>
    <t>D6</t>
  </si>
  <si>
    <t>3. Stavební práce při elektromontážích</t>
  </si>
  <si>
    <t>117</t>
  </si>
  <si>
    <t>Pol109</t>
  </si>
  <si>
    <t>vysekaní kapes 7x7x5cm v cihle</t>
  </si>
  <si>
    <t>1678115964</t>
  </si>
  <si>
    <t>118</t>
  </si>
  <si>
    <t>Pol110</t>
  </si>
  <si>
    <t>dtto 10x10x8 v cihle</t>
  </si>
  <si>
    <t>1385321415</t>
  </si>
  <si>
    <t>119</t>
  </si>
  <si>
    <t>Pol111</t>
  </si>
  <si>
    <t>vysekání rýh hl.3cm,š.3cm, cihla</t>
  </si>
  <si>
    <t>-1838597148</t>
  </si>
  <si>
    <t>120</t>
  </si>
  <si>
    <t>Pol112</t>
  </si>
  <si>
    <t>dtto hl.3cm,š.5cm, cihla</t>
  </si>
  <si>
    <t>1317640890</t>
  </si>
  <si>
    <t>121</t>
  </si>
  <si>
    <t>Pol113</t>
  </si>
  <si>
    <t>dtto š.3cm, strop</t>
  </si>
  <si>
    <t>-751375556</t>
  </si>
  <si>
    <t>122</t>
  </si>
  <si>
    <t>Pol114</t>
  </si>
  <si>
    <t>průraz tl. do 75cm, cihla</t>
  </si>
  <si>
    <t>-1716690045</t>
  </si>
  <si>
    <t>123</t>
  </si>
  <si>
    <t>Pol115</t>
  </si>
  <si>
    <t>oprava omítky kolem průrazů</t>
  </si>
  <si>
    <t>-755664234</t>
  </si>
  <si>
    <t>125</t>
  </si>
  <si>
    <t>626372623</t>
  </si>
  <si>
    <t>124</t>
  </si>
  <si>
    <t>Pol116</t>
  </si>
  <si>
    <t>průraz stropem tl. 25cm</t>
  </si>
  <si>
    <t>607844777</t>
  </si>
  <si>
    <t>126</t>
  </si>
  <si>
    <t>Pol117</t>
  </si>
  <si>
    <t>Vyplnění a omítnutí rýh ve stropech hl.3cm, š.3cm</t>
  </si>
  <si>
    <t>1026452854</t>
  </si>
  <si>
    <t>127</t>
  </si>
  <si>
    <t>Pol118</t>
  </si>
  <si>
    <t>Vyplnění a omítnutí rýh ve stěnách hl. 3cm, š. 3cm</t>
  </si>
  <si>
    <t>771489840</t>
  </si>
  <si>
    <t>128</t>
  </si>
  <si>
    <t>Pol119</t>
  </si>
  <si>
    <t>dtto hl.3cm,š. 5cm</t>
  </si>
  <si>
    <t>1026430749</t>
  </si>
  <si>
    <t>129</t>
  </si>
  <si>
    <t>Pol120</t>
  </si>
  <si>
    <t>odvoz suti do 1km</t>
  </si>
  <si>
    <t>t</t>
  </si>
  <si>
    <t>238815712</t>
  </si>
  <si>
    <t>D7</t>
  </si>
  <si>
    <t>Práce dle HZS</t>
  </si>
  <si>
    <t>130</t>
  </si>
  <si>
    <t>Pol121</t>
  </si>
  <si>
    <t>demontáž stáv. el.instalace</t>
  </si>
  <si>
    <t>hod</t>
  </si>
  <si>
    <t>-1930352871</t>
  </si>
  <si>
    <t>131</t>
  </si>
  <si>
    <t>Pol122</t>
  </si>
  <si>
    <t xml:space="preserve">přepojení  rozvaděče RE-RH</t>
  </si>
  <si>
    <t>404456705</t>
  </si>
  <si>
    <t>132</t>
  </si>
  <si>
    <t>Pol123</t>
  </si>
  <si>
    <t>osazení rozvaděče RE-RH</t>
  </si>
  <si>
    <t>1985900477</t>
  </si>
  <si>
    <t>133</t>
  </si>
  <si>
    <t>Pol124</t>
  </si>
  <si>
    <t>nastavení systému DALI</t>
  </si>
  <si>
    <t>1735641389</t>
  </si>
  <si>
    <t>134</t>
  </si>
  <si>
    <t>Pol125</t>
  </si>
  <si>
    <t>nastavení ovladání vzduchotech.</t>
  </si>
  <si>
    <t>-1096358762</t>
  </si>
  <si>
    <t>135</t>
  </si>
  <si>
    <t>Pol126</t>
  </si>
  <si>
    <t>příprava k revizi</t>
  </si>
  <si>
    <t>1609714070</t>
  </si>
  <si>
    <t>D8</t>
  </si>
  <si>
    <t>Revize</t>
  </si>
  <si>
    <t>136</t>
  </si>
  <si>
    <t>Pol127</t>
  </si>
  <si>
    <t>výchozí revize</t>
  </si>
  <si>
    <t>1143828188</t>
  </si>
  <si>
    <t>VRN</t>
  </si>
  <si>
    <t>Vedlejší rozpočtové náklady</t>
  </si>
  <si>
    <t>137</t>
  </si>
  <si>
    <t>Pol1</t>
  </si>
  <si>
    <t>GZS</t>
  </si>
  <si>
    <t>1658129776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</si>
</sst>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33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41</v>
      </c>
      <c r="E29" s="44"/>
      <c r="F29" s="29" t="s">
        <v>42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43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44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45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46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52</v>
      </c>
      <c r="AI60" s="39"/>
      <c r="AJ60" s="39"/>
      <c r="AK60" s="39"/>
      <c r="AL60" s="39"/>
      <c r="AM60" s="61" t="s">
        <v>53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54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55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52</v>
      </c>
      <c r="AI75" s="39"/>
      <c r="AJ75" s="39"/>
      <c r="AK75" s="39"/>
      <c r="AL75" s="39"/>
      <c r="AM75" s="61" t="s">
        <v>53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240026a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Elektroinstalace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3. 3. 2025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Metropolitní kapitula u svatého Václava v Olomouci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INTEGRAPLAN v.o.s.</v>
      </c>
      <c r="AN89" s="68"/>
      <c r="AO89" s="68"/>
      <c r="AP89" s="68"/>
      <c r="AQ89" s="37"/>
      <c r="AR89" s="41"/>
      <c r="AS89" s="78" t="s">
        <v>57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58</v>
      </c>
      <c r="D92" s="91"/>
      <c r="E92" s="91"/>
      <c r="F92" s="91"/>
      <c r="G92" s="91"/>
      <c r="H92" s="92"/>
      <c r="I92" s="93" t="s">
        <v>59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60</v>
      </c>
      <c r="AH92" s="91"/>
      <c r="AI92" s="91"/>
      <c r="AJ92" s="91"/>
      <c r="AK92" s="91"/>
      <c r="AL92" s="91"/>
      <c r="AM92" s="91"/>
      <c r="AN92" s="93" t="s">
        <v>61</v>
      </c>
      <c r="AO92" s="91"/>
      <c r="AP92" s="95"/>
      <c r="AQ92" s="96" t="s">
        <v>62</v>
      </c>
      <c r="AR92" s="41"/>
      <c r="AS92" s="97" t="s">
        <v>63</v>
      </c>
      <c r="AT92" s="98" t="s">
        <v>64</v>
      </c>
      <c r="AU92" s="98" t="s">
        <v>65</v>
      </c>
      <c r="AV92" s="98" t="s">
        <v>66</v>
      </c>
      <c r="AW92" s="98" t="s">
        <v>67</v>
      </c>
      <c r="AX92" s="98" t="s">
        <v>68</v>
      </c>
      <c r="AY92" s="98" t="s">
        <v>69</v>
      </c>
      <c r="AZ92" s="98" t="s">
        <v>70</v>
      </c>
      <c r="BA92" s="98" t="s">
        <v>71</v>
      </c>
      <c r="BB92" s="98" t="s">
        <v>72</v>
      </c>
      <c r="BC92" s="98" t="s">
        <v>73</v>
      </c>
      <c r="BD92" s="99" t="s">
        <v>74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75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76</v>
      </c>
      <c r="BT94" s="114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5" t="s">
        <v>80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'240026a - Elektroinstalace'!J28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81</v>
      </c>
      <c r="AR95" s="122"/>
      <c r="AS95" s="123">
        <v>0</v>
      </c>
      <c r="AT95" s="124">
        <f>ROUND(SUM(AV95:AW95),2)</f>
        <v>0</v>
      </c>
      <c r="AU95" s="125">
        <f>'240026a - Elektroinstalace'!P121</f>
        <v>0</v>
      </c>
      <c r="AV95" s="124">
        <f>'240026a - Elektroinstalace'!J31</f>
        <v>0</v>
      </c>
      <c r="AW95" s="124">
        <f>'240026a - Elektroinstalace'!J32</f>
        <v>0</v>
      </c>
      <c r="AX95" s="124">
        <f>'240026a - Elektroinstalace'!J33</f>
        <v>0</v>
      </c>
      <c r="AY95" s="124">
        <f>'240026a - Elektroinstalace'!J34</f>
        <v>0</v>
      </c>
      <c r="AZ95" s="124">
        <f>'240026a - Elektroinstalace'!F31</f>
        <v>0</v>
      </c>
      <c r="BA95" s="124">
        <f>'240026a - Elektroinstalace'!F32</f>
        <v>0</v>
      </c>
      <c r="BB95" s="124">
        <f>'240026a - Elektroinstalace'!F33</f>
        <v>0</v>
      </c>
      <c r="BC95" s="124">
        <f>'240026a - Elektroinstalace'!F34</f>
        <v>0</v>
      </c>
      <c r="BD95" s="126">
        <f>'240026a - Elektroinstalace'!F35</f>
        <v>0</v>
      </c>
      <c r="BE95" s="7"/>
      <c r="BT95" s="127" t="s">
        <v>82</v>
      </c>
      <c r="BU95" s="127" t="s">
        <v>83</v>
      </c>
      <c r="BV95" s="127" t="s">
        <v>78</v>
      </c>
      <c r="BW95" s="127" t="s">
        <v>5</v>
      </c>
      <c r="BX95" s="127" t="s">
        <v>79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qsKKW/06Ayd9hu6/XVvX7G2DeP9sDiT6UgkxZcymdSRQ4BfFXwHAtwZ4MjutfOKBg89NxjRZCodvZ+VPsSPgjg==" hashValue="jnxT3fkdx5VlD1mQMBNDa5p+091K4gOQRiLZDHGLjr4VGytuYS2JawLzBRvMgaQ5JeE+6uw9foJl60G/9l21c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0026a - Elektroinstal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84</v>
      </c>
    </row>
    <row r="4" s="1" customFormat="1" ht="24.96" customHeight="1">
      <c r="B4" s="17"/>
      <c r="D4" s="130" t="s">
        <v>85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3. 3. 2025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31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32</v>
      </c>
      <c r="F19" s="35"/>
      <c r="G19" s="35"/>
      <c r="H19" s="35"/>
      <c r="I19" s="132" t="s">
        <v>27</v>
      </c>
      <c r="J19" s="134" t="s">
        <v>33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35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27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36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37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39</v>
      </c>
      <c r="G30" s="35"/>
      <c r="H30" s="35"/>
      <c r="I30" s="143" t="s">
        <v>38</v>
      </c>
      <c r="J30" s="143" t="s">
        <v>40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41</v>
      </c>
      <c r="E31" s="132" t="s">
        <v>42</v>
      </c>
      <c r="F31" s="145">
        <f>ROUND((SUM(BE121:BE267)),  2)</f>
        <v>0</v>
      </c>
      <c r="G31" s="35"/>
      <c r="H31" s="35"/>
      <c r="I31" s="146">
        <v>0.20999999999999999</v>
      </c>
      <c r="J31" s="145">
        <f>ROUND(((SUM(BE121:BE267))*I31),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43</v>
      </c>
      <c r="F32" s="145">
        <f>ROUND((SUM(BF121:BF267)),  2)</f>
        <v>0</v>
      </c>
      <c r="G32" s="35"/>
      <c r="H32" s="35"/>
      <c r="I32" s="146">
        <v>0.12</v>
      </c>
      <c r="J32" s="145">
        <f>ROUND(((SUM(BF121:BF267))*I32),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44</v>
      </c>
      <c r="F33" s="145">
        <f>ROUND((SUM(BG121:BG267)),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45</v>
      </c>
      <c r="F34" s="145">
        <f>ROUND((SUM(BH121:BH267)),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46</v>
      </c>
      <c r="F35" s="145">
        <f>ROUND((SUM(BI121:BI267)),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47</v>
      </c>
      <c r="E37" s="149"/>
      <c r="F37" s="149"/>
      <c r="G37" s="150" t="s">
        <v>48</v>
      </c>
      <c r="H37" s="151" t="s">
        <v>49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50</v>
      </c>
      <c r="E50" s="155"/>
      <c r="F50" s="155"/>
      <c r="G50" s="154" t="s">
        <v>51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52</v>
      </c>
      <c r="E61" s="157"/>
      <c r="F61" s="158" t="s">
        <v>53</v>
      </c>
      <c r="G61" s="156" t="s">
        <v>52</v>
      </c>
      <c r="H61" s="157"/>
      <c r="I61" s="157"/>
      <c r="J61" s="159" t="s">
        <v>53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54</v>
      </c>
      <c r="E65" s="160"/>
      <c r="F65" s="160"/>
      <c r="G65" s="154" t="s">
        <v>55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52</v>
      </c>
      <c r="E76" s="157"/>
      <c r="F76" s="158" t="s">
        <v>53</v>
      </c>
      <c r="G76" s="156" t="s">
        <v>52</v>
      </c>
      <c r="H76" s="157"/>
      <c r="I76" s="157"/>
      <c r="J76" s="159" t="s">
        <v>53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86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Elektroinstalace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3. 3. 2025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Metropolitní kapitula u svatého Václava v Olomouci</v>
      </c>
      <c r="G89" s="37"/>
      <c r="H89" s="37"/>
      <c r="I89" s="29" t="s">
        <v>30</v>
      </c>
      <c r="J89" s="33" t="str">
        <f>E19</f>
        <v>INTEGRAPLAN v.o.s.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35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87</v>
      </c>
      <c r="D92" s="166"/>
      <c r="E92" s="166"/>
      <c r="F92" s="166"/>
      <c r="G92" s="166"/>
      <c r="H92" s="166"/>
      <c r="I92" s="166"/>
      <c r="J92" s="167" t="s">
        <v>88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89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90</v>
      </c>
    </row>
    <row r="95" s="9" customFormat="1" ht="24.96" customHeight="1">
      <c r="A95" s="9"/>
      <c r="B95" s="169"/>
      <c r="C95" s="170"/>
      <c r="D95" s="171" t="s">
        <v>91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92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93</v>
      </c>
      <c r="E97" s="178"/>
      <c r="F97" s="178"/>
      <c r="G97" s="178"/>
      <c r="H97" s="178"/>
      <c r="I97" s="178"/>
      <c r="J97" s="179">
        <f>J142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69"/>
      <c r="C98" s="170"/>
      <c r="D98" s="171" t="s">
        <v>94</v>
      </c>
      <c r="E98" s="172"/>
      <c r="F98" s="172"/>
      <c r="G98" s="172"/>
      <c r="H98" s="172"/>
      <c r="I98" s="172"/>
      <c r="J98" s="173">
        <f>J223</f>
        <v>0</v>
      </c>
      <c r="K98" s="170"/>
      <c r="L98" s="17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75"/>
      <c r="C99" s="176"/>
      <c r="D99" s="177" t="s">
        <v>95</v>
      </c>
      <c r="E99" s="178"/>
      <c r="F99" s="178"/>
      <c r="G99" s="178"/>
      <c r="H99" s="178"/>
      <c r="I99" s="178"/>
      <c r="J99" s="179">
        <f>J224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69"/>
      <c r="C100" s="170"/>
      <c r="D100" s="171" t="s">
        <v>96</v>
      </c>
      <c r="E100" s="172"/>
      <c r="F100" s="172"/>
      <c r="G100" s="172"/>
      <c r="H100" s="172"/>
      <c r="I100" s="172"/>
      <c r="J100" s="173">
        <f>J243</f>
        <v>0</v>
      </c>
      <c r="K100" s="170"/>
      <c r="L100" s="17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69"/>
      <c r="C101" s="170"/>
      <c r="D101" s="171" t="s">
        <v>97</v>
      </c>
      <c r="E101" s="172"/>
      <c r="F101" s="172"/>
      <c r="G101" s="172"/>
      <c r="H101" s="172"/>
      <c r="I101" s="172"/>
      <c r="J101" s="173">
        <f>J257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69"/>
      <c r="C102" s="170"/>
      <c r="D102" s="171" t="s">
        <v>98</v>
      </c>
      <c r="E102" s="172"/>
      <c r="F102" s="172"/>
      <c r="G102" s="172"/>
      <c r="H102" s="172"/>
      <c r="I102" s="172"/>
      <c r="J102" s="173">
        <f>J264</f>
        <v>0</v>
      </c>
      <c r="K102" s="170"/>
      <c r="L102" s="17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69"/>
      <c r="C103" s="170"/>
      <c r="D103" s="171" t="s">
        <v>99</v>
      </c>
      <c r="E103" s="172"/>
      <c r="F103" s="172"/>
      <c r="G103" s="172"/>
      <c r="H103" s="172"/>
      <c r="I103" s="172"/>
      <c r="J103" s="173">
        <f>J266</f>
        <v>0</v>
      </c>
      <c r="K103" s="170"/>
      <c r="L103" s="17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100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Elektroinstalace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76" t="str">
        <f>IF(J10="","",J10)</f>
        <v>3. 3. 2025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Metropolitní kapitula u svatého Václava v Olomouci</v>
      </c>
      <c r="G117" s="37"/>
      <c r="H117" s="37"/>
      <c r="I117" s="29" t="s">
        <v>30</v>
      </c>
      <c r="J117" s="33" t="str">
        <f>E19</f>
        <v>INTEGRAPLAN v.o.s.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IF(E16="","",E16)</f>
        <v>Vyplň údaj</v>
      </c>
      <c r="G118" s="37"/>
      <c r="H118" s="37"/>
      <c r="I118" s="29" t="s">
        <v>35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101</v>
      </c>
      <c r="D120" s="184" t="s">
        <v>62</v>
      </c>
      <c r="E120" s="184" t="s">
        <v>58</v>
      </c>
      <c r="F120" s="184" t="s">
        <v>59</v>
      </c>
      <c r="G120" s="184" t="s">
        <v>102</v>
      </c>
      <c r="H120" s="184" t="s">
        <v>103</v>
      </c>
      <c r="I120" s="184" t="s">
        <v>104</v>
      </c>
      <c r="J120" s="185" t="s">
        <v>88</v>
      </c>
      <c r="K120" s="186" t="s">
        <v>105</v>
      </c>
      <c r="L120" s="187"/>
      <c r="M120" s="97" t="s">
        <v>1</v>
      </c>
      <c r="N120" s="98" t="s">
        <v>41</v>
      </c>
      <c r="O120" s="98" t="s">
        <v>106</v>
      </c>
      <c r="P120" s="98" t="s">
        <v>107</v>
      </c>
      <c r="Q120" s="98" t="s">
        <v>108</v>
      </c>
      <c r="R120" s="98" t="s">
        <v>109</v>
      </c>
      <c r="S120" s="98" t="s">
        <v>110</v>
      </c>
      <c r="T120" s="99" t="s">
        <v>111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112</v>
      </c>
      <c r="D121" s="37"/>
      <c r="E121" s="37"/>
      <c r="F121" s="37"/>
      <c r="G121" s="37"/>
      <c r="H121" s="37"/>
      <c r="I121" s="37"/>
      <c r="J121" s="188">
        <f>BK121</f>
        <v>0</v>
      </c>
      <c r="K121" s="37"/>
      <c r="L121" s="41"/>
      <c r="M121" s="100"/>
      <c r="N121" s="189"/>
      <c r="O121" s="101"/>
      <c r="P121" s="190">
        <f>P122+P223+P243+P257+P264+P266</f>
        <v>0</v>
      </c>
      <c r="Q121" s="101"/>
      <c r="R121" s="190">
        <f>R122+R223+R243+R257+R264+R266</f>
        <v>0</v>
      </c>
      <c r="S121" s="101"/>
      <c r="T121" s="191">
        <f>T122+T223+T243+T257+T264+T266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76</v>
      </c>
      <c r="AU121" s="14" t="s">
        <v>90</v>
      </c>
      <c r="BK121" s="192">
        <f>BK122+BK223+BK243+BK257+BK264+BK266</f>
        <v>0</v>
      </c>
    </row>
    <row r="122" s="12" customFormat="1" ht="25.92" customHeight="1">
      <c r="A122" s="12"/>
      <c r="B122" s="193"/>
      <c r="C122" s="194"/>
      <c r="D122" s="195" t="s">
        <v>76</v>
      </c>
      <c r="E122" s="196" t="s">
        <v>113</v>
      </c>
      <c r="F122" s="196" t="s">
        <v>114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P123+P142</f>
        <v>0</v>
      </c>
      <c r="Q122" s="201"/>
      <c r="R122" s="202">
        <f>R123+R142</f>
        <v>0</v>
      </c>
      <c r="S122" s="201"/>
      <c r="T122" s="203">
        <f>T123+T142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82</v>
      </c>
      <c r="AT122" s="205" t="s">
        <v>76</v>
      </c>
      <c r="AU122" s="205" t="s">
        <v>77</v>
      </c>
      <c r="AY122" s="204" t="s">
        <v>115</v>
      </c>
      <c r="BK122" s="206">
        <f>BK123+BK142</f>
        <v>0</v>
      </c>
    </row>
    <row r="123" s="12" customFormat="1" ht="22.8" customHeight="1">
      <c r="A123" s="12"/>
      <c r="B123" s="193"/>
      <c r="C123" s="194"/>
      <c r="D123" s="195" t="s">
        <v>76</v>
      </c>
      <c r="E123" s="207" t="s">
        <v>116</v>
      </c>
      <c r="F123" s="207" t="s">
        <v>117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SUM(P124:P141)</f>
        <v>0</v>
      </c>
      <c r="Q123" s="201"/>
      <c r="R123" s="202">
        <f>SUM(R124:R141)</f>
        <v>0</v>
      </c>
      <c r="S123" s="201"/>
      <c r="T123" s="203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82</v>
      </c>
      <c r="AT123" s="205" t="s">
        <v>76</v>
      </c>
      <c r="AU123" s="205" t="s">
        <v>82</v>
      </c>
      <c r="AY123" s="204" t="s">
        <v>115</v>
      </c>
      <c r="BK123" s="206">
        <f>SUM(BK124:BK141)</f>
        <v>0</v>
      </c>
    </row>
    <row r="124" s="2" customFormat="1" ht="16.5" customHeight="1">
      <c r="A124" s="35"/>
      <c r="B124" s="36"/>
      <c r="C124" s="209" t="s">
        <v>82</v>
      </c>
      <c r="D124" s="209" t="s">
        <v>118</v>
      </c>
      <c r="E124" s="210" t="s">
        <v>119</v>
      </c>
      <c r="F124" s="211" t="s">
        <v>120</v>
      </c>
      <c r="G124" s="212" t="s">
        <v>121</v>
      </c>
      <c r="H124" s="213">
        <v>1</v>
      </c>
      <c r="I124" s="214"/>
      <c r="J124" s="215">
        <f>ROUND(I124*H124,2)</f>
        <v>0</v>
      </c>
      <c r="K124" s="216"/>
      <c r="L124" s="41"/>
      <c r="M124" s="217" t="s">
        <v>1</v>
      </c>
      <c r="N124" s="218" t="s">
        <v>42</v>
      </c>
      <c r="O124" s="88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1" t="s">
        <v>122</v>
      </c>
      <c r="AT124" s="221" t="s">
        <v>118</v>
      </c>
      <c r="AU124" s="221" t="s">
        <v>84</v>
      </c>
      <c r="AY124" s="14" t="s">
        <v>115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4" t="s">
        <v>82</v>
      </c>
      <c r="BK124" s="222">
        <f>ROUND(I124*H124,2)</f>
        <v>0</v>
      </c>
      <c r="BL124" s="14" t="s">
        <v>122</v>
      </c>
      <c r="BM124" s="221" t="s">
        <v>123</v>
      </c>
    </row>
    <row r="125" s="2" customFormat="1" ht="16.5" customHeight="1">
      <c r="A125" s="35"/>
      <c r="B125" s="36"/>
      <c r="C125" s="209" t="s">
        <v>84</v>
      </c>
      <c r="D125" s="209" t="s">
        <v>118</v>
      </c>
      <c r="E125" s="210" t="s">
        <v>124</v>
      </c>
      <c r="F125" s="211" t="s">
        <v>125</v>
      </c>
      <c r="G125" s="212" t="s">
        <v>121</v>
      </c>
      <c r="H125" s="213">
        <v>1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42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122</v>
      </c>
      <c r="AT125" s="221" t="s">
        <v>118</v>
      </c>
      <c r="AU125" s="221" t="s">
        <v>84</v>
      </c>
      <c r="AY125" s="14" t="s">
        <v>115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82</v>
      </c>
      <c r="BK125" s="222">
        <f>ROUND(I125*H125,2)</f>
        <v>0</v>
      </c>
      <c r="BL125" s="14" t="s">
        <v>122</v>
      </c>
      <c r="BM125" s="221" t="s">
        <v>126</v>
      </c>
    </row>
    <row r="126" s="2" customFormat="1" ht="16.5" customHeight="1">
      <c r="A126" s="35"/>
      <c r="B126" s="36"/>
      <c r="C126" s="209" t="s">
        <v>127</v>
      </c>
      <c r="D126" s="209" t="s">
        <v>118</v>
      </c>
      <c r="E126" s="210" t="s">
        <v>128</v>
      </c>
      <c r="F126" s="211" t="s">
        <v>129</v>
      </c>
      <c r="G126" s="212" t="s">
        <v>121</v>
      </c>
      <c r="H126" s="213">
        <v>1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42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122</v>
      </c>
      <c r="AT126" s="221" t="s">
        <v>118</v>
      </c>
      <c r="AU126" s="221" t="s">
        <v>84</v>
      </c>
      <c r="AY126" s="14" t="s">
        <v>115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82</v>
      </c>
      <c r="BK126" s="222">
        <f>ROUND(I126*H126,2)</f>
        <v>0</v>
      </c>
      <c r="BL126" s="14" t="s">
        <v>122</v>
      </c>
      <c r="BM126" s="221" t="s">
        <v>130</v>
      </c>
    </row>
    <row r="127" s="2" customFormat="1" ht="16.5" customHeight="1">
      <c r="A127" s="35"/>
      <c r="B127" s="36"/>
      <c r="C127" s="209" t="s">
        <v>122</v>
      </c>
      <c r="D127" s="209" t="s">
        <v>118</v>
      </c>
      <c r="E127" s="210" t="s">
        <v>131</v>
      </c>
      <c r="F127" s="211" t="s">
        <v>132</v>
      </c>
      <c r="G127" s="212" t="s">
        <v>121</v>
      </c>
      <c r="H127" s="213">
        <v>2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42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122</v>
      </c>
      <c r="AT127" s="221" t="s">
        <v>118</v>
      </c>
      <c r="AU127" s="221" t="s">
        <v>84</v>
      </c>
      <c r="AY127" s="14" t="s">
        <v>115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82</v>
      </c>
      <c r="BK127" s="222">
        <f>ROUND(I127*H127,2)</f>
        <v>0</v>
      </c>
      <c r="BL127" s="14" t="s">
        <v>122</v>
      </c>
      <c r="BM127" s="221" t="s">
        <v>133</v>
      </c>
    </row>
    <row r="128" s="2" customFormat="1" ht="16.5" customHeight="1">
      <c r="A128" s="35"/>
      <c r="B128" s="36"/>
      <c r="C128" s="209" t="s">
        <v>134</v>
      </c>
      <c r="D128" s="209" t="s">
        <v>118</v>
      </c>
      <c r="E128" s="210" t="s">
        <v>135</v>
      </c>
      <c r="F128" s="211" t="s">
        <v>136</v>
      </c>
      <c r="G128" s="212" t="s">
        <v>121</v>
      </c>
      <c r="H128" s="213">
        <v>1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42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122</v>
      </c>
      <c r="AT128" s="221" t="s">
        <v>118</v>
      </c>
      <c r="AU128" s="221" t="s">
        <v>84</v>
      </c>
      <c r="AY128" s="14" t="s">
        <v>115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82</v>
      </c>
      <c r="BK128" s="222">
        <f>ROUND(I128*H128,2)</f>
        <v>0</v>
      </c>
      <c r="BL128" s="14" t="s">
        <v>122</v>
      </c>
      <c r="BM128" s="221" t="s">
        <v>137</v>
      </c>
    </row>
    <row r="129" s="2" customFormat="1" ht="16.5" customHeight="1">
      <c r="A129" s="35"/>
      <c r="B129" s="36"/>
      <c r="C129" s="209" t="s">
        <v>138</v>
      </c>
      <c r="D129" s="209" t="s">
        <v>118</v>
      </c>
      <c r="E129" s="210" t="s">
        <v>139</v>
      </c>
      <c r="F129" s="211" t="s">
        <v>140</v>
      </c>
      <c r="G129" s="212" t="s">
        <v>121</v>
      </c>
      <c r="H129" s="213">
        <v>16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42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122</v>
      </c>
      <c r="AT129" s="221" t="s">
        <v>118</v>
      </c>
      <c r="AU129" s="221" t="s">
        <v>84</v>
      </c>
      <c r="AY129" s="14" t="s">
        <v>115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82</v>
      </c>
      <c r="BK129" s="222">
        <f>ROUND(I129*H129,2)</f>
        <v>0</v>
      </c>
      <c r="BL129" s="14" t="s">
        <v>122</v>
      </c>
      <c r="BM129" s="221" t="s">
        <v>141</v>
      </c>
    </row>
    <row r="130" s="2" customFormat="1" ht="16.5" customHeight="1">
      <c r="A130" s="35"/>
      <c r="B130" s="36"/>
      <c r="C130" s="209" t="s">
        <v>142</v>
      </c>
      <c r="D130" s="209" t="s">
        <v>118</v>
      </c>
      <c r="E130" s="210" t="s">
        <v>143</v>
      </c>
      <c r="F130" s="211" t="s">
        <v>144</v>
      </c>
      <c r="G130" s="212" t="s">
        <v>121</v>
      </c>
      <c r="H130" s="213">
        <v>18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42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122</v>
      </c>
      <c r="AT130" s="221" t="s">
        <v>118</v>
      </c>
      <c r="AU130" s="221" t="s">
        <v>84</v>
      </c>
      <c r="AY130" s="14" t="s">
        <v>115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82</v>
      </c>
      <c r="BK130" s="222">
        <f>ROUND(I130*H130,2)</f>
        <v>0</v>
      </c>
      <c r="BL130" s="14" t="s">
        <v>122</v>
      </c>
      <c r="BM130" s="221" t="s">
        <v>145</v>
      </c>
    </row>
    <row r="131" s="2" customFormat="1" ht="16.5" customHeight="1">
      <c r="A131" s="35"/>
      <c r="B131" s="36"/>
      <c r="C131" s="209" t="s">
        <v>146</v>
      </c>
      <c r="D131" s="209" t="s">
        <v>118</v>
      </c>
      <c r="E131" s="210" t="s">
        <v>147</v>
      </c>
      <c r="F131" s="211" t="s">
        <v>148</v>
      </c>
      <c r="G131" s="212" t="s">
        <v>121</v>
      </c>
      <c r="H131" s="213">
        <v>2</v>
      </c>
      <c r="I131" s="214"/>
      <c r="J131" s="215">
        <f>ROUND(I131*H131,2)</f>
        <v>0</v>
      </c>
      <c r="K131" s="216"/>
      <c r="L131" s="41"/>
      <c r="M131" s="217" t="s">
        <v>1</v>
      </c>
      <c r="N131" s="218" t="s">
        <v>42</v>
      </c>
      <c r="O131" s="88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1" t="s">
        <v>122</v>
      </c>
      <c r="AT131" s="221" t="s">
        <v>118</v>
      </c>
      <c r="AU131" s="221" t="s">
        <v>84</v>
      </c>
      <c r="AY131" s="14" t="s">
        <v>115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4" t="s">
        <v>82</v>
      </c>
      <c r="BK131" s="222">
        <f>ROUND(I131*H131,2)</f>
        <v>0</v>
      </c>
      <c r="BL131" s="14" t="s">
        <v>122</v>
      </c>
      <c r="BM131" s="221" t="s">
        <v>149</v>
      </c>
    </row>
    <row r="132" s="2" customFormat="1" ht="16.5" customHeight="1">
      <c r="A132" s="35"/>
      <c r="B132" s="36"/>
      <c r="C132" s="209" t="s">
        <v>150</v>
      </c>
      <c r="D132" s="209" t="s">
        <v>118</v>
      </c>
      <c r="E132" s="210" t="s">
        <v>151</v>
      </c>
      <c r="F132" s="211" t="s">
        <v>152</v>
      </c>
      <c r="G132" s="212" t="s">
        <v>121</v>
      </c>
      <c r="H132" s="213">
        <v>1</v>
      </c>
      <c r="I132" s="214"/>
      <c r="J132" s="215">
        <f>ROUND(I132*H132,2)</f>
        <v>0</v>
      </c>
      <c r="K132" s="216"/>
      <c r="L132" s="41"/>
      <c r="M132" s="217" t="s">
        <v>1</v>
      </c>
      <c r="N132" s="218" t="s">
        <v>42</v>
      </c>
      <c r="O132" s="88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1" t="s">
        <v>122</v>
      </c>
      <c r="AT132" s="221" t="s">
        <v>118</v>
      </c>
      <c r="AU132" s="221" t="s">
        <v>84</v>
      </c>
      <c r="AY132" s="14" t="s">
        <v>115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4" t="s">
        <v>82</v>
      </c>
      <c r="BK132" s="222">
        <f>ROUND(I132*H132,2)</f>
        <v>0</v>
      </c>
      <c r="BL132" s="14" t="s">
        <v>122</v>
      </c>
      <c r="BM132" s="221" t="s">
        <v>153</v>
      </c>
    </row>
    <row r="133" s="2" customFormat="1" ht="16.5" customHeight="1">
      <c r="A133" s="35"/>
      <c r="B133" s="36"/>
      <c r="C133" s="209" t="s">
        <v>154</v>
      </c>
      <c r="D133" s="209" t="s">
        <v>118</v>
      </c>
      <c r="E133" s="210" t="s">
        <v>155</v>
      </c>
      <c r="F133" s="211" t="s">
        <v>156</v>
      </c>
      <c r="G133" s="212" t="s">
        <v>121</v>
      </c>
      <c r="H133" s="213">
        <v>2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42</v>
      </c>
      <c r="O133" s="88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122</v>
      </c>
      <c r="AT133" s="221" t="s">
        <v>118</v>
      </c>
      <c r="AU133" s="221" t="s">
        <v>84</v>
      </c>
      <c r="AY133" s="14" t="s">
        <v>115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82</v>
      </c>
      <c r="BK133" s="222">
        <f>ROUND(I133*H133,2)</f>
        <v>0</v>
      </c>
      <c r="BL133" s="14" t="s">
        <v>122</v>
      </c>
      <c r="BM133" s="221" t="s">
        <v>157</v>
      </c>
    </row>
    <row r="134" s="2" customFormat="1" ht="16.5" customHeight="1">
      <c r="A134" s="35"/>
      <c r="B134" s="36"/>
      <c r="C134" s="209" t="s">
        <v>158</v>
      </c>
      <c r="D134" s="209" t="s">
        <v>118</v>
      </c>
      <c r="E134" s="210" t="s">
        <v>159</v>
      </c>
      <c r="F134" s="211" t="s">
        <v>160</v>
      </c>
      <c r="G134" s="212" t="s">
        <v>121</v>
      </c>
      <c r="H134" s="213">
        <v>3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42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122</v>
      </c>
      <c r="AT134" s="221" t="s">
        <v>118</v>
      </c>
      <c r="AU134" s="221" t="s">
        <v>84</v>
      </c>
      <c r="AY134" s="14" t="s">
        <v>115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82</v>
      </c>
      <c r="BK134" s="222">
        <f>ROUND(I134*H134,2)</f>
        <v>0</v>
      </c>
      <c r="BL134" s="14" t="s">
        <v>122</v>
      </c>
      <c r="BM134" s="221" t="s">
        <v>161</v>
      </c>
    </row>
    <row r="135" s="2" customFormat="1" ht="16.5" customHeight="1">
      <c r="A135" s="35"/>
      <c r="B135" s="36"/>
      <c r="C135" s="209" t="s">
        <v>8</v>
      </c>
      <c r="D135" s="209" t="s">
        <v>118</v>
      </c>
      <c r="E135" s="210" t="s">
        <v>162</v>
      </c>
      <c r="F135" s="211" t="s">
        <v>163</v>
      </c>
      <c r="G135" s="212" t="s">
        <v>121</v>
      </c>
      <c r="H135" s="213">
        <v>2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42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122</v>
      </c>
      <c r="AT135" s="221" t="s">
        <v>118</v>
      </c>
      <c r="AU135" s="221" t="s">
        <v>84</v>
      </c>
      <c r="AY135" s="14" t="s">
        <v>115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82</v>
      </c>
      <c r="BK135" s="222">
        <f>ROUND(I135*H135,2)</f>
        <v>0</v>
      </c>
      <c r="BL135" s="14" t="s">
        <v>122</v>
      </c>
      <c r="BM135" s="221" t="s">
        <v>164</v>
      </c>
    </row>
    <row r="136" s="2" customFormat="1" ht="16.5" customHeight="1">
      <c r="A136" s="35"/>
      <c r="B136" s="36"/>
      <c r="C136" s="209" t="s">
        <v>165</v>
      </c>
      <c r="D136" s="209" t="s">
        <v>118</v>
      </c>
      <c r="E136" s="210" t="s">
        <v>166</v>
      </c>
      <c r="F136" s="211" t="s">
        <v>167</v>
      </c>
      <c r="G136" s="212" t="s">
        <v>121</v>
      </c>
      <c r="H136" s="213">
        <v>1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42</v>
      </c>
      <c r="O136" s="88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122</v>
      </c>
      <c r="AT136" s="221" t="s">
        <v>118</v>
      </c>
      <c r="AU136" s="221" t="s">
        <v>84</v>
      </c>
      <c r="AY136" s="14" t="s">
        <v>115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82</v>
      </c>
      <c r="BK136" s="222">
        <f>ROUND(I136*H136,2)</f>
        <v>0</v>
      </c>
      <c r="BL136" s="14" t="s">
        <v>122</v>
      </c>
      <c r="BM136" s="221" t="s">
        <v>168</v>
      </c>
    </row>
    <row r="137" s="2" customFormat="1" ht="16.5" customHeight="1">
      <c r="A137" s="35"/>
      <c r="B137" s="36"/>
      <c r="C137" s="209" t="s">
        <v>169</v>
      </c>
      <c r="D137" s="209" t="s">
        <v>118</v>
      </c>
      <c r="E137" s="210" t="s">
        <v>170</v>
      </c>
      <c r="F137" s="211" t="s">
        <v>171</v>
      </c>
      <c r="G137" s="212" t="s">
        <v>121</v>
      </c>
      <c r="H137" s="213">
        <v>3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42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122</v>
      </c>
      <c r="AT137" s="221" t="s">
        <v>118</v>
      </c>
      <c r="AU137" s="221" t="s">
        <v>84</v>
      </c>
      <c r="AY137" s="14" t="s">
        <v>115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82</v>
      </c>
      <c r="BK137" s="222">
        <f>ROUND(I137*H137,2)</f>
        <v>0</v>
      </c>
      <c r="BL137" s="14" t="s">
        <v>122</v>
      </c>
      <c r="BM137" s="221" t="s">
        <v>172</v>
      </c>
    </row>
    <row r="138" s="2" customFormat="1" ht="16.5" customHeight="1">
      <c r="A138" s="35"/>
      <c r="B138" s="36"/>
      <c r="C138" s="209" t="s">
        <v>173</v>
      </c>
      <c r="D138" s="209" t="s">
        <v>118</v>
      </c>
      <c r="E138" s="210" t="s">
        <v>174</v>
      </c>
      <c r="F138" s="211" t="s">
        <v>175</v>
      </c>
      <c r="G138" s="212" t="s">
        <v>121</v>
      </c>
      <c r="H138" s="213">
        <v>3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42</v>
      </c>
      <c r="O138" s="88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122</v>
      </c>
      <c r="AT138" s="221" t="s">
        <v>118</v>
      </c>
      <c r="AU138" s="221" t="s">
        <v>84</v>
      </c>
      <c r="AY138" s="14" t="s">
        <v>115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82</v>
      </c>
      <c r="BK138" s="222">
        <f>ROUND(I138*H138,2)</f>
        <v>0</v>
      </c>
      <c r="BL138" s="14" t="s">
        <v>122</v>
      </c>
      <c r="BM138" s="221" t="s">
        <v>176</v>
      </c>
    </row>
    <row r="139" s="2" customFormat="1" ht="16.5" customHeight="1">
      <c r="A139" s="35"/>
      <c r="B139" s="36"/>
      <c r="C139" s="209" t="s">
        <v>177</v>
      </c>
      <c r="D139" s="209" t="s">
        <v>118</v>
      </c>
      <c r="E139" s="210" t="s">
        <v>178</v>
      </c>
      <c r="F139" s="211" t="s">
        <v>179</v>
      </c>
      <c r="G139" s="212" t="s">
        <v>121</v>
      </c>
      <c r="H139" s="213">
        <v>1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42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122</v>
      </c>
      <c r="AT139" s="221" t="s">
        <v>118</v>
      </c>
      <c r="AU139" s="221" t="s">
        <v>84</v>
      </c>
      <c r="AY139" s="14" t="s">
        <v>115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82</v>
      </c>
      <c r="BK139" s="222">
        <f>ROUND(I139*H139,2)</f>
        <v>0</v>
      </c>
      <c r="BL139" s="14" t="s">
        <v>122</v>
      </c>
      <c r="BM139" s="221" t="s">
        <v>180</v>
      </c>
    </row>
    <row r="140" s="2" customFormat="1" ht="16.5" customHeight="1">
      <c r="A140" s="35"/>
      <c r="B140" s="36"/>
      <c r="C140" s="209" t="s">
        <v>181</v>
      </c>
      <c r="D140" s="209" t="s">
        <v>118</v>
      </c>
      <c r="E140" s="210" t="s">
        <v>182</v>
      </c>
      <c r="F140" s="211" t="s">
        <v>183</v>
      </c>
      <c r="G140" s="212" t="s">
        <v>184</v>
      </c>
      <c r="H140" s="213">
        <v>0.035999999999999997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42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122</v>
      </c>
      <c r="AT140" s="221" t="s">
        <v>118</v>
      </c>
      <c r="AU140" s="221" t="s">
        <v>84</v>
      </c>
      <c r="AY140" s="14" t="s">
        <v>115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82</v>
      </c>
      <c r="BK140" s="222">
        <f>ROUND(I140*H140,2)</f>
        <v>0</v>
      </c>
      <c r="BL140" s="14" t="s">
        <v>122</v>
      </c>
      <c r="BM140" s="221" t="s">
        <v>185</v>
      </c>
    </row>
    <row r="141" s="2" customFormat="1" ht="16.5" customHeight="1">
      <c r="A141" s="35"/>
      <c r="B141" s="36"/>
      <c r="C141" s="209" t="s">
        <v>186</v>
      </c>
      <c r="D141" s="209" t="s">
        <v>118</v>
      </c>
      <c r="E141" s="210" t="s">
        <v>187</v>
      </c>
      <c r="F141" s="211" t="s">
        <v>188</v>
      </c>
      <c r="G141" s="212" t="s">
        <v>184</v>
      </c>
      <c r="H141" s="213">
        <v>0.01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42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122</v>
      </c>
      <c r="AT141" s="221" t="s">
        <v>118</v>
      </c>
      <c r="AU141" s="221" t="s">
        <v>84</v>
      </c>
      <c r="AY141" s="14" t="s">
        <v>115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82</v>
      </c>
      <c r="BK141" s="222">
        <f>ROUND(I141*H141,2)</f>
        <v>0</v>
      </c>
      <c r="BL141" s="14" t="s">
        <v>122</v>
      </c>
      <c r="BM141" s="221" t="s">
        <v>189</v>
      </c>
    </row>
    <row r="142" s="12" customFormat="1" ht="22.8" customHeight="1">
      <c r="A142" s="12"/>
      <c r="B142" s="193"/>
      <c r="C142" s="194"/>
      <c r="D142" s="195" t="s">
        <v>76</v>
      </c>
      <c r="E142" s="207" t="s">
        <v>190</v>
      </c>
      <c r="F142" s="207" t="s">
        <v>191</v>
      </c>
      <c r="G142" s="194"/>
      <c r="H142" s="194"/>
      <c r="I142" s="197"/>
      <c r="J142" s="208">
        <f>BK142</f>
        <v>0</v>
      </c>
      <c r="K142" s="194"/>
      <c r="L142" s="199"/>
      <c r="M142" s="200"/>
      <c r="N142" s="201"/>
      <c r="O142" s="201"/>
      <c r="P142" s="202">
        <f>SUM(P143:P222)</f>
        <v>0</v>
      </c>
      <c r="Q142" s="201"/>
      <c r="R142" s="202">
        <f>SUM(R143:R222)</f>
        <v>0</v>
      </c>
      <c r="S142" s="201"/>
      <c r="T142" s="203">
        <f>SUM(T143:T222)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4" t="s">
        <v>82</v>
      </c>
      <c r="AT142" s="205" t="s">
        <v>76</v>
      </c>
      <c r="AU142" s="205" t="s">
        <v>82</v>
      </c>
      <c r="AY142" s="204" t="s">
        <v>115</v>
      </c>
      <c r="BK142" s="206">
        <f>SUM(BK143:BK222)</f>
        <v>0</v>
      </c>
    </row>
    <row r="143" s="2" customFormat="1" ht="16.5" customHeight="1">
      <c r="A143" s="35"/>
      <c r="B143" s="36"/>
      <c r="C143" s="209" t="s">
        <v>192</v>
      </c>
      <c r="D143" s="209" t="s">
        <v>118</v>
      </c>
      <c r="E143" s="210" t="s">
        <v>193</v>
      </c>
      <c r="F143" s="211" t="s">
        <v>194</v>
      </c>
      <c r="G143" s="212" t="s">
        <v>195</v>
      </c>
      <c r="H143" s="213">
        <v>220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42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122</v>
      </c>
      <c r="AT143" s="221" t="s">
        <v>118</v>
      </c>
      <c r="AU143" s="221" t="s">
        <v>84</v>
      </c>
      <c r="AY143" s="14" t="s">
        <v>115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82</v>
      </c>
      <c r="BK143" s="222">
        <f>ROUND(I143*H143,2)</f>
        <v>0</v>
      </c>
      <c r="BL143" s="14" t="s">
        <v>122</v>
      </c>
      <c r="BM143" s="221" t="s">
        <v>196</v>
      </c>
    </row>
    <row r="144" s="2" customFormat="1" ht="16.5" customHeight="1">
      <c r="A144" s="35"/>
      <c r="B144" s="36"/>
      <c r="C144" s="209" t="s">
        <v>197</v>
      </c>
      <c r="D144" s="209" t="s">
        <v>118</v>
      </c>
      <c r="E144" s="210" t="s">
        <v>198</v>
      </c>
      <c r="F144" s="211" t="s">
        <v>199</v>
      </c>
      <c r="G144" s="212" t="s">
        <v>195</v>
      </c>
      <c r="H144" s="213">
        <v>40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42</v>
      </c>
      <c r="O144" s="88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122</v>
      </c>
      <c r="AT144" s="221" t="s">
        <v>118</v>
      </c>
      <c r="AU144" s="221" t="s">
        <v>84</v>
      </c>
      <c r="AY144" s="14" t="s">
        <v>115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82</v>
      </c>
      <c r="BK144" s="222">
        <f>ROUND(I144*H144,2)</f>
        <v>0</v>
      </c>
      <c r="BL144" s="14" t="s">
        <v>122</v>
      </c>
      <c r="BM144" s="221" t="s">
        <v>200</v>
      </c>
    </row>
    <row r="145" s="2" customFormat="1" ht="16.5" customHeight="1">
      <c r="A145" s="35"/>
      <c r="B145" s="36"/>
      <c r="C145" s="209" t="s">
        <v>7</v>
      </c>
      <c r="D145" s="209" t="s">
        <v>118</v>
      </c>
      <c r="E145" s="210" t="s">
        <v>201</v>
      </c>
      <c r="F145" s="211" t="s">
        <v>202</v>
      </c>
      <c r="G145" s="212" t="s">
        <v>195</v>
      </c>
      <c r="H145" s="213">
        <v>260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42</v>
      </c>
      <c r="O145" s="88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122</v>
      </c>
      <c r="AT145" s="221" t="s">
        <v>118</v>
      </c>
      <c r="AU145" s="221" t="s">
        <v>84</v>
      </c>
      <c r="AY145" s="14" t="s">
        <v>115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82</v>
      </c>
      <c r="BK145" s="222">
        <f>ROUND(I145*H145,2)</f>
        <v>0</v>
      </c>
      <c r="BL145" s="14" t="s">
        <v>122</v>
      </c>
      <c r="BM145" s="221" t="s">
        <v>203</v>
      </c>
    </row>
    <row r="146" s="2" customFormat="1" ht="16.5" customHeight="1">
      <c r="A146" s="35"/>
      <c r="B146" s="36"/>
      <c r="C146" s="209" t="s">
        <v>204</v>
      </c>
      <c r="D146" s="209" t="s">
        <v>118</v>
      </c>
      <c r="E146" s="210" t="s">
        <v>205</v>
      </c>
      <c r="F146" s="211" t="s">
        <v>206</v>
      </c>
      <c r="G146" s="212" t="s">
        <v>195</v>
      </c>
      <c r="H146" s="213">
        <v>52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42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122</v>
      </c>
      <c r="AT146" s="221" t="s">
        <v>118</v>
      </c>
      <c r="AU146" s="221" t="s">
        <v>84</v>
      </c>
      <c r="AY146" s="14" t="s">
        <v>115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82</v>
      </c>
      <c r="BK146" s="222">
        <f>ROUND(I146*H146,2)</f>
        <v>0</v>
      </c>
      <c r="BL146" s="14" t="s">
        <v>122</v>
      </c>
      <c r="BM146" s="221" t="s">
        <v>207</v>
      </c>
    </row>
    <row r="147" s="2" customFormat="1" ht="16.5" customHeight="1">
      <c r="A147" s="35"/>
      <c r="B147" s="36"/>
      <c r="C147" s="209" t="s">
        <v>208</v>
      </c>
      <c r="D147" s="209" t="s">
        <v>118</v>
      </c>
      <c r="E147" s="210" t="s">
        <v>209</v>
      </c>
      <c r="F147" s="211" t="s">
        <v>202</v>
      </c>
      <c r="G147" s="212" t="s">
        <v>195</v>
      </c>
      <c r="H147" s="213">
        <v>52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42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122</v>
      </c>
      <c r="AT147" s="221" t="s">
        <v>118</v>
      </c>
      <c r="AU147" s="221" t="s">
        <v>84</v>
      </c>
      <c r="AY147" s="14" t="s">
        <v>115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82</v>
      </c>
      <c r="BK147" s="222">
        <f>ROUND(I147*H147,2)</f>
        <v>0</v>
      </c>
      <c r="BL147" s="14" t="s">
        <v>122</v>
      </c>
      <c r="BM147" s="221" t="s">
        <v>210</v>
      </c>
    </row>
    <row r="148" s="2" customFormat="1" ht="16.5" customHeight="1">
      <c r="A148" s="35"/>
      <c r="B148" s="36"/>
      <c r="C148" s="209" t="s">
        <v>211</v>
      </c>
      <c r="D148" s="209" t="s">
        <v>118</v>
      </c>
      <c r="E148" s="210" t="s">
        <v>212</v>
      </c>
      <c r="F148" s="211" t="s">
        <v>213</v>
      </c>
      <c r="G148" s="212" t="s">
        <v>195</v>
      </c>
      <c r="H148" s="213">
        <v>15</v>
      </c>
      <c r="I148" s="214"/>
      <c r="J148" s="215">
        <f>ROUND(I148*H148,2)</f>
        <v>0</v>
      </c>
      <c r="K148" s="216"/>
      <c r="L148" s="41"/>
      <c r="M148" s="217" t="s">
        <v>1</v>
      </c>
      <c r="N148" s="218" t="s">
        <v>42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122</v>
      </c>
      <c r="AT148" s="221" t="s">
        <v>118</v>
      </c>
      <c r="AU148" s="221" t="s">
        <v>84</v>
      </c>
      <c r="AY148" s="14" t="s">
        <v>115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82</v>
      </c>
      <c r="BK148" s="222">
        <f>ROUND(I148*H148,2)</f>
        <v>0</v>
      </c>
      <c r="BL148" s="14" t="s">
        <v>122</v>
      </c>
      <c r="BM148" s="221" t="s">
        <v>214</v>
      </c>
    </row>
    <row r="149" s="2" customFormat="1" ht="16.5" customHeight="1">
      <c r="A149" s="35"/>
      <c r="B149" s="36"/>
      <c r="C149" s="209" t="s">
        <v>215</v>
      </c>
      <c r="D149" s="209" t="s">
        <v>118</v>
      </c>
      <c r="E149" s="210" t="s">
        <v>216</v>
      </c>
      <c r="F149" s="211" t="s">
        <v>202</v>
      </c>
      <c r="G149" s="212" t="s">
        <v>195</v>
      </c>
      <c r="H149" s="213">
        <v>15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42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122</v>
      </c>
      <c r="AT149" s="221" t="s">
        <v>118</v>
      </c>
      <c r="AU149" s="221" t="s">
        <v>84</v>
      </c>
      <c r="AY149" s="14" t="s">
        <v>115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82</v>
      </c>
      <c r="BK149" s="222">
        <f>ROUND(I149*H149,2)</f>
        <v>0</v>
      </c>
      <c r="BL149" s="14" t="s">
        <v>122</v>
      </c>
      <c r="BM149" s="221" t="s">
        <v>217</v>
      </c>
    </row>
    <row r="150" s="2" customFormat="1" ht="16.5" customHeight="1">
      <c r="A150" s="35"/>
      <c r="B150" s="36"/>
      <c r="C150" s="209" t="s">
        <v>218</v>
      </c>
      <c r="D150" s="209" t="s">
        <v>118</v>
      </c>
      <c r="E150" s="210" t="s">
        <v>219</v>
      </c>
      <c r="F150" s="211" t="s">
        <v>220</v>
      </c>
      <c r="G150" s="212" t="s">
        <v>195</v>
      </c>
      <c r="H150" s="213">
        <v>15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42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122</v>
      </c>
      <c r="AT150" s="221" t="s">
        <v>118</v>
      </c>
      <c r="AU150" s="221" t="s">
        <v>84</v>
      </c>
      <c r="AY150" s="14" t="s">
        <v>115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82</v>
      </c>
      <c r="BK150" s="222">
        <f>ROUND(I150*H150,2)</f>
        <v>0</v>
      </c>
      <c r="BL150" s="14" t="s">
        <v>122</v>
      </c>
      <c r="BM150" s="221" t="s">
        <v>221</v>
      </c>
    </row>
    <row r="151" s="2" customFormat="1" ht="16.5" customHeight="1">
      <c r="A151" s="35"/>
      <c r="B151" s="36"/>
      <c r="C151" s="209" t="s">
        <v>222</v>
      </c>
      <c r="D151" s="209" t="s">
        <v>118</v>
      </c>
      <c r="E151" s="210" t="s">
        <v>223</v>
      </c>
      <c r="F151" s="211" t="s">
        <v>202</v>
      </c>
      <c r="G151" s="212" t="s">
        <v>195</v>
      </c>
      <c r="H151" s="213">
        <v>15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42</v>
      </c>
      <c r="O151" s="88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122</v>
      </c>
      <c r="AT151" s="221" t="s">
        <v>118</v>
      </c>
      <c r="AU151" s="221" t="s">
        <v>84</v>
      </c>
      <c r="AY151" s="14" t="s">
        <v>115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82</v>
      </c>
      <c r="BK151" s="222">
        <f>ROUND(I151*H151,2)</f>
        <v>0</v>
      </c>
      <c r="BL151" s="14" t="s">
        <v>122</v>
      </c>
      <c r="BM151" s="221" t="s">
        <v>224</v>
      </c>
    </row>
    <row r="152" s="2" customFormat="1" ht="16.5" customHeight="1">
      <c r="A152" s="35"/>
      <c r="B152" s="36"/>
      <c r="C152" s="209" t="s">
        <v>225</v>
      </c>
      <c r="D152" s="209" t="s">
        <v>118</v>
      </c>
      <c r="E152" s="210" t="s">
        <v>226</v>
      </c>
      <c r="F152" s="211" t="s">
        <v>227</v>
      </c>
      <c r="G152" s="212" t="s">
        <v>195</v>
      </c>
      <c r="H152" s="213">
        <v>350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42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122</v>
      </c>
      <c r="AT152" s="221" t="s">
        <v>118</v>
      </c>
      <c r="AU152" s="221" t="s">
        <v>84</v>
      </c>
      <c r="AY152" s="14" t="s">
        <v>115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82</v>
      </c>
      <c r="BK152" s="222">
        <f>ROUND(I152*H152,2)</f>
        <v>0</v>
      </c>
      <c r="BL152" s="14" t="s">
        <v>122</v>
      </c>
      <c r="BM152" s="221" t="s">
        <v>228</v>
      </c>
    </row>
    <row r="153" s="2" customFormat="1" ht="16.5" customHeight="1">
      <c r="A153" s="35"/>
      <c r="B153" s="36"/>
      <c r="C153" s="209" t="s">
        <v>229</v>
      </c>
      <c r="D153" s="209" t="s">
        <v>118</v>
      </c>
      <c r="E153" s="210" t="s">
        <v>201</v>
      </c>
      <c r="F153" s="211" t="s">
        <v>202</v>
      </c>
      <c r="G153" s="212" t="s">
        <v>195</v>
      </c>
      <c r="H153" s="213">
        <v>350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42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122</v>
      </c>
      <c r="AT153" s="221" t="s">
        <v>118</v>
      </c>
      <c r="AU153" s="221" t="s">
        <v>84</v>
      </c>
      <c r="AY153" s="14" t="s">
        <v>115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82</v>
      </c>
      <c r="BK153" s="222">
        <f>ROUND(I153*H153,2)</f>
        <v>0</v>
      </c>
      <c r="BL153" s="14" t="s">
        <v>122</v>
      </c>
      <c r="BM153" s="221" t="s">
        <v>230</v>
      </c>
    </row>
    <row r="154" s="2" customFormat="1" ht="16.5" customHeight="1">
      <c r="A154" s="35"/>
      <c r="B154" s="36"/>
      <c r="C154" s="209" t="s">
        <v>231</v>
      </c>
      <c r="D154" s="209" t="s">
        <v>118</v>
      </c>
      <c r="E154" s="210" t="s">
        <v>232</v>
      </c>
      <c r="F154" s="211" t="s">
        <v>233</v>
      </c>
      <c r="G154" s="212" t="s">
        <v>195</v>
      </c>
      <c r="H154" s="213">
        <v>25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42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122</v>
      </c>
      <c r="AT154" s="221" t="s">
        <v>118</v>
      </c>
      <c r="AU154" s="221" t="s">
        <v>84</v>
      </c>
      <c r="AY154" s="14" t="s">
        <v>115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82</v>
      </c>
      <c r="BK154" s="222">
        <f>ROUND(I154*H154,2)</f>
        <v>0</v>
      </c>
      <c r="BL154" s="14" t="s">
        <v>122</v>
      </c>
      <c r="BM154" s="221" t="s">
        <v>234</v>
      </c>
    </row>
    <row r="155" s="2" customFormat="1" ht="16.5" customHeight="1">
      <c r="A155" s="35"/>
      <c r="B155" s="36"/>
      <c r="C155" s="209" t="s">
        <v>235</v>
      </c>
      <c r="D155" s="209" t="s">
        <v>118</v>
      </c>
      <c r="E155" s="210" t="s">
        <v>236</v>
      </c>
      <c r="F155" s="211" t="s">
        <v>202</v>
      </c>
      <c r="G155" s="212" t="s">
        <v>195</v>
      </c>
      <c r="H155" s="213">
        <v>25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42</v>
      </c>
      <c r="O155" s="88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122</v>
      </c>
      <c r="AT155" s="221" t="s">
        <v>118</v>
      </c>
      <c r="AU155" s="221" t="s">
        <v>84</v>
      </c>
      <c r="AY155" s="14" t="s">
        <v>115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82</v>
      </c>
      <c r="BK155" s="222">
        <f>ROUND(I155*H155,2)</f>
        <v>0</v>
      </c>
      <c r="BL155" s="14" t="s">
        <v>122</v>
      </c>
      <c r="BM155" s="221" t="s">
        <v>237</v>
      </c>
    </row>
    <row r="156" s="2" customFormat="1" ht="16.5" customHeight="1">
      <c r="A156" s="35"/>
      <c r="B156" s="36"/>
      <c r="C156" s="209" t="s">
        <v>238</v>
      </c>
      <c r="D156" s="209" t="s">
        <v>118</v>
      </c>
      <c r="E156" s="210" t="s">
        <v>239</v>
      </c>
      <c r="F156" s="211" t="s">
        <v>240</v>
      </c>
      <c r="G156" s="212" t="s">
        <v>195</v>
      </c>
      <c r="H156" s="213">
        <v>15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42</v>
      </c>
      <c r="O156" s="88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122</v>
      </c>
      <c r="AT156" s="221" t="s">
        <v>118</v>
      </c>
      <c r="AU156" s="221" t="s">
        <v>84</v>
      </c>
      <c r="AY156" s="14" t="s">
        <v>115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82</v>
      </c>
      <c r="BK156" s="222">
        <f>ROUND(I156*H156,2)</f>
        <v>0</v>
      </c>
      <c r="BL156" s="14" t="s">
        <v>122</v>
      </c>
      <c r="BM156" s="221" t="s">
        <v>241</v>
      </c>
    </row>
    <row r="157" s="2" customFormat="1" ht="16.5" customHeight="1">
      <c r="A157" s="35"/>
      <c r="B157" s="36"/>
      <c r="C157" s="209" t="s">
        <v>242</v>
      </c>
      <c r="D157" s="209" t="s">
        <v>118</v>
      </c>
      <c r="E157" s="210" t="s">
        <v>243</v>
      </c>
      <c r="F157" s="211" t="s">
        <v>244</v>
      </c>
      <c r="G157" s="212" t="s">
        <v>195</v>
      </c>
      <c r="H157" s="213">
        <v>10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42</v>
      </c>
      <c r="O157" s="88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122</v>
      </c>
      <c r="AT157" s="221" t="s">
        <v>118</v>
      </c>
      <c r="AU157" s="221" t="s">
        <v>84</v>
      </c>
      <c r="AY157" s="14" t="s">
        <v>115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82</v>
      </c>
      <c r="BK157" s="222">
        <f>ROUND(I157*H157,2)</f>
        <v>0</v>
      </c>
      <c r="BL157" s="14" t="s">
        <v>122</v>
      </c>
      <c r="BM157" s="221" t="s">
        <v>245</v>
      </c>
    </row>
    <row r="158" s="2" customFormat="1" ht="16.5" customHeight="1">
      <c r="A158" s="35"/>
      <c r="B158" s="36"/>
      <c r="C158" s="209" t="s">
        <v>246</v>
      </c>
      <c r="D158" s="209" t="s">
        <v>118</v>
      </c>
      <c r="E158" s="210" t="s">
        <v>247</v>
      </c>
      <c r="F158" s="211" t="s">
        <v>202</v>
      </c>
      <c r="G158" s="212" t="s">
        <v>195</v>
      </c>
      <c r="H158" s="213">
        <v>25</v>
      </c>
      <c r="I158" s="214"/>
      <c r="J158" s="215">
        <f>ROUND(I158*H158,2)</f>
        <v>0</v>
      </c>
      <c r="K158" s="216"/>
      <c r="L158" s="41"/>
      <c r="M158" s="217" t="s">
        <v>1</v>
      </c>
      <c r="N158" s="218" t="s">
        <v>42</v>
      </c>
      <c r="O158" s="88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122</v>
      </c>
      <c r="AT158" s="221" t="s">
        <v>118</v>
      </c>
      <c r="AU158" s="221" t="s">
        <v>84</v>
      </c>
      <c r="AY158" s="14" t="s">
        <v>115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82</v>
      </c>
      <c r="BK158" s="222">
        <f>ROUND(I158*H158,2)</f>
        <v>0</v>
      </c>
      <c r="BL158" s="14" t="s">
        <v>122</v>
      </c>
      <c r="BM158" s="221" t="s">
        <v>248</v>
      </c>
    </row>
    <row r="159" s="2" customFormat="1" ht="16.5" customHeight="1">
      <c r="A159" s="35"/>
      <c r="B159" s="36"/>
      <c r="C159" s="209" t="s">
        <v>249</v>
      </c>
      <c r="D159" s="209" t="s">
        <v>118</v>
      </c>
      <c r="E159" s="210" t="s">
        <v>250</v>
      </c>
      <c r="F159" s="211" t="s">
        <v>251</v>
      </c>
      <c r="G159" s="212" t="s">
        <v>121</v>
      </c>
      <c r="H159" s="213">
        <v>1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42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122</v>
      </c>
      <c r="AT159" s="221" t="s">
        <v>118</v>
      </c>
      <c r="AU159" s="221" t="s">
        <v>84</v>
      </c>
      <c r="AY159" s="14" t="s">
        <v>115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82</v>
      </c>
      <c r="BK159" s="222">
        <f>ROUND(I159*H159,2)</f>
        <v>0</v>
      </c>
      <c r="BL159" s="14" t="s">
        <v>122</v>
      </c>
      <c r="BM159" s="221" t="s">
        <v>252</v>
      </c>
    </row>
    <row r="160" s="2" customFormat="1" ht="16.5" customHeight="1">
      <c r="A160" s="35"/>
      <c r="B160" s="36"/>
      <c r="C160" s="209" t="s">
        <v>253</v>
      </c>
      <c r="D160" s="209" t="s">
        <v>118</v>
      </c>
      <c r="E160" s="210" t="s">
        <v>254</v>
      </c>
      <c r="F160" s="211" t="s">
        <v>255</v>
      </c>
      <c r="G160" s="212" t="s">
        <v>121</v>
      </c>
      <c r="H160" s="213">
        <v>1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42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122</v>
      </c>
      <c r="AT160" s="221" t="s">
        <v>118</v>
      </c>
      <c r="AU160" s="221" t="s">
        <v>84</v>
      </c>
      <c r="AY160" s="14" t="s">
        <v>115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82</v>
      </c>
      <c r="BK160" s="222">
        <f>ROUND(I160*H160,2)</f>
        <v>0</v>
      </c>
      <c r="BL160" s="14" t="s">
        <v>122</v>
      </c>
      <c r="BM160" s="221" t="s">
        <v>256</v>
      </c>
    </row>
    <row r="161" s="2" customFormat="1" ht="16.5" customHeight="1">
      <c r="A161" s="35"/>
      <c r="B161" s="36"/>
      <c r="C161" s="209" t="s">
        <v>257</v>
      </c>
      <c r="D161" s="209" t="s">
        <v>118</v>
      </c>
      <c r="E161" s="210" t="s">
        <v>258</v>
      </c>
      <c r="F161" s="211" t="s">
        <v>259</v>
      </c>
      <c r="G161" s="212" t="s">
        <v>121</v>
      </c>
      <c r="H161" s="213">
        <v>6</v>
      </c>
      <c r="I161" s="214"/>
      <c r="J161" s="215">
        <f>ROUND(I161*H161,2)</f>
        <v>0</v>
      </c>
      <c r="K161" s="216"/>
      <c r="L161" s="41"/>
      <c r="M161" s="217" t="s">
        <v>1</v>
      </c>
      <c r="N161" s="218" t="s">
        <v>42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122</v>
      </c>
      <c r="AT161" s="221" t="s">
        <v>118</v>
      </c>
      <c r="AU161" s="221" t="s">
        <v>84</v>
      </c>
      <c r="AY161" s="14" t="s">
        <v>115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82</v>
      </c>
      <c r="BK161" s="222">
        <f>ROUND(I161*H161,2)</f>
        <v>0</v>
      </c>
      <c r="BL161" s="14" t="s">
        <v>122</v>
      </c>
      <c r="BM161" s="221" t="s">
        <v>260</v>
      </c>
    </row>
    <row r="162" s="2" customFormat="1" ht="16.5" customHeight="1">
      <c r="A162" s="35"/>
      <c r="B162" s="36"/>
      <c r="C162" s="209" t="s">
        <v>261</v>
      </c>
      <c r="D162" s="209" t="s">
        <v>118</v>
      </c>
      <c r="E162" s="210" t="s">
        <v>262</v>
      </c>
      <c r="F162" s="211" t="s">
        <v>263</v>
      </c>
      <c r="G162" s="212" t="s">
        <v>121</v>
      </c>
      <c r="H162" s="213">
        <v>8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42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122</v>
      </c>
      <c r="AT162" s="221" t="s">
        <v>118</v>
      </c>
      <c r="AU162" s="221" t="s">
        <v>84</v>
      </c>
      <c r="AY162" s="14" t="s">
        <v>115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82</v>
      </c>
      <c r="BK162" s="222">
        <f>ROUND(I162*H162,2)</f>
        <v>0</v>
      </c>
      <c r="BL162" s="14" t="s">
        <v>122</v>
      </c>
      <c r="BM162" s="221" t="s">
        <v>264</v>
      </c>
    </row>
    <row r="163" s="2" customFormat="1" ht="16.5" customHeight="1">
      <c r="A163" s="35"/>
      <c r="B163" s="36"/>
      <c r="C163" s="209" t="s">
        <v>265</v>
      </c>
      <c r="D163" s="209" t="s">
        <v>118</v>
      </c>
      <c r="E163" s="210" t="s">
        <v>266</v>
      </c>
      <c r="F163" s="211" t="s">
        <v>255</v>
      </c>
      <c r="G163" s="212" t="s">
        <v>121</v>
      </c>
      <c r="H163" s="213">
        <v>14</v>
      </c>
      <c r="I163" s="214"/>
      <c r="J163" s="215">
        <f>ROUND(I163*H163,2)</f>
        <v>0</v>
      </c>
      <c r="K163" s="216"/>
      <c r="L163" s="41"/>
      <c r="M163" s="217" t="s">
        <v>1</v>
      </c>
      <c r="N163" s="218" t="s">
        <v>42</v>
      </c>
      <c r="O163" s="88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1" t="s">
        <v>122</v>
      </c>
      <c r="AT163" s="221" t="s">
        <v>118</v>
      </c>
      <c r="AU163" s="221" t="s">
        <v>84</v>
      </c>
      <c r="AY163" s="14" t="s">
        <v>115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4" t="s">
        <v>82</v>
      </c>
      <c r="BK163" s="222">
        <f>ROUND(I163*H163,2)</f>
        <v>0</v>
      </c>
      <c r="BL163" s="14" t="s">
        <v>122</v>
      </c>
      <c r="BM163" s="221" t="s">
        <v>267</v>
      </c>
    </row>
    <row r="164" s="2" customFormat="1" ht="16.5" customHeight="1">
      <c r="A164" s="35"/>
      <c r="B164" s="36"/>
      <c r="C164" s="209" t="s">
        <v>268</v>
      </c>
      <c r="D164" s="209" t="s">
        <v>118</v>
      </c>
      <c r="E164" s="210" t="s">
        <v>269</v>
      </c>
      <c r="F164" s="211" t="s">
        <v>270</v>
      </c>
      <c r="G164" s="212" t="s">
        <v>121</v>
      </c>
      <c r="H164" s="213">
        <v>4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42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122</v>
      </c>
      <c r="AT164" s="221" t="s">
        <v>118</v>
      </c>
      <c r="AU164" s="221" t="s">
        <v>84</v>
      </c>
      <c r="AY164" s="14" t="s">
        <v>115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82</v>
      </c>
      <c r="BK164" s="222">
        <f>ROUND(I164*H164,2)</f>
        <v>0</v>
      </c>
      <c r="BL164" s="14" t="s">
        <v>122</v>
      </c>
      <c r="BM164" s="221" t="s">
        <v>271</v>
      </c>
    </row>
    <row r="165" s="2" customFormat="1" ht="16.5" customHeight="1">
      <c r="A165" s="35"/>
      <c r="B165" s="36"/>
      <c r="C165" s="209" t="s">
        <v>272</v>
      </c>
      <c r="D165" s="209" t="s">
        <v>118</v>
      </c>
      <c r="E165" s="210" t="s">
        <v>273</v>
      </c>
      <c r="F165" s="211" t="s">
        <v>274</v>
      </c>
      <c r="G165" s="212" t="s">
        <v>121</v>
      </c>
      <c r="H165" s="213">
        <v>3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42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122</v>
      </c>
      <c r="AT165" s="221" t="s">
        <v>118</v>
      </c>
      <c r="AU165" s="221" t="s">
        <v>84</v>
      </c>
      <c r="AY165" s="14" t="s">
        <v>115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82</v>
      </c>
      <c r="BK165" s="222">
        <f>ROUND(I165*H165,2)</f>
        <v>0</v>
      </c>
      <c r="BL165" s="14" t="s">
        <v>122</v>
      </c>
      <c r="BM165" s="221" t="s">
        <v>275</v>
      </c>
    </row>
    <row r="166" s="2" customFormat="1" ht="16.5" customHeight="1">
      <c r="A166" s="35"/>
      <c r="B166" s="36"/>
      <c r="C166" s="209" t="s">
        <v>276</v>
      </c>
      <c r="D166" s="209" t="s">
        <v>118</v>
      </c>
      <c r="E166" s="210" t="s">
        <v>266</v>
      </c>
      <c r="F166" s="211" t="s">
        <v>255</v>
      </c>
      <c r="G166" s="212" t="s">
        <v>121</v>
      </c>
      <c r="H166" s="213">
        <v>7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42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122</v>
      </c>
      <c r="AT166" s="221" t="s">
        <v>118</v>
      </c>
      <c r="AU166" s="221" t="s">
        <v>84</v>
      </c>
      <c r="AY166" s="14" t="s">
        <v>115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82</v>
      </c>
      <c r="BK166" s="222">
        <f>ROUND(I166*H166,2)</f>
        <v>0</v>
      </c>
      <c r="BL166" s="14" t="s">
        <v>122</v>
      </c>
      <c r="BM166" s="221" t="s">
        <v>277</v>
      </c>
    </row>
    <row r="167" s="2" customFormat="1" ht="16.5" customHeight="1">
      <c r="A167" s="35"/>
      <c r="B167" s="36"/>
      <c r="C167" s="209" t="s">
        <v>278</v>
      </c>
      <c r="D167" s="209" t="s">
        <v>118</v>
      </c>
      <c r="E167" s="210" t="s">
        <v>279</v>
      </c>
      <c r="F167" s="211" t="s">
        <v>280</v>
      </c>
      <c r="G167" s="212" t="s">
        <v>121</v>
      </c>
      <c r="H167" s="213">
        <v>1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42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122</v>
      </c>
      <c r="AT167" s="221" t="s">
        <v>118</v>
      </c>
      <c r="AU167" s="221" t="s">
        <v>84</v>
      </c>
      <c r="AY167" s="14" t="s">
        <v>115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82</v>
      </c>
      <c r="BK167" s="222">
        <f>ROUND(I167*H167,2)</f>
        <v>0</v>
      </c>
      <c r="BL167" s="14" t="s">
        <v>122</v>
      </c>
      <c r="BM167" s="221" t="s">
        <v>281</v>
      </c>
    </row>
    <row r="168" s="2" customFormat="1" ht="16.5" customHeight="1">
      <c r="A168" s="35"/>
      <c r="B168" s="36"/>
      <c r="C168" s="209" t="s">
        <v>282</v>
      </c>
      <c r="D168" s="209" t="s">
        <v>118</v>
      </c>
      <c r="E168" s="210" t="s">
        <v>266</v>
      </c>
      <c r="F168" s="211" t="s">
        <v>255</v>
      </c>
      <c r="G168" s="212" t="s">
        <v>121</v>
      </c>
      <c r="H168" s="213">
        <v>1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42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122</v>
      </c>
      <c r="AT168" s="221" t="s">
        <v>118</v>
      </c>
      <c r="AU168" s="221" t="s">
        <v>84</v>
      </c>
      <c r="AY168" s="14" t="s">
        <v>115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82</v>
      </c>
      <c r="BK168" s="222">
        <f>ROUND(I168*H168,2)</f>
        <v>0</v>
      </c>
      <c r="BL168" s="14" t="s">
        <v>122</v>
      </c>
      <c r="BM168" s="221" t="s">
        <v>283</v>
      </c>
    </row>
    <row r="169" s="2" customFormat="1" ht="16.5" customHeight="1">
      <c r="A169" s="35"/>
      <c r="B169" s="36"/>
      <c r="C169" s="209" t="s">
        <v>284</v>
      </c>
      <c r="D169" s="209" t="s">
        <v>118</v>
      </c>
      <c r="E169" s="210" t="s">
        <v>285</v>
      </c>
      <c r="F169" s="211" t="s">
        <v>286</v>
      </c>
      <c r="G169" s="212" t="s">
        <v>121</v>
      </c>
      <c r="H169" s="213">
        <v>4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42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122</v>
      </c>
      <c r="AT169" s="221" t="s">
        <v>118</v>
      </c>
      <c r="AU169" s="221" t="s">
        <v>84</v>
      </c>
      <c r="AY169" s="14" t="s">
        <v>115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82</v>
      </c>
      <c r="BK169" s="222">
        <f>ROUND(I169*H169,2)</f>
        <v>0</v>
      </c>
      <c r="BL169" s="14" t="s">
        <v>122</v>
      </c>
      <c r="BM169" s="221" t="s">
        <v>287</v>
      </c>
    </row>
    <row r="170" s="2" customFormat="1" ht="16.5" customHeight="1">
      <c r="A170" s="35"/>
      <c r="B170" s="36"/>
      <c r="C170" s="209" t="s">
        <v>288</v>
      </c>
      <c r="D170" s="209" t="s">
        <v>118</v>
      </c>
      <c r="E170" s="210" t="s">
        <v>289</v>
      </c>
      <c r="F170" s="211" t="s">
        <v>290</v>
      </c>
      <c r="G170" s="212" t="s">
        <v>121</v>
      </c>
      <c r="H170" s="213">
        <v>4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42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122</v>
      </c>
      <c r="AT170" s="221" t="s">
        <v>118</v>
      </c>
      <c r="AU170" s="221" t="s">
        <v>84</v>
      </c>
      <c r="AY170" s="14" t="s">
        <v>115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82</v>
      </c>
      <c r="BK170" s="222">
        <f>ROUND(I170*H170,2)</f>
        <v>0</v>
      </c>
      <c r="BL170" s="14" t="s">
        <v>122</v>
      </c>
      <c r="BM170" s="221" t="s">
        <v>291</v>
      </c>
    </row>
    <row r="171" s="2" customFormat="1" ht="16.5" customHeight="1">
      <c r="A171" s="35"/>
      <c r="B171" s="36"/>
      <c r="C171" s="209" t="s">
        <v>292</v>
      </c>
      <c r="D171" s="209" t="s">
        <v>118</v>
      </c>
      <c r="E171" s="210" t="s">
        <v>293</v>
      </c>
      <c r="F171" s="211" t="s">
        <v>255</v>
      </c>
      <c r="G171" s="212" t="s">
        <v>121</v>
      </c>
      <c r="H171" s="213">
        <v>8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42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122</v>
      </c>
      <c r="AT171" s="221" t="s">
        <v>118</v>
      </c>
      <c r="AU171" s="221" t="s">
        <v>84</v>
      </c>
      <c r="AY171" s="14" t="s">
        <v>115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82</v>
      </c>
      <c r="BK171" s="222">
        <f>ROUND(I171*H171,2)</f>
        <v>0</v>
      </c>
      <c r="BL171" s="14" t="s">
        <v>122</v>
      </c>
      <c r="BM171" s="221" t="s">
        <v>294</v>
      </c>
    </row>
    <row r="172" s="2" customFormat="1" ht="16.5" customHeight="1">
      <c r="A172" s="35"/>
      <c r="B172" s="36"/>
      <c r="C172" s="209" t="s">
        <v>295</v>
      </c>
      <c r="D172" s="209" t="s">
        <v>118</v>
      </c>
      <c r="E172" s="210" t="s">
        <v>296</v>
      </c>
      <c r="F172" s="211" t="s">
        <v>297</v>
      </c>
      <c r="G172" s="212" t="s">
        <v>121</v>
      </c>
      <c r="H172" s="213">
        <v>1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42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122</v>
      </c>
      <c r="AT172" s="221" t="s">
        <v>118</v>
      </c>
      <c r="AU172" s="221" t="s">
        <v>84</v>
      </c>
      <c r="AY172" s="14" t="s">
        <v>115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82</v>
      </c>
      <c r="BK172" s="222">
        <f>ROUND(I172*H172,2)</f>
        <v>0</v>
      </c>
      <c r="BL172" s="14" t="s">
        <v>122</v>
      </c>
      <c r="BM172" s="221" t="s">
        <v>298</v>
      </c>
    </row>
    <row r="173" s="2" customFormat="1" ht="16.5" customHeight="1">
      <c r="A173" s="35"/>
      <c r="B173" s="36"/>
      <c r="C173" s="209" t="s">
        <v>299</v>
      </c>
      <c r="D173" s="209" t="s">
        <v>118</v>
      </c>
      <c r="E173" s="210" t="s">
        <v>300</v>
      </c>
      <c r="F173" s="211" t="s">
        <v>301</v>
      </c>
      <c r="G173" s="212" t="s">
        <v>121</v>
      </c>
      <c r="H173" s="213">
        <v>2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42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122</v>
      </c>
      <c r="AT173" s="221" t="s">
        <v>118</v>
      </c>
      <c r="AU173" s="221" t="s">
        <v>84</v>
      </c>
      <c r="AY173" s="14" t="s">
        <v>115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82</v>
      </c>
      <c r="BK173" s="222">
        <f>ROUND(I173*H173,2)</f>
        <v>0</v>
      </c>
      <c r="BL173" s="14" t="s">
        <v>122</v>
      </c>
      <c r="BM173" s="221" t="s">
        <v>302</v>
      </c>
    </row>
    <row r="174" s="2" customFormat="1" ht="16.5" customHeight="1">
      <c r="A174" s="35"/>
      <c r="B174" s="36"/>
      <c r="C174" s="209" t="s">
        <v>303</v>
      </c>
      <c r="D174" s="209" t="s">
        <v>118</v>
      </c>
      <c r="E174" s="210" t="s">
        <v>304</v>
      </c>
      <c r="F174" s="211" t="s">
        <v>305</v>
      </c>
      <c r="G174" s="212" t="s">
        <v>121</v>
      </c>
      <c r="H174" s="213">
        <v>3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42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122</v>
      </c>
      <c r="AT174" s="221" t="s">
        <v>118</v>
      </c>
      <c r="AU174" s="221" t="s">
        <v>84</v>
      </c>
      <c r="AY174" s="14" t="s">
        <v>115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82</v>
      </c>
      <c r="BK174" s="222">
        <f>ROUND(I174*H174,2)</f>
        <v>0</v>
      </c>
      <c r="BL174" s="14" t="s">
        <v>122</v>
      </c>
      <c r="BM174" s="221" t="s">
        <v>306</v>
      </c>
    </row>
    <row r="175" s="2" customFormat="1" ht="16.5" customHeight="1">
      <c r="A175" s="35"/>
      <c r="B175" s="36"/>
      <c r="C175" s="209" t="s">
        <v>307</v>
      </c>
      <c r="D175" s="209" t="s">
        <v>118</v>
      </c>
      <c r="E175" s="210" t="s">
        <v>308</v>
      </c>
      <c r="F175" s="211" t="s">
        <v>309</v>
      </c>
      <c r="G175" s="212" t="s">
        <v>121</v>
      </c>
      <c r="H175" s="213">
        <v>3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42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122</v>
      </c>
      <c r="AT175" s="221" t="s">
        <v>118</v>
      </c>
      <c r="AU175" s="221" t="s">
        <v>84</v>
      </c>
      <c r="AY175" s="14" t="s">
        <v>115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82</v>
      </c>
      <c r="BK175" s="222">
        <f>ROUND(I175*H175,2)</f>
        <v>0</v>
      </c>
      <c r="BL175" s="14" t="s">
        <v>122</v>
      </c>
      <c r="BM175" s="221" t="s">
        <v>310</v>
      </c>
    </row>
    <row r="176" s="2" customFormat="1" ht="16.5" customHeight="1">
      <c r="A176" s="35"/>
      <c r="B176" s="36"/>
      <c r="C176" s="209" t="s">
        <v>311</v>
      </c>
      <c r="D176" s="209" t="s">
        <v>118</v>
      </c>
      <c r="E176" s="210" t="s">
        <v>312</v>
      </c>
      <c r="F176" s="211" t="s">
        <v>313</v>
      </c>
      <c r="G176" s="212" t="s">
        <v>121</v>
      </c>
      <c r="H176" s="213">
        <v>1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42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122</v>
      </c>
      <c r="AT176" s="221" t="s">
        <v>118</v>
      </c>
      <c r="AU176" s="221" t="s">
        <v>84</v>
      </c>
      <c r="AY176" s="14" t="s">
        <v>115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82</v>
      </c>
      <c r="BK176" s="222">
        <f>ROUND(I176*H176,2)</f>
        <v>0</v>
      </c>
      <c r="BL176" s="14" t="s">
        <v>122</v>
      </c>
      <c r="BM176" s="221" t="s">
        <v>314</v>
      </c>
    </row>
    <row r="177" s="2" customFormat="1" ht="16.5" customHeight="1">
      <c r="A177" s="35"/>
      <c r="B177" s="36"/>
      <c r="C177" s="209" t="s">
        <v>315</v>
      </c>
      <c r="D177" s="209" t="s">
        <v>118</v>
      </c>
      <c r="E177" s="210" t="s">
        <v>316</v>
      </c>
      <c r="F177" s="211" t="s">
        <v>255</v>
      </c>
      <c r="G177" s="212" t="s">
        <v>121</v>
      </c>
      <c r="H177" s="213">
        <v>10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42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122</v>
      </c>
      <c r="AT177" s="221" t="s">
        <v>118</v>
      </c>
      <c r="AU177" s="221" t="s">
        <v>84</v>
      </c>
      <c r="AY177" s="14" t="s">
        <v>115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82</v>
      </c>
      <c r="BK177" s="222">
        <f>ROUND(I177*H177,2)</f>
        <v>0</v>
      </c>
      <c r="BL177" s="14" t="s">
        <v>122</v>
      </c>
      <c r="BM177" s="221" t="s">
        <v>317</v>
      </c>
    </row>
    <row r="178" s="2" customFormat="1" ht="16.5" customHeight="1">
      <c r="A178" s="35"/>
      <c r="B178" s="36"/>
      <c r="C178" s="209" t="s">
        <v>318</v>
      </c>
      <c r="D178" s="209" t="s">
        <v>118</v>
      </c>
      <c r="E178" s="210" t="s">
        <v>319</v>
      </c>
      <c r="F178" s="211" t="s">
        <v>320</v>
      </c>
      <c r="G178" s="212" t="s">
        <v>121</v>
      </c>
      <c r="H178" s="213">
        <v>3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42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122</v>
      </c>
      <c r="AT178" s="221" t="s">
        <v>118</v>
      </c>
      <c r="AU178" s="221" t="s">
        <v>84</v>
      </c>
      <c r="AY178" s="14" t="s">
        <v>115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82</v>
      </c>
      <c r="BK178" s="222">
        <f>ROUND(I178*H178,2)</f>
        <v>0</v>
      </c>
      <c r="BL178" s="14" t="s">
        <v>122</v>
      </c>
      <c r="BM178" s="221" t="s">
        <v>321</v>
      </c>
    </row>
    <row r="179" s="2" customFormat="1" ht="16.5" customHeight="1">
      <c r="A179" s="35"/>
      <c r="B179" s="36"/>
      <c r="C179" s="209" t="s">
        <v>322</v>
      </c>
      <c r="D179" s="209" t="s">
        <v>118</v>
      </c>
      <c r="E179" s="210" t="s">
        <v>323</v>
      </c>
      <c r="F179" s="211" t="s">
        <v>255</v>
      </c>
      <c r="G179" s="212" t="s">
        <v>121</v>
      </c>
      <c r="H179" s="213">
        <v>3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42</v>
      </c>
      <c r="O179" s="88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122</v>
      </c>
      <c r="AT179" s="221" t="s">
        <v>118</v>
      </c>
      <c r="AU179" s="221" t="s">
        <v>84</v>
      </c>
      <c r="AY179" s="14" t="s">
        <v>115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82</v>
      </c>
      <c r="BK179" s="222">
        <f>ROUND(I179*H179,2)</f>
        <v>0</v>
      </c>
      <c r="BL179" s="14" t="s">
        <v>122</v>
      </c>
      <c r="BM179" s="221" t="s">
        <v>324</v>
      </c>
    </row>
    <row r="180" s="2" customFormat="1" ht="16.5" customHeight="1">
      <c r="A180" s="35"/>
      <c r="B180" s="36"/>
      <c r="C180" s="209" t="s">
        <v>325</v>
      </c>
      <c r="D180" s="209" t="s">
        <v>118</v>
      </c>
      <c r="E180" s="210" t="s">
        <v>326</v>
      </c>
      <c r="F180" s="211" t="s">
        <v>327</v>
      </c>
      <c r="G180" s="212" t="s">
        <v>121</v>
      </c>
      <c r="H180" s="213">
        <v>14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42</v>
      </c>
      <c r="O180" s="88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122</v>
      </c>
      <c r="AT180" s="221" t="s">
        <v>118</v>
      </c>
      <c r="AU180" s="221" t="s">
        <v>84</v>
      </c>
      <c r="AY180" s="14" t="s">
        <v>115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82</v>
      </c>
      <c r="BK180" s="222">
        <f>ROUND(I180*H180,2)</f>
        <v>0</v>
      </c>
      <c r="BL180" s="14" t="s">
        <v>122</v>
      </c>
      <c r="BM180" s="221" t="s">
        <v>328</v>
      </c>
    </row>
    <row r="181" s="2" customFormat="1" ht="16.5" customHeight="1">
      <c r="A181" s="35"/>
      <c r="B181" s="36"/>
      <c r="C181" s="209" t="s">
        <v>329</v>
      </c>
      <c r="D181" s="209" t="s">
        <v>118</v>
      </c>
      <c r="E181" s="210" t="s">
        <v>330</v>
      </c>
      <c r="F181" s="211" t="s">
        <v>331</v>
      </c>
      <c r="G181" s="212" t="s">
        <v>121</v>
      </c>
      <c r="H181" s="213">
        <v>14</v>
      </c>
      <c r="I181" s="214"/>
      <c r="J181" s="215">
        <f>ROUND(I181*H181,2)</f>
        <v>0</v>
      </c>
      <c r="K181" s="216"/>
      <c r="L181" s="41"/>
      <c r="M181" s="217" t="s">
        <v>1</v>
      </c>
      <c r="N181" s="218" t="s">
        <v>42</v>
      </c>
      <c r="O181" s="88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122</v>
      </c>
      <c r="AT181" s="221" t="s">
        <v>118</v>
      </c>
      <c r="AU181" s="221" t="s">
        <v>84</v>
      </c>
      <c r="AY181" s="14" t="s">
        <v>115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82</v>
      </c>
      <c r="BK181" s="222">
        <f>ROUND(I181*H181,2)</f>
        <v>0</v>
      </c>
      <c r="BL181" s="14" t="s">
        <v>122</v>
      </c>
      <c r="BM181" s="221" t="s">
        <v>332</v>
      </c>
    </row>
    <row r="182" s="2" customFormat="1" ht="16.5" customHeight="1">
      <c r="A182" s="35"/>
      <c r="B182" s="36"/>
      <c r="C182" s="209" t="s">
        <v>333</v>
      </c>
      <c r="D182" s="209" t="s">
        <v>118</v>
      </c>
      <c r="E182" s="210" t="s">
        <v>334</v>
      </c>
      <c r="F182" s="211" t="s">
        <v>335</v>
      </c>
      <c r="G182" s="212" t="s">
        <v>121</v>
      </c>
      <c r="H182" s="213">
        <v>1</v>
      </c>
      <c r="I182" s="214"/>
      <c r="J182" s="215">
        <f>ROUND(I182*H182,2)</f>
        <v>0</v>
      </c>
      <c r="K182" s="216"/>
      <c r="L182" s="41"/>
      <c r="M182" s="217" t="s">
        <v>1</v>
      </c>
      <c r="N182" s="218" t="s">
        <v>42</v>
      </c>
      <c r="O182" s="88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122</v>
      </c>
      <c r="AT182" s="221" t="s">
        <v>118</v>
      </c>
      <c r="AU182" s="221" t="s">
        <v>84</v>
      </c>
      <c r="AY182" s="14" t="s">
        <v>115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82</v>
      </c>
      <c r="BK182" s="222">
        <f>ROUND(I182*H182,2)</f>
        <v>0</v>
      </c>
      <c r="BL182" s="14" t="s">
        <v>122</v>
      </c>
      <c r="BM182" s="221" t="s">
        <v>336</v>
      </c>
    </row>
    <row r="183" s="2" customFormat="1" ht="16.5" customHeight="1">
      <c r="A183" s="35"/>
      <c r="B183" s="36"/>
      <c r="C183" s="209" t="s">
        <v>337</v>
      </c>
      <c r="D183" s="209" t="s">
        <v>118</v>
      </c>
      <c r="E183" s="210" t="s">
        <v>338</v>
      </c>
      <c r="F183" s="211" t="s">
        <v>255</v>
      </c>
      <c r="G183" s="212" t="s">
        <v>121</v>
      </c>
      <c r="H183" s="213">
        <v>1</v>
      </c>
      <c r="I183" s="214"/>
      <c r="J183" s="215">
        <f>ROUND(I183*H183,2)</f>
        <v>0</v>
      </c>
      <c r="K183" s="216"/>
      <c r="L183" s="41"/>
      <c r="M183" s="217" t="s">
        <v>1</v>
      </c>
      <c r="N183" s="218" t="s">
        <v>42</v>
      </c>
      <c r="O183" s="88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122</v>
      </c>
      <c r="AT183" s="221" t="s">
        <v>118</v>
      </c>
      <c r="AU183" s="221" t="s">
        <v>84</v>
      </c>
      <c r="AY183" s="14" t="s">
        <v>115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82</v>
      </c>
      <c r="BK183" s="222">
        <f>ROUND(I183*H183,2)</f>
        <v>0</v>
      </c>
      <c r="BL183" s="14" t="s">
        <v>122</v>
      </c>
      <c r="BM183" s="221" t="s">
        <v>339</v>
      </c>
    </row>
    <row r="184" s="2" customFormat="1" ht="16.5" customHeight="1">
      <c r="A184" s="35"/>
      <c r="B184" s="36"/>
      <c r="C184" s="209" t="s">
        <v>340</v>
      </c>
      <c r="D184" s="209" t="s">
        <v>118</v>
      </c>
      <c r="E184" s="210" t="s">
        <v>341</v>
      </c>
      <c r="F184" s="211" t="s">
        <v>342</v>
      </c>
      <c r="G184" s="212" t="s">
        <v>121</v>
      </c>
      <c r="H184" s="213">
        <v>13</v>
      </c>
      <c r="I184" s="214"/>
      <c r="J184" s="215">
        <f>ROUND(I184*H184,2)</f>
        <v>0</v>
      </c>
      <c r="K184" s="216"/>
      <c r="L184" s="41"/>
      <c r="M184" s="217" t="s">
        <v>1</v>
      </c>
      <c r="N184" s="218" t="s">
        <v>42</v>
      </c>
      <c r="O184" s="88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122</v>
      </c>
      <c r="AT184" s="221" t="s">
        <v>118</v>
      </c>
      <c r="AU184" s="221" t="s">
        <v>84</v>
      </c>
      <c r="AY184" s="14" t="s">
        <v>115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82</v>
      </c>
      <c r="BK184" s="222">
        <f>ROUND(I184*H184,2)</f>
        <v>0</v>
      </c>
      <c r="BL184" s="14" t="s">
        <v>122</v>
      </c>
      <c r="BM184" s="221" t="s">
        <v>343</v>
      </c>
    </row>
    <row r="185" s="2" customFormat="1" ht="16.5" customHeight="1">
      <c r="A185" s="35"/>
      <c r="B185" s="36"/>
      <c r="C185" s="209" t="s">
        <v>344</v>
      </c>
      <c r="D185" s="209" t="s">
        <v>118</v>
      </c>
      <c r="E185" s="210" t="s">
        <v>330</v>
      </c>
      <c r="F185" s="211" t="s">
        <v>331</v>
      </c>
      <c r="G185" s="212" t="s">
        <v>121</v>
      </c>
      <c r="H185" s="213">
        <v>13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42</v>
      </c>
      <c r="O185" s="88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122</v>
      </c>
      <c r="AT185" s="221" t="s">
        <v>118</v>
      </c>
      <c r="AU185" s="221" t="s">
        <v>84</v>
      </c>
      <c r="AY185" s="14" t="s">
        <v>115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82</v>
      </c>
      <c r="BK185" s="222">
        <f>ROUND(I185*H185,2)</f>
        <v>0</v>
      </c>
      <c r="BL185" s="14" t="s">
        <v>122</v>
      </c>
      <c r="BM185" s="221" t="s">
        <v>345</v>
      </c>
    </row>
    <row r="186" s="2" customFormat="1" ht="16.5" customHeight="1">
      <c r="A186" s="35"/>
      <c r="B186" s="36"/>
      <c r="C186" s="209" t="s">
        <v>346</v>
      </c>
      <c r="D186" s="209" t="s">
        <v>118</v>
      </c>
      <c r="E186" s="210" t="s">
        <v>347</v>
      </c>
      <c r="F186" s="211" t="s">
        <v>348</v>
      </c>
      <c r="G186" s="212" t="s">
        <v>121</v>
      </c>
      <c r="H186" s="213">
        <v>5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42</v>
      </c>
      <c r="O186" s="88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122</v>
      </c>
      <c r="AT186" s="221" t="s">
        <v>118</v>
      </c>
      <c r="AU186" s="221" t="s">
        <v>84</v>
      </c>
      <c r="AY186" s="14" t="s">
        <v>115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82</v>
      </c>
      <c r="BK186" s="222">
        <f>ROUND(I186*H186,2)</f>
        <v>0</v>
      </c>
      <c r="BL186" s="14" t="s">
        <v>122</v>
      </c>
      <c r="BM186" s="221" t="s">
        <v>349</v>
      </c>
    </row>
    <row r="187" s="2" customFormat="1" ht="16.5" customHeight="1">
      <c r="A187" s="35"/>
      <c r="B187" s="36"/>
      <c r="C187" s="209" t="s">
        <v>350</v>
      </c>
      <c r="D187" s="209" t="s">
        <v>118</v>
      </c>
      <c r="E187" s="210" t="s">
        <v>351</v>
      </c>
      <c r="F187" s="211" t="s">
        <v>352</v>
      </c>
      <c r="G187" s="212" t="s">
        <v>121</v>
      </c>
      <c r="H187" s="213">
        <v>5</v>
      </c>
      <c r="I187" s="214"/>
      <c r="J187" s="215">
        <f>ROUND(I187*H187,2)</f>
        <v>0</v>
      </c>
      <c r="K187" s="216"/>
      <c r="L187" s="41"/>
      <c r="M187" s="217" t="s">
        <v>1</v>
      </c>
      <c r="N187" s="218" t="s">
        <v>42</v>
      </c>
      <c r="O187" s="88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1" t="s">
        <v>122</v>
      </c>
      <c r="AT187" s="221" t="s">
        <v>118</v>
      </c>
      <c r="AU187" s="221" t="s">
        <v>84</v>
      </c>
      <c r="AY187" s="14" t="s">
        <v>115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4" t="s">
        <v>82</v>
      </c>
      <c r="BK187" s="222">
        <f>ROUND(I187*H187,2)</f>
        <v>0</v>
      </c>
      <c r="BL187" s="14" t="s">
        <v>122</v>
      </c>
      <c r="BM187" s="221" t="s">
        <v>353</v>
      </c>
    </row>
    <row r="188" s="2" customFormat="1" ht="16.5" customHeight="1">
      <c r="A188" s="35"/>
      <c r="B188" s="36"/>
      <c r="C188" s="209" t="s">
        <v>354</v>
      </c>
      <c r="D188" s="209" t="s">
        <v>118</v>
      </c>
      <c r="E188" s="210" t="s">
        <v>355</v>
      </c>
      <c r="F188" s="211" t="s">
        <v>356</v>
      </c>
      <c r="G188" s="212" t="s">
        <v>121</v>
      </c>
      <c r="H188" s="213">
        <v>1</v>
      </c>
      <c r="I188" s="214"/>
      <c r="J188" s="215">
        <f>ROUND(I188*H188,2)</f>
        <v>0</v>
      </c>
      <c r="K188" s="216"/>
      <c r="L188" s="41"/>
      <c r="M188" s="217" t="s">
        <v>1</v>
      </c>
      <c r="N188" s="218" t="s">
        <v>42</v>
      </c>
      <c r="O188" s="88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1" t="s">
        <v>122</v>
      </c>
      <c r="AT188" s="221" t="s">
        <v>118</v>
      </c>
      <c r="AU188" s="221" t="s">
        <v>84</v>
      </c>
      <c r="AY188" s="14" t="s">
        <v>115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4" t="s">
        <v>82</v>
      </c>
      <c r="BK188" s="222">
        <f>ROUND(I188*H188,2)</f>
        <v>0</v>
      </c>
      <c r="BL188" s="14" t="s">
        <v>122</v>
      </c>
      <c r="BM188" s="221" t="s">
        <v>357</v>
      </c>
    </row>
    <row r="189" s="2" customFormat="1" ht="16.5" customHeight="1">
      <c r="A189" s="35"/>
      <c r="B189" s="36"/>
      <c r="C189" s="209" t="s">
        <v>358</v>
      </c>
      <c r="D189" s="209" t="s">
        <v>118</v>
      </c>
      <c r="E189" s="210" t="s">
        <v>359</v>
      </c>
      <c r="F189" s="211" t="s">
        <v>352</v>
      </c>
      <c r="G189" s="212" t="s">
        <v>121</v>
      </c>
      <c r="H189" s="213">
        <v>1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42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122</v>
      </c>
      <c r="AT189" s="221" t="s">
        <v>118</v>
      </c>
      <c r="AU189" s="221" t="s">
        <v>84</v>
      </c>
      <c r="AY189" s="14" t="s">
        <v>115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82</v>
      </c>
      <c r="BK189" s="222">
        <f>ROUND(I189*H189,2)</f>
        <v>0</v>
      </c>
      <c r="BL189" s="14" t="s">
        <v>122</v>
      </c>
      <c r="BM189" s="221" t="s">
        <v>360</v>
      </c>
    </row>
    <row r="190" s="2" customFormat="1" ht="16.5" customHeight="1">
      <c r="A190" s="35"/>
      <c r="B190" s="36"/>
      <c r="C190" s="209" t="s">
        <v>361</v>
      </c>
      <c r="D190" s="209" t="s">
        <v>118</v>
      </c>
      <c r="E190" s="210" t="s">
        <v>362</v>
      </c>
      <c r="F190" s="211" t="s">
        <v>363</v>
      </c>
      <c r="G190" s="212" t="s">
        <v>121</v>
      </c>
      <c r="H190" s="213">
        <v>26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42</v>
      </c>
      <c r="O190" s="88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122</v>
      </c>
      <c r="AT190" s="221" t="s">
        <v>118</v>
      </c>
      <c r="AU190" s="221" t="s">
        <v>84</v>
      </c>
      <c r="AY190" s="14" t="s">
        <v>115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82</v>
      </c>
      <c r="BK190" s="222">
        <f>ROUND(I190*H190,2)</f>
        <v>0</v>
      </c>
      <c r="BL190" s="14" t="s">
        <v>122</v>
      </c>
      <c r="BM190" s="221" t="s">
        <v>364</v>
      </c>
    </row>
    <row r="191" s="2" customFormat="1" ht="16.5" customHeight="1">
      <c r="A191" s="35"/>
      <c r="B191" s="36"/>
      <c r="C191" s="209" t="s">
        <v>365</v>
      </c>
      <c r="D191" s="209" t="s">
        <v>118</v>
      </c>
      <c r="E191" s="210" t="s">
        <v>366</v>
      </c>
      <c r="F191" s="211" t="s">
        <v>367</v>
      </c>
      <c r="G191" s="212" t="s">
        <v>121</v>
      </c>
      <c r="H191" s="213">
        <v>3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42</v>
      </c>
      <c r="O191" s="88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122</v>
      </c>
      <c r="AT191" s="221" t="s">
        <v>118</v>
      </c>
      <c r="AU191" s="221" t="s">
        <v>84</v>
      </c>
      <c r="AY191" s="14" t="s">
        <v>115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82</v>
      </c>
      <c r="BK191" s="222">
        <f>ROUND(I191*H191,2)</f>
        <v>0</v>
      </c>
      <c r="BL191" s="14" t="s">
        <v>122</v>
      </c>
      <c r="BM191" s="221" t="s">
        <v>368</v>
      </c>
    </row>
    <row r="192" s="2" customFormat="1" ht="16.5" customHeight="1">
      <c r="A192" s="35"/>
      <c r="B192" s="36"/>
      <c r="C192" s="209" t="s">
        <v>369</v>
      </c>
      <c r="D192" s="209" t="s">
        <v>118</v>
      </c>
      <c r="E192" s="210" t="s">
        <v>370</v>
      </c>
      <c r="F192" s="211" t="s">
        <v>371</v>
      </c>
      <c r="G192" s="212" t="s">
        <v>121</v>
      </c>
      <c r="H192" s="213">
        <v>29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42</v>
      </c>
      <c r="O192" s="88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122</v>
      </c>
      <c r="AT192" s="221" t="s">
        <v>118</v>
      </c>
      <c r="AU192" s="221" t="s">
        <v>84</v>
      </c>
      <c r="AY192" s="14" t="s">
        <v>115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82</v>
      </c>
      <c r="BK192" s="222">
        <f>ROUND(I192*H192,2)</f>
        <v>0</v>
      </c>
      <c r="BL192" s="14" t="s">
        <v>122</v>
      </c>
      <c r="BM192" s="221" t="s">
        <v>372</v>
      </c>
    </row>
    <row r="193" s="2" customFormat="1" ht="16.5" customHeight="1">
      <c r="A193" s="35"/>
      <c r="B193" s="36"/>
      <c r="C193" s="209" t="s">
        <v>373</v>
      </c>
      <c r="D193" s="209" t="s">
        <v>118</v>
      </c>
      <c r="E193" s="210" t="s">
        <v>374</v>
      </c>
      <c r="F193" s="211" t="s">
        <v>375</v>
      </c>
      <c r="G193" s="212" t="s">
        <v>121</v>
      </c>
      <c r="H193" s="213">
        <v>10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42</v>
      </c>
      <c r="O193" s="88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122</v>
      </c>
      <c r="AT193" s="221" t="s">
        <v>118</v>
      </c>
      <c r="AU193" s="221" t="s">
        <v>84</v>
      </c>
      <c r="AY193" s="14" t="s">
        <v>115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82</v>
      </c>
      <c r="BK193" s="222">
        <f>ROUND(I193*H193,2)</f>
        <v>0</v>
      </c>
      <c r="BL193" s="14" t="s">
        <v>122</v>
      </c>
      <c r="BM193" s="221" t="s">
        <v>376</v>
      </c>
    </row>
    <row r="194" s="2" customFormat="1" ht="16.5" customHeight="1">
      <c r="A194" s="35"/>
      <c r="B194" s="36"/>
      <c r="C194" s="209" t="s">
        <v>377</v>
      </c>
      <c r="D194" s="209" t="s">
        <v>118</v>
      </c>
      <c r="E194" s="210" t="s">
        <v>378</v>
      </c>
      <c r="F194" s="211" t="s">
        <v>255</v>
      </c>
      <c r="G194" s="212" t="s">
        <v>121</v>
      </c>
      <c r="H194" s="213">
        <v>10</v>
      </c>
      <c r="I194" s="214"/>
      <c r="J194" s="215">
        <f>ROUND(I194*H194,2)</f>
        <v>0</v>
      </c>
      <c r="K194" s="216"/>
      <c r="L194" s="41"/>
      <c r="M194" s="217" t="s">
        <v>1</v>
      </c>
      <c r="N194" s="218" t="s">
        <v>42</v>
      </c>
      <c r="O194" s="88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1" t="s">
        <v>122</v>
      </c>
      <c r="AT194" s="221" t="s">
        <v>118</v>
      </c>
      <c r="AU194" s="221" t="s">
        <v>84</v>
      </c>
      <c r="AY194" s="14" t="s">
        <v>115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4" t="s">
        <v>82</v>
      </c>
      <c r="BK194" s="222">
        <f>ROUND(I194*H194,2)</f>
        <v>0</v>
      </c>
      <c r="BL194" s="14" t="s">
        <v>122</v>
      </c>
      <c r="BM194" s="221" t="s">
        <v>379</v>
      </c>
    </row>
    <row r="195" s="2" customFormat="1" ht="16.5" customHeight="1">
      <c r="A195" s="35"/>
      <c r="B195" s="36"/>
      <c r="C195" s="209" t="s">
        <v>380</v>
      </c>
      <c r="D195" s="209" t="s">
        <v>118</v>
      </c>
      <c r="E195" s="210" t="s">
        <v>381</v>
      </c>
      <c r="F195" s="211" t="s">
        <v>382</v>
      </c>
      <c r="G195" s="212" t="s">
        <v>121</v>
      </c>
      <c r="H195" s="213">
        <v>32</v>
      </c>
      <c r="I195" s="214"/>
      <c r="J195" s="215">
        <f>ROUND(I195*H195,2)</f>
        <v>0</v>
      </c>
      <c r="K195" s="216"/>
      <c r="L195" s="41"/>
      <c r="M195" s="217" t="s">
        <v>1</v>
      </c>
      <c r="N195" s="218" t="s">
        <v>42</v>
      </c>
      <c r="O195" s="88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1" t="s">
        <v>122</v>
      </c>
      <c r="AT195" s="221" t="s">
        <v>118</v>
      </c>
      <c r="AU195" s="221" t="s">
        <v>84</v>
      </c>
      <c r="AY195" s="14" t="s">
        <v>115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4" t="s">
        <v>82</v>
      </c>
      <c r="BK195" s="222">
        <f>ROUND(I195*H195,2)</f>
        <v>0</v>
      </c>
      <c r="BL195" s="14" t="s">
        <v>122</v>
      </c>
      <c r="BM195" s="221" t="s">
        <v>383</v>
      </c>
    </row>
    <row r="196" s="2" customFormat="1" ht="16.5" customHeight="1">
      <c r="A196" s="35"/>
      <c r="B196" s="36"/>
      <c r="C196" s="209" t="s">
        <v>384</v>
      </c>
      <c r="D196" s="209" t="s">
        <v>118</v>
      </c>
      <c r="E196" s="210" t="s">
        <v>385</v>
      </c>
      <c r="F196" s="211" t="s">
        <v>386</v>
      </c>
      <c r="G196" s="212" t="s">
        <v>121</v>
      </c>
      <c r="H196" s="213">
        <v>32</v>
      </c>
      <c r="I196" s="214"/>
      <c r="J196" s="215">
        <f>ROUND(I196*H196,2)</f>
        <v>0</v>
      </c>
      <c r="K196" s="216"/>
      <c r="L196" s="41"/>
      <c r="M196" s="217" t="s">
        <v>1</v>
      </c>
      <c r="N196" s="218" t="s">
        <v>42</v>
      </c>
      <c r="O196" s="88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1" t="s">
        <v>122</v>
      </c>
      <c r="AT196" s="221" t="s">
        <v>118</v>
      </c>
      <c r="AU196" s="221" t="s">
        <v>84</v>
      </c>
      <c r="AY196" s="14" t="s">
        <v>115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4" t="s">
        <v>82</v>
      </c>
      <c r="BK196" s="222">
        <f>ROUND(I196*H196,2)</f>
        <v>0</v>
      </c>
      <c r="BL196" s="14" t="s">
        <v>122</v>
      </c>
      <c r="BM196" s="221" t="s">
        <v>387</v>
      </c>
    </row>
    <row r="197" s="2" customFormat="1" ht="16.5" customHeight="1">
      <c r="A197" s="35"/>
      <c r="B197" s="36"/>
      <c r="C197" s="209" t="s">
        <v>388</v>
      </c>
      <c r="D197" s="209" t="s">
        <v>118</v>
      </c>
      <c r="E197" s="210" t="s">
        <v>389</v>
      </c>
      <c r="F197" s="211" t="s">
        <v>390</v>
      </c>
      <c r="G197" s="212" t="s">
        <v>121</v>
      </c>
      <c r="H197" s="213">
        <v>1</v>
      </c>
      <c r="I197" s="214"/>
      <c r="J197" s="215">
        <f>ROUND(I197*H197,2)</f>
        <v>0</v>
      </c>
      <c r="K197" s="216"/>
      <c r="L197" s="41"/>
      <c r="M197" s="217" t="s">
        <v>1</v>
      </c>
      <c r="N197" s="218" t="s">
        <v>42</v>
      </c>
      <c r="O197" s="88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1" t="s">
        <v>122</v>
      </c>
      <c r="AT197" s="221" t="s">
        <v>118</v>
      </c>
      <c r="AU197" s="221" t="s">
        <v>84</v>
      </c>
      <c r="AY197" s="14" t="s">
        <v>115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4" t="s">
        <v>82</v>
      </c>
      <c r="BK197" s="222">
        <f>ROUND(I197*H197,2)</f>
        <v>0</v>
      </c>
      <c r="BL197" s="14" t="s">
        <v>122</v>
      </c>
      <c r="BM197" s="221" t="s">
        <v>391</v>
      </c>
    </row>
    <row r="198" s="2" customFormat="1" ht="16.5" customHeight="1">
      <c r="A198" s="35"/>
      <c r="B198" s="36"/>
      <c r="C198" s="209" t="s">
        <v>392</v>
      </c>
      <c r="D198" s="209" t="s">
        <v>118</v>
      </c>
      <c r="E198" s="210" t="s">
        <v>393</v>
      </c>
      <c r="F198" s="211" t="s">
        <v>386</v>
      </c>
      <c r="G198" s="212" t="s">
        <v>121</v>
      </c>
      <c r="H198" s="213">
        <v>1</v>
      </c>
      <c r="I198" s="214"/>
      <c r="J198" s="215">
        <f>ROUND(I198*H198,2)</f>
        <v>0</v>
      </c>
      <c r="K198" s="216"/>
      <c r="L198" s="41"/>
      <c r="M198" s="217" t="s">
        <v>1</v>
      </c>
      <c r="N198" s="218" t="s">
        <v>42</v>
      </c>
      <c r="O198" s="88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1" t="s">
        <v>122</v>
      </c>
      <c r="AT198" s="221" t="s">
        <v>118</v>
      </c>
      <c r="AU198" s="221" t="s">
        <v>84</v>
      </c>
      <c r="AY198" s="14" t="s">
        <v>115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4" t="s">
        <v>82</v>
      </c>
      <c r="BK198" s="222">
        <f>ROUND(I198*H198,2)</f>
        <v>0</v>
      </c>
      <c r="BL198" s="14" t="s">
        <v>122</v>
      </c>
      <c r="BM198" s="221" t="s">
        <v>394</v>
      </c>
    </row>
    <row r="199" s="2" customFormat="1" ht="16.5" customHeight="1">
      <c r="A199" s="35"/>
      <c r="B199" s="36"/>
      <c r="C199" s="209" t="s">
        <v>395</v>
      </c>
      <c r="D199" s="209" t="s">
        <v>118</v>
      </c>
      <c r="E199" s="210" t="s">
        <v>396</v>
      </c>
      <c r="F199" s="211" t="s">
        <v>397</v>
      </c>
      <c r="G199" s="212" t="s">
        <v>121</v>
      </c>
      <c r="H199" s="213">
        <v>2</v>
      </c>
      <c r="I199" s="214"/>
      <c r="J199" s="215">
        <f>ROUND(I199*H199,2)</f>
        <v>0</v>
      </c>
      <c r="K199" s="216"/>
      <c r="L199" s="41"/>
      <c r="M199" s="217" t="s">
        <v>1</v>
      </c>
      <c r="N199" s="218" t="s">
        <v>42</v>
      </c>
      <c r="O199" s="88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1" t="s">
        <v>122</v>
      </c>
      <c r="AT199" s="221" t="s">
        <v>118</v>
      </c>
      <c r="AU199" s="221" t="s">
        <v>84</v>
      </c>
      <c r="AY199" s="14" t="s">
        <v>115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4" t="s">
        <v>82</v>
      </c>
      <c r="BK199" s="222">
        <f>ROUND(I199*H199,2)</f>
        <v>0</v>
      </c>
      <c r="BL199" s="14" t="s">
        <v>122</v>
      </c>
      <c r="BM199" s="221" t="s">
        <v>398</v>
      </c>
    </row>
    <row r="200" s="2" customFormat="1" ht="16.5" customHeight="1">
      <c r="A200" s="35"/>
      <c r="B200" s="36"/>
      <c r="C200" s="209" t="s">
        <v>399</v>
      </c>
      <c r="D200" s="209" t="s">
        <v>118</v>
      </c>
      <c r="E200" s="210" t="s">
        <v>400</v>
      </c>
      <c r="F200" s="211" t="s">
        <v>386</v>
      </c>
      <c r="G200" s="212" t="s">
        <v>121</v>
      </c>
      <c r="H200" s="213">
        <v>2</v>
      </c>
      <c r="I200" s="214"/>
      <c r="J200" s="215">
        <f>ROUND(I200*H200,2)</f>
        <v>0</v>
      </c>
      <c r="K200" s="216"/>
      <c r="L200" s="41"/>
      <c r="M200" s="217" t="s">
        <v>1</v>
      </c>
      <c r="N200" s="218" t="s">
        <v>42</v>
      </c>
      <c r="O200" s="88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1" t="s">
        <v>122</v>
      </c>
      <c r="AT200" s="221" t="s">
        <v>118</v>
      </c>
      <c r="AU200" s="221" t="s">
        <v>84</v>
      </c>
      <c r="AY200" s="14" t="s">
        <v>115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4" t="s">
        <v>82</v>
      </c>
      <c r="BK200" s="222">
        <f>ROUND(I200*H200,2)</f>
        <v>0</v>
      </c>
      <c r="BL200" s="14" t="s">
        <v>122</v>
      </c>
      <c r="BM200" s="221" t="s">
        <v>401</v>
      </c>
    </row>
    <row r="201" s="2" customFormat="1" ht="16.5" customHeight="1">
      <c r="A201" s="35"/>
      <c r="B201" s="36"/>
      <c r="C201" s="209" t="s">
        <v>402</v>
      </c>
      <c r="D201" s="209" t="s">
        <v>118</v>
      </c>
      <c r="E201" s="210" t="s">
        <v>403</v>
      </c>
      <c r="F201" s="211" t="s">
        <v>404</v>
      </c>
      <c r="G201" s="212" t="s">
        <v>121</v>
      </c>
      <c r="H201" s="213">
        <v>1</v>
      </c>
      <c r="I201" s="214"/>
      <c r="J201" s="215">
        <f>ROUND(I201*H201,2)</f>
        <v>0</v>
      </c>
      <c r="K201" s="216"/>
      <c r="L201" s="41"/>
      <c r="M201" s="217" t="s">
        <v>1</v>
      </c>
      <c r="N201" s="218" t="s">
        <v>42</v>
      </c>
      <c r="O201" s="88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1" t="s">
        <v>122</v>
      </c>
      <c r="AT201" s="221" t="s">
        <v>118</v>
      </c>
      <c r="AU201" s="221" t="s">
        <v>84</v>
      </c>
      <c r="AY201" s="14" t="s">
        <v>115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4" t="s">
        <v>82</v>
      </c>
      <c r="BK201" s="222">
        <f>ROUND(I201*H201,2)</f>
        <v>0</v>
      </c>
      <c r="BL201" s="14" t="s">
        <v>122</v>
      </c>
      <c r="BM201" s="221" t="s">
        <v>405</v>
      </c>
    </row>
    <row r="202" s="2" customFormat="1" ht="16.5" customHeight="1">
      <c r="A202" s="35"/>
      <c r="B202" s="36"/>
      <c r="C202" s="209" t="s">
        <v>406</v>
      </c>
      <c r="D202" s="209" t="s">
        <v>118</v>
      </c>
      <c r="E202" s="210" t="s">
        <v>407</v>
      </c>
      <c r="F202" s="211" t="s">
        <v>386</v>
      </c>
      <c r="G202" s="212" t="s">
        <v>121</v>
      </c>
      <c r="H202" s="213">
        <v>1</v>
      </c>
      <c r="I202" s="214"/>
      <c r="J202" s="215">
        <f>ROUND(I202*H202,2)</f>
        <v>0</v>
      </c>
      <c r="K202" s="216"/>
      <c r="L202" s="41"/>
      <c r="M202" s="217" t="s">
        <v>1</v>
      </c>
      <c r="N202" s="218" t="s">
        <v>42</v>
      </c>
      <c r="O202" s="88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1" t="s">
        <v>122</v>
      </c>
      <c r="AT202" s="221" t="s">
        <v>118</v>
      </c>
      <c r="AU202" s="221" t="s">
        <v>84</v>
      </c>
      <c r="AY202" s="14" t="s">
        <v>115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4" t="s">
        <v>82</v>
      </c>
      <c r="BK202" s="222">
        <f>ROUND(I202*H202,2)</f>
        <v>0</v>
      </c>
      <c r="BL202" s="14" t="s">
        <v>122</v>
      </c>
      <c r="BM202" s="221" t="s">
        <v>408</v>
      </c>
    </row>
    <row r="203" s="2" customFormat="1" ht="16.5" customHeight="1">
      <c r="A203" s="35"/>
      <c r="B203" s="36"/>
      <c r="C203" s="209" t="s">
        <v>409</v>
      </c>
      <c r="D203" s="209" t="s">
        <v>118</v>
      </c>
      <c r="E203" s="210" t="s">
        <v>410</v>
      </c>
      <c r="F203" s="211" t="s">
        <v>411</v>
      </c>
      <c r="G203" s="212" t="s">
        <v>121</v>
      </c>
      <c r="H203" s="213">
        <v>1</v>
      </c>
      <c r="I203" s="214"/>
      <c r="J203" s="215">
        <f>ROUND(I203*H203,2)</f>
        <v>0</v>
      </c>
      <c r="K203" s="216"/>
      <c r="L203" s="41"/>
      <c r="M203" s="217" t="s">
        <v>1</v>
      </c>
      <c r="N203" s="218" t="s">
        <v>42</v>
      </c>
      <c r="O203" s="88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1" t="s">
        <v>122</v>
      </c>
      <c r="AT203" s="221" t="s">
        <v>118</v>
      </c>
      <c r="AU203" s="221" t="s">
        <v>84</v>
      </c>
      <c r="AY203" s="14" t="s">
        <v>115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4" t="s">
        <v>82</v>
      </c>
      <c r="BK203" s="222">
        <f>ROUND(I203*H203,2)</f>
        <v>0</v>
      </c>
      <c r="BL203" s="14" t="s">
        <v>122</v>
      </c>
      <c r="BM203" s="221" t="s">
        <v>412</v>
      </c>
    </row>
    <row r="204" s="2" customFormat="1" ht="16.5" customHeight="1">
      <c r="A204" s="35"/>
      <c r="B204" s="36"/>
      <c r="C204" s="209" t="s">
        <v>413</v>
      </c>
      <c r="D204" s="209" t="s">
        <v>118</v>
      </c>
      <c r="E204" s="210" t="s">
        <v>414</v>
      </c>
      <c r="F204" s="211" t="s">
        <v>255</v>
      </c>
      <c r="G204" s="212" t="s">
        <v>121</v>
      </c>
      <c r="H204" s="213">
        <v>1</v>
      </c>
      <c r="I204" s="214"/>
      <c r="J204" s="215">
        <f>ROUND(I204*H204,2)</f>
        <v>0</v>
      </c>
      <c r="K204" s="216"/>
      <c r="L204" s="41"/>
      <c r="M204" s="217" t="s">
        <v>1</v>
      </c>
      <c r="N204" s="218" t="s">
        <v>42</v>
      </c>
      <c r="O204" s="88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2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1" t="s">
        <v>122</v>
      </c>
      <c r="AT204" s="221" t="s">
        <v>118</v>
      </c>
      <c r="AU204" s="221" t="s">
        <v>84</v>
      </c>
      <c r="AY204" s="14" t="s">
        <v>115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4" t="s">
        <v>82</v>
      </c>
      <c r="BK204" s="222">
        <f>ROUND(I204*H204,2)</f>
        <v>0</v>
      </c>
      <c r="BL204" s="14" t="s">
        <v>122</v>
      </c>
      <c r="BM204" s="221" t="s">
        <v>415</v>
      </c>
    </row>
    <row r="205" s="2" customFormat="1" ht="16.5" customHeight="1">
      <c r="A205" s="35"/>
      <c r="B205" s="36"/>
      <c r="C205" s="209" t="s">
        <v>416</v>
      </c>
      <c r="D205" s="209" t="s">
        <v>118</v>
      </c>
      <c r="E205" s="210" t="s">
        <v>362</v>
      </c>
      <c r="F205" s="211" t="s">
        <v>363</v>
      </c>
      <c r="G205" s="212" t="s">
        <v>121</v>
      </c>
      <c r="H205" s="213">
        <v>26</v>
      </c>
      <c r="I205" s="214"/>
      <c r="J205" s="215">
        <f>ROUND(I205*H205,2)</f>
        <v>0</v>
      </c>
      <c r="K205" s="216"/>
      <c r="L205" s="41"/>
      <c r="M205" s="217" t="s">
        <v>1</v>
      </c>
      <c r="N205" s="218" t="s">
        <v>42</v>
      </c>
      <c r="O205" s="88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1" t="s">
        <v>122</v>
      </c>
      <c r="AT205" s="221" t="s">
        <v>118</v>
      </c>
      <c r="AU205" s="221" t="s">
        <v>84</v>
      </c>
      <c r="AY205" s="14" t="s">
        <v>115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4" t="s">
        <v>82</v>
      </c>
      <c r="BK205" s="222">
        <f>ROUND(I205*H205,2)</f>
        <v>0</v>
      </c>
      <c r="BL205" s="14" t="s">
        <v>122</v>
      </c>
      <c r="BM205" s="221" t="s">
        <v>417</v>
      </c>
    </row>
    <row r="206" s="2" customFormat="1" ht="16.5" customHeight="1">
      <c r="A206" s="35"/>
      <c r="B206" s="36"/>
      <c r="C206" s="209" t="s">
        <v>418</v>
      </c>
      <c r="D206" s="209" t="s">
        <v>118</v>
      </c>
      <c r="E206" s="210" t="s">
        <v>419</v>
      </c>
      <c r="F206" s="211" t="s">
        <v>420</v>
      </c>
      <c r="G206" s="212" t="s">
        <v>121</v>
      </c>
      <c r="H206" s="213">
        <v>1</v>
      </c>
      <c r="I206" s="214"/>
      <c r="J206" s="215">
        <f>ROUND(I206*H206,2)</f>
        <v>0</v>
      </c>
      <c r="K206" s="216"/>
      <c r="L206" s="41"/>
      <c r="M206" s="217" t="s">
        <v>1</v>
      </c>
      <c r="N206" s="218" t="s">
        <v>42</v>
      </c>
      <c r="O206" s="88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1" t="s">
        <v>122</v>
      </c>
      <c r="AT206" s="221" t="s">
        <v>118</v>
      </c>
      <c r="AU206" s="221" t="s">
        <v>84</v>
      </c>
      <c r="AY206" s="14" t="s">
        <v>115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4" t="s">
        <v>82</v>
      </c>
      <c r="BK206" s="222">
        <f>ROUND(I206*H206,2)</f>
        <v>0</v>
      </c>
      <c r="BL206" s="14" t="s">
        <v>122</v>
      </c>
      <c r="BM206" s="221" t="s">
        <v>421</v>
      </c>
    </row>
    <row r="207" s="2" customFormat="1" ht="16.5" customHeight="1">
      <c r="A207" s="35"/>
      <c r="B207" s="36"/>
      <c r="C207" s="209" t="s">
        <v>422</v>
      </c>
      <c r="D207" s="209" t="s">
        <v>118</v>
      </c>
      <c r="E207" s="210" t="s">
        <v>423</v>
      </c>
      <c r="F207" s="211" t="s">
        <v>424</v>
      </c>
      <c r="G207" s="212" t="s">
        <v>121</v>
      </c>
      <c r="H207" s="213">
        <v>66</v>
      </c>
      <c r="I207" s="214"/>
      <c r="J207" s="215">
        <f>ROUND(I207*H207,2)</f>
        <v>0</v>
      </c>
      <c r="K207" s="216"/>
      <c r="L207" s="41"/>
      <c r="M207" s="217" t="s">
        <v>1</v>
      </c>
      <c r="N207" s="218" t="s">
        <v>42</v>
      </c>
      <c r="O207" s="88"/>
      <c r="P207" s="219">
        <f>O207*H207</f>
        <v>0</v>
      </c>
      <c r="Q207" s="219">
        <v>0</v>
      </c>
      <c r="R207" s="219">
        <f>Q207*H207</f>
        <v>0</v>
      </c>
      <c r="S207" s="219">
        <v>0</v>
      </c>
      <c r="T207" s="220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1" t="s">
        <v>122</v>
      </c>
      <c r="AT207" s="221" t="s">
        <v>118</v>
      </c>
      <c r="AU207" s="221" t="s">
        <v>84</v>
      </c>
      <c r="AY207" s="14" t="s">
        <v>115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4" t="s">
        <v>82</v>
      </c>
      <c r="BK207" s="222">
        <f>ROUND(I207*H207,2)</f>
        <v>0</v>
      </c>
      <c r="BL207" s="14" t="s">
        <v>122</v>
      </c>
      <c r="BM207" s="221" t="s">
        <v>425</v>
      </c>
    </row>
    <row r="208" s="2" customFormat="1" ht="16.5" customHeight="1">
      <c r="A208" s="35"/>
      <c r="B208" s="36"/>
      <c r="C208" s="209" t="s">
        <v>426</v>
      </c>
      <c r="D208" s="209" t="s">
        <v>118</v>
      </c>
      <c r="E208" s="210" t="s">
        <v>427</v>
      </c>
      <c r="F208" s="211" t="s">
        <v>255</v>
      </c>
      <c r="G208" s="212" t="s">
        <v>121</v>
      </c>
      <c r="H208" s="213">
        <v>66</v>
      </c>
      <c r="I208" s="214"/>
      <c r="J208" s="215">
        <f>ROUND(I208*H208,2)</f>
        <v>0</v>
      </c>
      <c r="K208" s="216"/>
      <c r="L208" s="41"/>
      <c r="M208" s="217" t="s">
        <v>1</v>
      </c>
      <c r="N208" s="218" t="s">
        <v>42</v>
      </c>
      <c r="O208" s="88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1" t="s">
        <v>122</v>
      </c>
      <c r="AT208" s="221" t="s">
        <v>118</v>
      </c>
      <c r="AU208" s="221" t="s">
        <v>84</v>
      </c>
      <c r="AY208" s="14" t="s">
        <v>115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4" t="s">
        <v>82</v>
      </c>
      <c r="BK208" s="222">
        <f>ROUND(I208*H208,2)</f>
        <v>0</v>
      </c>
      <c r="BL208" s="14" t="s">
        <v>122</v>
      </c>
      <c r="BM208" s="221" t="s">
        <v>428</v>
      </c>
    </row>
    <row r="209" s="2" customFormat="1" ht="16.5" customHeight="1">
      <c r="A209" s="35"/>
      <c r="B209" s="36"/>
      <c r="C209" s="209" t="s">
        <v>429</v>
      </c>
      <c r="D209" s="209" t="s">
        <v>118</v>
      </c>
      <c r="E209" s="210" t="s">
        <v>430</v>
      </c>
      <c r="F209" s="211" t="s">
        <v>431</v>
      </c>
      <c r="G209" s="212" t="s">
        <v>121</v>
      </c>
      <c r="H209" s="213">
        <v>18</v>
      </c>
      <c r="I209" s="214"/>
      <c r="J209" s="215">
        <f>ROUND(I209*H209,2)</f>
        <v>0</v>
      </c>
      <c r="K209" s="216"/>
      <c r="L209" s="41"/>
      <c r="M209" s="217" t="s">
        <v>1</v>
      </c>
      <c r="N209" s="218" t="s">
        <v>42</v>
      </c>
      <c r="O209" s="88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1" t="s">
        <v>122</v>
      </c>
      <c r="AT209" s="221" t="s">
        <v>118</v>
      </c>
      <c r="AU209" s="221" t="s">
        <v>84</v>
      </c>
      <c r="AY209" s="14" t="s">
        <v>115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4" t="s">
        <v>82</v>
      </c>
      <c r="BK209" s="222">
        <f>ROUND(I209*H209,2)</f>
        <v>0</v>
      </c>
      <c r="BL209" s="14" t="s">
        <v>122</v>
      </c>
      <c r="BM209" s="221" t="s">
        <v>432</v>
      </c>
    </row>
    <row r="210" s="2" customFormat="1" ht="16.5" customHeight="1">
      <c r="A210" s="35"/>
      <c r="B210" s="36"/>
      <c r="C210" s="209" t="s">
        <v>433</v>
      </c>
      <c r="D210" s="209" t="s">
        <v>118</v>
      </c>
      <c r="E210" s="210" t="s">
        <v>414</v>
      </c>
      <c r="F210" s="211" t="s">
        <v>255</v>
      </c>
      <c r="G210" s="212" t="s">
        <v>121</v>
      </c>
      <c r="H210" s="213">
        <v>18</v>
      </c>
      <c r="I210" s="214"/>
      <c r="J210" s="215">
        <f>ROUND(I210*H210,2)</f>
        <v>0</v>
      </c>
      <c r="K210" s="216"/>
      <c r="L210" s="41"/>
      <c r="M210" s="217" t="s">
        <v>1</v>
      </c>
      <c r="N210" s="218" t="s">
        <v>42</v>
      </c>
      <c r="O210" s="88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1" t="s">
        <v>122</v>
      </c>
      <c r="AT210" s="221" t="s">
        <v>118</v>
      </c>
      <c r="AU210" s="221" t="s">
        <v>84</v>
      </c>
      <c r="AY210" s="14" t="s">
        <v>115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4" t="s">
        <v>82</v>
      </c>
      <c r="BK210" s="222">
        <f>ROUND(I210*H210,2)</f>
        <v>0</v>
      </c>
      <c r="BL210" s="14" t="s">
        <v>122</v>
      </c>
      <c r="BM210" s="221" t="s">
        <v>434</v>
      </c>
    </row>
    <row r="211" s="2" customFormat="1" ht="16.5" customHeight="1">
      <c r="A211" s="35"/>
      <c r="B211" s="36"/>
      <c r="C211" s="209" t="s">
        <v>435</v>
      </c>
      <c r="D211" s="209" t="s">
        <v>118</v>
      </c>
      <c r="E211" s="210" t="s">
        <v>436</v>
      </c>
      <c r="F211" s="211" t="s">
        <v>437</v>
      </c>
      <c r="G211" s="212" t="s">
        <v>121</v>
      </c>
      <c r="H211" s="213">
        <v>11</v>
      </c>
      <c r="I211" s="214"/>
      <c r="J211" s="215">
        <f>ROUND(I211*H211,2)</f>
        <v>0</v>
      </c>
      <c r="K211" s="216"/>
      <c r="L211" s="41"/>
      <c r="M211" s="217" t="s">
        <v>1</v>
      </c>
      <c r="N211" s="218" t="s">
        <v>42</v>
      </c>
      <c r="O211" s="88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1" t="s">
        <v>122</v>
      </c>
      <c r="AT211" s="221" t="s">
        <v>118</v>
      </c>
      <c r="AU211" s="221" t="s">
        <v>84</v>
      </c>
      <c r="AY211" s="14" t="s">
        <v>115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4" t="s">
        <v>82</v>
      </c>
      <c r="BK211" s="222">
        <f>ROUND(I211*H211,2)</f>
        <v>0</v>
      </c>
      <c r="BL211" s="14" t="s">
        <v>122</v>
      </c>
      <c r="BM211" s="221" t="s">
        <v>438</v>
      </c>
    </row>
    <row r="212" s="2" customFormat="1" ht="16.5" customHeight="1">
      <c r="A212" s="35"/>
      <c r="B212" s="36"/>
      <c r="C212" s="209" t="s">
        <v>439</v>
      </c>
      <c r="D212" s="209" t="s">
        <v>118</v>
      </c>
      <c r="E212" s="210" t="s">
        <v>414</v>
      </c>
      <c r="F212" s="211" t="s">
        <v>255</v>
      </c>
      <c r="G212" s="212" t="s">
        <v>121</v>
      </c>
      <c r="H212" s="213">
        <v>11</v>
      </c>
      <c r="I212" s="214"/>
      <c r="J212" s="215">
        <f>ROUND(I212*H212,2)</f>
        <v>0</v>
      </c>
      <c r="K212" s="216"/>
      <c r="L212" s="41"/>
      <c r="M212" s="217" t="s">
        <v>1</v>
      </c>
      <c r="N212" s="218" t="s">
        <v>42</v>
      </c>
      <c r="O212" s="88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1" t="s">
        <v>122</v>
      </c>
      <c r="AT212" s="221" t="s">
        <v>118</v>
      </c>
      <c r="AU212" s="221" t="s">
        <v>84</v>
      </c>
      <c r="AY212" s="14" t="s">
        <v>115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4" t="s">
        <v>82</v>
      </c>
      <c r="BK212" s="222">
        <f>ROUND(I212*H212,2)</f>
        <v>0</v>
      </c>
      <c r="BL212" s="14" t="s">
        <v>122</v>
      </c>
      <c r="BM212" s="221" t="s">
        <v>440</v>
      </c>
    </row>
    <row r="213" s="2" customFormat="1" ht="16.5" customHeight="1">
      <c r="A213" s="35"/>
      <c r="B213" s="36"/>
      <c r="C213" s="209" t="s">
        <v>441</v>
      </c>
      <c r="D213" s="209" t="s">
        <v>118</v>
      </c>
      <c r="E213" s="210" t="s">
        <v>442</v>
      </c>
      <c r="F213" s="211" t="s">
        <v>443</v>
      </c>
      <c r="G213" s="212" t="s">
        <v>121</v>
      </c>
      <c r="H213" s="213">
        <v>3</v>
      </c>
      <c r="I213" s="214"/>
      <c r="J213" s="215">
        <f>ROUND(I213*H213,2)</f>
        <v>0</v>
      </c>
      <c r="K213" s="216"/>
      <c r="L213" s="41"/>
      <c r="M213" s="217" t="s">
        <v>1</v>
      </c>
      <c r="N213" s="218" t="s">
        <v>42</v>
      </c>
      <c r="O213" s="88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1" t="s">
        <v>122</v>
      </c>
      <c r="AT213" s="221" t="s">
        <v>118</v>
      </c>
      <c r="AU213" s="221" t="s">
        <v>84</v>
      </c>
      <c r="AY213" s="14" t="s">
        <v>115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4" t="s">
        <v>82</v>
      </c>
      <c r="BK213" s="222">
        <f>ROUND(I213*H213,2)</f>
        <v>0</v>
      </c>
      <c r="BL213" s="14" t="s">
        <v>122</v>
      </c>
      <c r="BM213" s="221" t="s">
        <v>444</v>
      </c>
    </row>
    <row r="214" s="2" customFormat="1" ht="16.5" customHeight="1">
      <c r="A214" s="35"/>
      <c r="B214" s="36"/>
      <c r="C214" s="209" t="s">
        <v>445</v>
      </c>
      <c r="D214" s="209" t="s">
        <v>118</v>
      </c>
      <c r="E214" s="210" t="s">
        <v>427</v>
      </c>
      <c r="F214" s="211" t="s">
        <v>255</v>
      </c>
      <c r="G214" s="212" t="s">
        <v>121</v>
      </c>
      <c r="H214" s="213">
        <v>3</v>
      </c>
      <c r="I214" s="214"/>
      <c r="J214" s="215">
        <f>ROUND(I214*H214,2)</f>
        <v>0</v>
      </c>
      <c r="K214" s="216"/>
      <c r="L214" s="41"/>
      <c r="M214" s="217" t="s">
        <v>1</v>
      </c>
      <c r="N214" s="218" t="s">
        <v>42</v>
      </c>
      <c r="O214" s="88"/>
      <c r="P214" s="219">
        <f>O214*H214</f>
        <v>0</v>
      </c>
      <c r="Q214" s="219">
        <v>0</v>
      </c>
      <c r="R214" s="219">
        <f>Q214*H214</f>
        <v>0</v>
      </c>
      <c r="S214" s="219">
        <v>0</v>
      </c>
      <c r="T214" s="220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1" t="s">
        <v>122</v>
      </c>
      <c r="AT214" s="221" t="s">
        <v>118</v>
      </c>
      <c r="AU214" s="221" t="s">
        <v>84</v>
      </c>
      <c r="AY214" s="14" t="s">
        <v>115</v>
      </c>
      <c r="BE214" s="222">
        <f>IF(N214="základní",J214,0)</f>
        <v>0</v>
      </c>
      <c r="BF214" s="222">
        <f>IF(N214="snížená",J214,0)</f>
        <v>0</v>
      </c>
      <c r="BG214" s="222">
        <f>IF(N214="zákl. přenesená",J214,0)</f>
        <v>0</v>
      </c>
      <c r="BH214" s="222">
        <f>IF(N214="sníž. přenesená",J214,0)</f>
        <v>0</v>
      </c>
      <c r="BI214" s="222">
        <f>IF(N214="nulová",J214,0)</f>
        <v>0</v>
      </c>
      <c r="BJ214" s="14" t="s">
        <v>82</v>
      </c>
      <c r="BK214" s="222">
        <f>ROUND(I214*H214,2)</f>
        <v>0</v>
      </c>
      <c r="BL214" s="14" t="s">
        <v>122</v>
      </c>
      <c r="BM214" s="221" t="s">
        <v>446</v>
      </c>
    </row>
    <row r="215" s="2" customFormat="1" ht="16.5" customHeight="1">
      <c r="A215" s="35"/>
      <c r="B215" s="36"/>
      <c r="C215" s="209" t="s">
        <v>447</v>
      </c>
      <c r="D215" s="209" t="s">
        <v>118</v>
      </c>
      <c r="E215" s="210" t="s">
        <v>448</v>
      </c>
      <c r="F215" s="211" t="s">
        <v>449</v>
      </c>
      <c r="G215" s="212" t="s">
        <v>121</v>
      </c>
      <c r="H215" s="213">
        <v>1</v>
      </c>
      <c r="I215" s="214"/>
      <c r="J215" s="215">
        <f>ROUND(I215*H215,2)</f>
        <v>0</v>
      </c>
      <c r="K215" s="216"/>
      <c r="L215" s="41"/>
      <c r="M215" s="217" t="s">
        <v>1</v>
      </c>
      <c r="N215" s="218" t="s">
        <v>42</v>
      </c>
      <c r="O215" s="88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1" t="s">
        <v>122</v>
      </c>
      <c r="AT215" s="221" t="s">
        <v>118</v>
      </c>
      <c r="AU215" s="221" t="s">
        <v>84</v>
      </c>
      <c r="AY215" s="14" t="s">
        <v>115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4" t="s">
        <v>82</v>
      </c>
      <c r="BK215" s="222">
        <f>ROUND(I215*H215,2)</f>
        <v>0</v>
      </c>
      <c r="BL215" s="14" t="s">
        <v>122</v>
      </c>
      <c r="BM215" s="221" t="s">
        <v>450</v>
      </c>
    </row>
    <row r="216" s="2" customFormat="1" ht="16.5" customHeight="1">
      <c r="A216" s="35"/>
      <c r="B216" s="36"/>
      <c r="C216" s="209" t="s">
        <v>451</v>
      </c>
      <c r="D216" s="209" t="s">
        <v>118</v>
      </c>
      <c r="E216" s="210" t="s">
        <v>452</v>
      </c>
      <c r="F216" s="211" t="s">
        <v>255</v>
      </c>
      <c r="G216" s="212" t="s">
        <v>121</v>
      </c>
      <c r="H216" s="213">
        <v>1</v>
      </c>
      <c r="I216" s="214"/>
      <c r="J216" s="215">
        <f>ROUND(I216*H216,2)</f>
        <v>0</v>
      </c>
      <c r="K216" s="216"/>
      <c r="L216" s="41"/>
      <c r="M216" s="217" t="s">
        <v>1</v>
      </c>
      <c r="N216" s="218" t="s">
        <v>42</v>
      </c>
      <c r="O216" s="88"/>
      <c r="P216" s="219">
        <f>O216*H216</f>
        <v>0</v>
      </c>
      <c r="Q216" s="219">
        <v>0</v>
      </c>
      <c r="R216" s="219">
        <f>Q216*H216</f>
        <v>0</v>
      </c>
      <c r="S216" s="219">
        <v>0</v>
      </c>
      <c r="T216" s="220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1" t="s">
        <v>122</v>
      </c>
      <c r="AT216" s="221" t="s">
        <v>118</v>
      </c>
      <c r="AU216" s="221" t="s">
        <v>84</v>
      </c>
      <c r="AY216" s="14" t="s">
        <v>115</v>
      </c>
      <c r="BE216" s="222">
        <f>IF(N216="základní",J216,0)</f>
        <v>0</v>
      </c>
      <c r="BF216" s="222">
        <f>IF(N216="snížená",J216,0)</f>
        <v>0</v>
      </c>
      <c r="BG216" s="222">
        <f>IF(N216="zákl. přenesená",J216,0)</f>
        <v>0</v>
      </c>
      <c r="BH216" s="222">
        <f>IF(N216="sníž. přenesená",J216,0)</f>
        <v>0</v>
      </c>
      <c r="BI216" s="222">
        <f>IF(N216="nulová",J216,0)</f>
        <v>0</v>
      </c>
      <c r="BJ216" s="14" t="s">
        <v>82</v>
      </c>
      <c r="BK216" s="222">
        <f>ROUND(I216*H216,2)</f>
        <v>0</v>
      </c>
      <c r="BL216" s="14" t="s">
        <v>122</v>
      </c>
      <c r="BM216" s="221" t="s">
        <v>453</v>
      </c>
    </row>
    <row r="217" s="2" customFormat="1" ht="16.5" customHeight="1">
      <c r="A217" s="35"/>
      <c r="B217" s="36"/>
      <c r="C217" s="209" t="s">
        <v>454</v>
      </c>
      <c r="D217" s="209" t="s">
        <v>118</v>
      </c>
      <c r="E217" s="210" t="s">
        <v>455</v>
      </c>
      <c r="F217" s="211" t="s">
        <v>456</v>
      </c>
      <c r="G217" s="212" t="s">
        <v>121</v>
      </c>
      <c r="H217" s="213">
        <v>1</v>
      </c>
      <c r="I217" s="214"/>
      <c r="J217" s="215">
        <f>ROUND(I217*H217,2)</f>
        <v>0</v>
      </c>
      <c r="K217" s="216"/>
      <c r="L217" s="41"/>
      <c r="M217" s="217" t="s">
        <v>1</v>
      </c>
      <c r="N217" s="218" t="s">
        <v>42</v>
      </c>
      <c r="O217" s="88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1" t="s">
        <v>122</v>
      </c>
      <c r="AT217" s="221" t="s">
        <v>118</v>
      </c>
      <c r="AU217" s="221" t="s">
        <v>84</v>
      </c>
      <c r="AY217" s="14" t="s">
        <v>115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4" t="s">
        <v>82</v>
      </c>
      <c r="BK217" s="222">
        <f>ROUND(I217*H217,2)</f>
        <v>0</v>
      </c>
      <c r="BL217" s="14" t="s">
        <v>122</v>
      </c>
      <c r="BM217" s="221" t="s">
        <v>457</v>
      </c>
    </row>
    <row r="218" s="2" customFormat="1" ht="16.5" customHeight="1">
      <c r="A218" s="35"/>
      <c r="B218" s="36"/>
      <c r="C218" s="209" t="s">
        <v>458</v>
      </c>
      <c r="D218" s="209" t="s">
        <v>118</v>
      </c>
      <c r="E218" s="210" t="s">
        <v>459</v>
      </c>
      <c r="F218" s="211" t="s">
        <v>255</v>
      </c>
      <c r="G218" s="212" t="s">
        <v>121</v>
      </c>
      <c r="H218" s="213">
        <v>1</v>
      </c>
      <c r="I218" s="214"/>
      <c r="J218" s="215">
        <f>ROUND(I218*H218,2)</f>
        <v>0</v>
      </c>
      <c r="K218" s="216"/>
      <c r="L218" s="41"/>
      <c r="M218" s="217" t="s">
        <v>1</v>
      </c>
      <c r="N218" s="218" t="s">
        <v>42</v>
      </c>
      <c r="O218" s="88"/>
      <c r="P218" s="219">
        <f>O218*H218</f>
        <v>0</v>
      </c>
      <c r="Q218" s="219">
        <v>0</v>
      </c>
      <c r="R218" s="219">
        <f>Q218*H218</f>
        <v>0</v>
      </c>
      <c r="S218" s="219">
        <v>0</v>
      </c>
      <c r="T218" s="22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1" t="s">
        <v>122</v>
      </c>
      <c r="AT218" s="221" t="s">
        <v>118</v>
      </c>
      <c r="AU218" s="221" t="s">
        <v>84</v>
      </c>
      <c r="AY218" s="14" t="s">
        <v>115</v>
      </c>
      <c r="BE218" s="222">
        <f>IF(N218="základní",J218,0)</f>
        <v>0</v>
      </c>
      <c r="BF218" s="222">
        <f>IF(N218="snížená",J218,0)</f>
        <v>0</v>
      </c>
      <c r="BG218" s="222">
        <f>IF(N218="zákl. přenesená",J218,0)</f>
        <v>0</v>
      </c>
      <c r="BH218" s="222">
        <f>IF(N218="sníž. přenesená",J218,0)</f>
        <v>0</v>
      </c>
      <c r="BI218" s="222">
        <f>IF(N218="nulová",J218,0)</f>
        <v>0</v>
      </c>
      <c r="BJ218" s="14" t="s">
        <v>82</v>
      </c>
      <c r="BK218" s="222">
        <f>ROUND(I218*H218,2)</f>
        <v>0</v>
      </c>
      <c r="BL218" s="14" t="s">
        <v>122</v>
      </c>
      <c r="BM218" s="221" t="s">
        <v>460</v>
      </c>
    </row>
    <row r="219" s="2" customFormat="1" ht="16.5" customHeight="1">
      <c r="A219" s="35"/>
      <c r="B219" s="36"/>
      <c r="C219" s="209" t="s">
        <v>461</v>
      </c>
      <c r="D219" s="209" t="s">
        <v>118</v>
      </c>
      <c r="E219" s="210" t="s">
        <v>462</v>
      </c>
      <c r="F219" s="211" t="s">
        <v>463</v>
      </c>
      <c r="G219" s="212" t="s">
        <v>121</v>
      </c>
      <c r="H219" s="213">
        <v>32</v>
      </c>
      <c r="I219" s="214"/>
      <c r="J219" s="215">
        <f>ROUND(I219*H219,2)</f>
        <v>0</v>
      </c>
      <c r="K219" s="216"/>
      <c r="L219" s="41"/>
      <c r="M219" s="217" t="s">
        <v>1</v>
      </c>
      <c r="N219" s="218" t="s">
        <v>42</v>
      </c>
      <c r="O219" s="88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1" t="s">
        <v>122</v>
      </c>
      <c r="AT219" s="221" t="s">
        <v>118</v>
      </c>
      <c r="AU219" s="221" t="s">
        <v>84</v>
      </c>
      <c r="AY219" s="14" t="s">
        <v>115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4" t="s">
        <v>82</v>
      </c>
      <c r="BK219" s="222">
        <f>ROUND(I219*H219,2)</f>
        <v>0</v>
      </c>
      <c r="BL219" s="14" t="s">
        <v>122</v>
      </c>
      <c r="BM219" s="221" t="s">
        <v>464</v>
      </c>
    </row>
    <row r="220" s="2" customFormat="1" ht="16.5" customHeight="1">
      <c r="A220" s="35"/>
      <c r="B220" s="36"/>
      <c r="C220" s="209" t="s">
        <v>465</v>
      </c>
      <c r="D220" s="209" t="s">
        <v>118</v>
      </c>
      <c r="E220" s="210" t="s">
        <v>466</v>
      </c>
      <c r="F220" s="211" t="s">
        <v>467</v>
      </c>
      <c r="G220" s="212" t="s">
        <v>121</v>
      </c>
      <c r="H220" s="213">
        <v>150</v>
      </c>
      <c r="I220" s="214"/>
      <c r="J220" s="215">
        <f>ROUND(I220*H220,2)</f>
        <v>0</v>
      </c>
      <c r="K220" s="216"/>
      <c r="L220" s="41"/>
      <c r="M220" s="217" t="s">
        <v>1</v>
      </c>
      <c r="N220" s="218" t="s">
        <v>42</v>
      </c>
      <c r="O220" s="88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1" t="s">
        <v>122</v>
      </c>
      <c r="AT220" s="221" t="s">
        <v>118</v>
      </c>
      <c r="AU220" s="221" t="s">
        <v>84</v>
      </c>
      <c r="AY220" s="14" t="s">
        <v>115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4" t="s">
        <v>82</v>
      </c>
      <c r="BK220" s="222">
        <f>ROUND(I220*H220,2)</f>
        <v>0</v>
      </c>
      <c r="BL220" s="14" t="s">
        <v>122</v>
      </c>
      <c r="BM220" s="221" t="s">
        <v>468</v>
      </c>
    </row>
    <row r="221" s="2" customFormat="1" ht="16.5" customHeight="1">
      <c r="A221" s="35"/>
      <c r="B221" s="36"/>
      <c r="C221" s="209" t="s">
        <v>469</v>
      </c>
      <c r="D221" s="209" t="s">
        <v>118</v>
      </c>
      <c r="E221" s="210" t="s">
        <v>470</v>
      </c>
      <c r="F221" s="211" t="s">
        <v>471</v>
      </c>
      <c r="G221" s="212" t="s">
        <v>184</v>
      </c>
      <c r="H221" s="213">
        <v>0.050000000000000003</v>
      </c>
      <c r="I221" s="214"/>
      <c r="J221" s="215">
        <f>ROUND(I221*H221,2)</f>
        <v>0</v>
      </c>
      <c r="K221" s="216"/>
      <c r="L221" s="41"/>
      <c r="M221" s="217" t="s">
        <v>1</v>
      </c>
      <c r="N221" s="218" t="s">
        <v>42</v>
      </c>
      <c r="O221" s="88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1" t="s">
        <v>122</v>
      </c>
      <c r="AT221" s="221" t="s">
        <v>118</v>
      </c>
      <c r="AU221" s="221" t="s">
        <v>84</v>
      </c>
      <c r="AY221" s="14" t="s">
        <v>115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4" t="s">
        <v>82</v>
      </c>
      <c r="BK221" s="222">
        <f>ROUND(I221*H221,2)</f>
        <v>0</v>
      </c>
      <c r="BL221" s="14" t="s">
        <v>122</v>
      </c>
      <c r="BM221" s="221" t="s">
        <v>472</v>
      </c>
    </row>
    <row r="222" s="2" customFormat="1" ht="16.5" customHeight="1">
      <c r="A222" s="35"/>
      <c r="B222" s="36"/>
      <c r="C222" s="209" t="s">
        <v>473</v>
      </c>
      <c r="D222" s="209" t="s">
        <v>118</v>
      </c>
      <c r="E222" s="210" t="s">
        <v>474</v>
      </c>
      <c r="F222" s="211" t="s">
        <v>475</v>
      </c>
      <c r="G222" s="212" t="s">
        <v>184</v>
      </c>
      <c r="H222" s="213">
        <v>0.035000000000000003</v>
      </c>
      <c r="I222" s="214"/>
      <c r="J222" s="215">
        <f>ROUND(I222*H222,2)</f>
        <v>0</v>
      </c>
      <c r="K222" s="216"/>
      <c r="L222" s="41"/>
      <c r="M222" s="217" t="s">
        <v>1</v>
      </c>
      <c r="N222" s="218" t="s">
        <v>42</v>
      </c>
      <c r="O222" s="88"/>
      <c r="P222" s="219">
        <f>O222*H222</f>
        <v>0</v>
      </c>
      <c r="Q222" s="219">
        <v>0</v>
      </c>
      <c r="R222" s="219">
        <f>Q222*H222</f>
        <v>0</v>
      </c>
      <c r="S222" s="219">
        <v>0</v>
      </c>
      <c r="T222" s="22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1" t="s">
        <v>122</v>
      </c>
      <c r="AT222" s="221" t="s">
        <v>118</v>
      </c>
      <c r="AU222" s="221" t="s">
        <v>84</v>
      </c>
      <c r="AY222" s="14" t="s">
        <v>115</v>
      </c>
      <c r="BE222" s="222">
        <f>IF(N222="základní",J222,0)</f>
        <v>0</v>
      </c>
      <c r="BF222" s="222">
        <f>IF(N222="snížená",J222,0)</f>
        <v>0</v>
      </c>
      <c r="BG222" s="222">
        <f>IF(N222="zákl. přenesená",J222,0)</f>
        <v>0</v>
      </c>
      <c r="BH222" s="222">
        <f>IF(N222="sníž. přenesená",J222,0)</f>
        <v>0</v>
      </c>
      <c r="BI222" s="222">
        <f>IF(N222="nulová",J222,0)</f>
        <v>0</v>
      </c>
      <c r="BJ222" s="14" t="s">
        <v>82</v>
      </c>
      <c r="BK222" s="222">
        <f>ROUND(I222*H222,2)</f>
        <v>0</v>
      </c>
      <c r="BL222" s="14" t="s">
        <v>122</v>
      </c>
      <c r="BM222" s="221" t="s">
        <v>476</v>
      </c>
    </row>
    <row r="223" s="12" customFormat="1" ht="25.92" customHeight="1">
      <c r="A223" s="12"/>
      <c r="B223" s="193"/>
      <c r="C223" s="194"/>
      <c r="D223" s="195" t="s">
        <v>76</v>
      </c>
      <c r="E223" s="196" t="s">
        <v>477</v>
      </c>
      <c r="F223" s="196" t="s">
        <v>478</v>
      </c>
      <c r="G223" s="194"/>
      <c r="H223" s="194"/>
      <c r="I223" s="197"/>
      <c r="J223" s="198">
        <f>BK223</f>
        <v>0</v>
      </c>
      <c r="K223" s="194"/>
      <c r="L223" s="199"/>
      <c r="M223" s="200"/>
      <c r="N223" s="201"/>
      <c r="O223" s="201"/>
      <c r="P223" s="202">
        <f>P224</f>
        <v>0</v>
      </c>
      <c r="Q223" s="201"/>
      <c r="R223" s="202">
        <f>R224</f>
        <v>0</v>
      </c>
      <c r="S223" s="201"/>
      <c r="T223" s="203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4" t="s">
        <v>82</v>
      </c>
      <c r="AT223" s="205" t="s">
        <v>76</v>
      </c>
      <c r="AU223" s="205" t="s">
        <v>77</v>
      </c>
      <c r="AY223" s="204" t="s">
        <v>115</v>
      </c>
      <c r="BK223" s="206">
        <f>BK224</f>
        <v>0</v>
      </c>
    </row>
    <row r="224" s="12" customFormat="1" ht="22.8" customHeight="1">
      <c r="A224" s="12"/>
      <c r="B224" s="193"/>
      <c r="C224" s="194"/>
      <c r="D224" s="195" t="s">
        <v>76</v>
      </c>
      <c r="E224" s="207" t="s">
        <v>479</v>
      </c>
      <c r="F224" s="207" t="s">
        <v>480</v>
      </c>
      <c r="G224" s="194"/>
      <c r="H224" s="194"/>
      <c r="I224" s="197"/>
      <c r="J224" s="208">
        <f>BK224</f>
        <v>0</v>
      </c>
      <c r="K224" s="194"/>
      <c r="L224" s="199"/>
      <c r="M224" s="200"/>
      <c r="N224" s="201"/>
      <c r="O224" s="201"/>
      <c r="P224" s="202">
        <f>SUM(P225:P242)</f>
        <v>0</v>
      </c>
      <c r="Q224" s="201"/>
      <c r="R224" s="202">
        <f>SUM(R225:R242)</f>
        <v>0</v>
      </c>
      <c r="S224" s="201"/>
      <c r="T224" s="203">
        <f>SUM(T225:T242)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4" t="s">
        <v>82</v>
      </c>
      <c r="AT224" s="205" t="s">
        <v>76</v>
      </c>
      <c r="AU224" s="205" t="s">
        <v>82</v>
      </c>
      <c r="AY224" s="204" t="s">
        <v>115</v>
      </c>
      <c r="BK224" s="206">
        <f>SUM(BK225:BK242)</f>
        <v>0</v>
      </c>
    </row>
    <row r="225" s="2" customFormat="1" ht="16.5" customHeight="1">
      <c r="A225" s="35"/>
      <c r="B225" s="36"/>
      <c r="C225" s="209" t="s">
        <v>481</v>
      </c>
      <c r="D225" s="209" t="s">
        <v>118</v>
      </c>
      <c r="E225" s="210" t="s">
        <v>482</v>
      </c>
      <c r="F225" s="211" t="s">
        <v>483</v>
      </c>
      <c r="G225" s="212" t="s">
        <v>195</v>
      </c>
      <c r="H225" s="213">
        <v>36</v>
      </c>
      <c r="I225" s="214"/>
      <c r="J225" s="215">
        <f>ROUND(I225*H225,2)</f>
        <v>0</v>
      </c>
      <c r="K225" s="216"/>
      <c r="L225" s="41"/>
      <c r="M225" s="217" t="s">
        <v>1</v>
      </c>
      <c r="N225" s="218" t="s">
        <v>42</v>
      </c>
      <c r="O225" s="88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1" t="s">
        <v>122</v>
      </c>
      <c r="AT225" s="221" t="s">
        <v>118</v>
      </c>
      <c r="AU225" s="221" t="s">
        <v>84</v>
      </c>
      <c r="AY225" s="14" t="s">
        <v>115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4" t="s">
        <v>82</v>
      </c>
      <c r="BK225" s="222">
        <f>ROUND(I225*H225,2)</f>
        <v>0</v>
      </c>
      <c r="BL225" s="14" t="s">
        <v>122</v>
      </c>
      <c r="BM225" s="221" t="s">
        <v>484</v>
      </c>
    </row>
    <row r="226" s="2" customFormat="1" ht="16.5" customHeight="1">
      <c r="A226" s="35"/>
      <c r="B226" s="36"/>
      <c r="C226" s="209" t="s">
        <v>485</v>
      </c>
      <c r="D226" s="209" t="s">
        <v>118</v>
      </c>
      <c r="E226" s="210" t="s">
        <v>486</v>
      </c>
      <c r="F226" s="211" t="s">
        <v>487</v>
      </c>
      <c r="G226" s="212" t="s">
        <v>195</v>
      </c>
      <c r="H226" s="213">
        <v>36</v>
      </c>
      <c r="I226" s="214"/>
      <c r="J226" s="215">
        <f>ROUND(I226*H226,2)</f>
        <v>0</v>
      </c>
      <c r="K226" s="216"/>
      <c r="L226" s="41"/>
      <c r="M226" s="217" t="s">
        <v>1</v>
      </c>
      <c r="N226" s="218" t="s">
        <v>42</v>
      </c>
      <c r="O226" s="88"/>
      <c r="P226" s="219">
        <f>O226*H226</f>
        <v>0</v>
      </c>
      <c r="Q226" s="219">
        <v>0</v>
      </c>
      <c r="R226" s="219">
        <f>Q226*H226</f>
        <v>0</v>
      </c>
      <c r="S226" s="219">
        <v>0</v>
      </c>
      <c r="T226" s="22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1" t="s">
        <v>122</v>
      </c>
      <c r="AT226" s="221" t="s">
        <v>118</v>
      </c>
      <c r="AU226" s="221" t="s">
        <v>84</v>
      </c>
      <c r="AY226" s="14" t="s">
        <v>115</v>
      </c>
      <c r="BE226" s="222">
        <f>IF(N226="základní",J226,0)</f>
        <v>0</v>
      </c>
      <c r="BF226" s="222">
        <f>IF(N226="snížená",J226,0)</f>
        <v>0</v>
      </c>
      <c r="BG226" s="222">
        <f>IF(N226="zákl. přenesená",J226,0)</f>
        <v>0</v>
      </c>
      <c r="BH226" s="222">
        <f>IF(N226="sníž. přenesená",J226,0)</f>
        <v>0</v>
      </c>
      <c r="BI226" s="222">
        <f>IF(N226="nulová",J226,0)</f>
        <v>0</v>
      </c>
      <c r="BJ226" s="14" t="s">
        <v>82</v>
      </c>
      <c r="BK226" s="222">
        <f>ROUND(I226*H226,2)</f>
        <v>0</v>
      </c>
      <c r="BL226" s="14" t="s">
        <v>122</v>
      </c>
      <c r="BM226" s="221" t="s">
        <v>488</v>
      </c>
    </row>
    <row r="227" s="2" customFormat="1" ht="16.5" customHeight="1">
      <c r="A227" s="35"/>
      <c r="B227" s="36"/>
      <c r="C227" s="209" t="s">
        <v>489</v>
      </c>
      <c r="D227" s="209" t="s">
        <v>118</v>
      </c>
      <c r="E227" s="210" t="s">
        <v>486</v>
      </c>
      <c r="F227" s="211" t="s">
        <v>487</v>
      </c>
      <c r="G227" s="212" t="s">
        <v>195</v>
      </c>
      <c r="H227" s="213">
        <v>66</v>
      </c>
      <c r="I227" s="214"/>
      <c r="J227" s="215">
        <f>ROUND(I227*H227,2)</f>
        <v>0</v>
      </c>
      <c r="K227" s="216"/>
      <c r="L227" s="41"/>
      <c r="M227" s="217" t="s">
        <v>1</v>
      </c>
      <c r="N227" s="218" t="s">
        <v>42</v>
      </c>
      <c r="O227" s="88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1" t="s">
        <v>122</v>
      </c>
      <c r="AT227" s="221" t="s">
        <v>118</v>
      </c>
      <c r="AU227" s="221" t="s">
        <v>84</v>
      </c>
      <c r="AY227" s="14" t="s">
        <v>115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4" t="s">
        <v>82</v>
      </c>
      <c r="BK227" s="222">
        <f>ROUND(I227*H227,2)</f>
        <v>0</v>
      </c>
      <c r="BL227" s="14" t="s">
        <v>122</v>
      </c>
      <c r="BM227" s="221" t="s">
        <v>490</v>
      </c>
    </row>
    <row r="228" s="2" customFormat="1" ht="16.5" customHeight="1">
      <c r="A228" s="35"/>
      <c r="B228" s="36"/>
      <c r="C228" s="209" t="s">
        <v>491</v>
      </c>
      <c r="D228" s="209" t="s">
        <v>118</v>
      </c>
      <c r="E228" s="210" t="s">
        <v>492</v>
      </c>
      <c r="F228" s="211" t="s">
        <v>493</v>
      </c>
      <c r="G228" s="212" t="s">
        <v>195</v>
      </c>
      <c r="H228" s="213">
        <v>66</v>
      </c>
      <c r="I228" s="214"/>
      <c r="J228" s="215">
        <f>ROUND(I228*H228,2)</f>
        <v>0</v>
      </c>
      <c r="K228" s="216"/>
      <c r="L228" s="41"/>
      <c r="M228" s="217" t="s">
        <v>1</v>
      </c>
      <c r="N228" s="218" t="s">
        <v>42</v>
      </c>
      <c r="O228" s="88"/>
      <c r="P228" s="219">
        <f>O228*H228</f>
        <v>0</v>
      </c>
      <c r="Q228" s="219">
        <v>0</v>
      </c>
      <c r="R228" s="219">
        <f>Q228*H228</f>
        <v>0</v>
      </c>
      <c r="S228" s="219">
        <v>0</v>
      </c>
      <c r="T228" s="22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1" t="s">
        <v>122</v>
      </c>
      <c r="AT228" s="221" t="s">
        <v>118</v>
      </c>
      <c r="AU228" s="221" t="s">
        <v>84</v>
      </c>
      <c r="AY228" s="14" t="s">
        <v>115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4" t="s">
        <v>82</v>
      </c>
      <c r="BK228" s="222">
        <f>ROUND(I228*H228,2)</f>
        <v>0</v>
      </c>
      <c r="BL228" s="14" t="s">
        <v>122</v>
      </c>
      <c r="BM228" s="221" t="s">
        <v>494</v>
      </c>
    </row>
    <row r="229" s="2" customFormat="1" ht="16.5" customHeight="1">
      <c r="A229" s="35"/>
      <c r="B229" s="36"/>
      <c r="C229" s="209" t="s">
        <v>495</v>
      </c>
      <c r="D229" s="209" t="s">
        <v>118</v>
      </c>
      <c r="E229" s="210" t="s">
        <v>496</v>
      </c>
      <c r="F229" s="211" t="s">
        <v>497</v>
      </c>
      <c r="G229" s="212" t="s">
        <v>195</v>
      </c>
      <c r="H229" s="213">
        <v>4</v>
      </c>
      <c r="I229" s="214"/>
      <c r="J229" s="215">
        <f>ROUND(I229*H229,2)</f>
        <v>0</v>
      </c>
      <c r="K229" s="216"/>
      <c r="L229" s="41"/>
      <c r="M229" s="217" t="s">
        <v>1</v>
      </c>
      <c r="N229" s="218" t="s">
        <v>42</v>
      </c>
      <c r="O229" s="88"/>
      <c r="P229" s="219">
        <f>O229*H229</f>
        <v>0</v>
      </c>
      <c r="Q229" s="219">
        <v>0</v>
      </c>
      <c r="R229" s="219">
        <f>Q229*H229</f>
        <v>0</v>
      </c>
      <c r="S229" s="219">
        <v>0</v>
      </c>
      <c r="T229" s="22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1" t="s">
        <v>122</v>
      </c>
      <c r="AT229" s="221" t="s">
        <v>118</v>
      </c>
      <c r="AU229" s="221" t="s">
        <v>84</v>
      </c>
      <c r="AY229" s="14" t="s">
        <v>115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4" t="s">
        <v>82</v>
      </c>
      <c r="BK229" s="222">
        <f>ROUND(I229*H229,2)</f>
        <v>0</v>
      </c>
      <c r="BL229" s="14" t="s">
        <v>122</v>
      </c>
      <c r="BM229" s="221" t="s">
        <v>498</v>
      </c>
    </row>
    <row r="230" s="2" customFormat="1" ht="16.5" customHeight="1">
      <c r="A230" s="35"/>
      <c r="B230" s="36"/>
      <c r="C230" s="209" t="s">
        <v>499</v>
      </c>
      <c r="D230" s="209" t="s">
        <v>118</v>
      </c>
      <c r="E230" s="210" t="s">
        <v>500</v>
      </c>
      <c r="F230" s="211" t="s">
        <v>255</v>
      </c>
      <c r="G230" s="212" t="s">
        <v>195</v>
      </c>
      <c r="H230" s="213">
        <v>4</v>
      </c>
      <c r="I230" s="214"/>
      <c r="J230" s="215">
        <f>ROUND(I230*H230,2)</f>
        <v>0</v>
      </c>
      <c r="K230" s="216"/>
      <c r="L230" s="41"/>
      <c r="M230" s="217" t="s">
        <v>1</v>
      </c>
      <c r="N230" s="218" t="s">
        <v>42</v>
      </c>
      <c r="O230" s="88"/>
      <c r="P230" s="219">
        <f>O230*H230</f>
        <v>0</v>
      </c>
      <c r="Q230" s="219">
        <v>0</v>
      </c>
      <c r="R230" s="219">
        <f>Q230*H230</f>
        <v>0</v>
      </c>
      <c r="S230" s="219">
        <v>0</v>
      </c>
      <c r="T230" s="220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1" t="s">
        <v>122</v>
      </c>
      <c r="AT230" s="221" t="s">
        <v>118</v>
      </c>
      <c r="AU230" s="221" t="s">
        <v>84</v>
      </c>
      <c r="AY230" s="14" t="s">
        <v>115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4" t="s">
        <v>82</v>
      </c>
      <c r="BK230" s="222">
        <f>ROUND(I230*H230,2)</f>
        <v>0</v>
      </c>
      <c r="BL230" s="14" t="s">
        <v>122</v>
      </c>
      <c r="BM230" s="221" t="s">
        <v>501</v>
      </c>
    </row>
    <row r="231" s="2" customFormat="1" ht="16.5" customHeight="1">
      <c r="A231" s="35"/>
      <c r="B231" s="36"/>
      <c r="C231" s="209" t="s">
        <v>502</v>
      </c>
      <c r="D231" s="209" t="s">
        <v>118</v>
      </c>
      <c r="E231" s="210" t="s">
        <v>503</v>
      </c>
      <c r="F231" s="211" t="s">
        <v>504</v>
      </c>
      <c r="G231" s="212" t="s">
        <v>195</v>
      </c>
      <c r="H231" s="213">
        <v>84</v>
      </c>
      <c r="I231" s="214"/>
      <c r="J231" s="215">
        <f>ROUND(I231*H231,2)</f>
        <v>0</v>
      </c>
      <c r="K231" s="216"/>
      <c r="L231" s="41"/>
      <c r="M231" s="217" t="s">
        <v>1</v>
      </c>
      <c r="N231" s="218" t="s">
        <v>42</v>
      </c>
      <c r="O231" s="88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1" t="s">
        <v>122</v>
      </c>
      <c r="AT231" s="221" t="s">
        <v>118</v>
      </c>
      <c r="AU231" s="221" t="s">
        <v>84</v>
      </c>
      <c r="AY231" s="14" t="s">
        <v>115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4" t="s">
        <v>82</v>
      </c>
      <c r="BK231" s="222">
        <f>ROUND(I231*H231,2)</f>
        <v>0</v>
      </c>
      <c r="BL231" s="14" t="s">
        <v>122</v>
      </c>
      <c r="BM231" s="221" t="s">
        <v>505</v>
      </c>
    </row>
    <row r="232" s="2" customFormat="1" ht="16.5" customHeight="1">
      <c r="A232" s="35"/>
      <c r="B232" s="36"/>
      <c r="C232" s="209" t="s">
        <v>506</v>
      </c>
      <c r="D232" s="209" t="s">
        <v>118</v>
      </c>
      <c r="E232" s="210" t="s">
        <v>507</v>
      </c>
      <c r="F232" s="211" t="s">
        <v>202</v>
      </c>
      <c r="G232" s="212" t="s">
        <v>195</v>
      </c>
      <c r="H232" s="213">
        <v>84</v>
      </c>
      <c r="I232" s="214"/>
      <c r="J232" s="215">
        <f>ROUND(I232*H232,2)</f>
        <v>0</v>
      </c>
      <c r="K232" s="216"/>
      <c r="L232" s="41"/>
      <c r="M232" s="217" t="s">
        <v>1</v>
      </c>
      <c r="N232" s="218" t="s">
        <v>42</v>
      </c>
      <c r="O232" s="88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1" t="s">
        <v>122</v>
      </c>
      <c r="AT232" s="221" t="s">
        <v>118</v>
      </c>
      <c r="AU232" s="221" t="s">
        <v>84</v>
      </c>
      <c r="AY232" s="14" t="s">
        <v>115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4" t="s">
        <v>82</v>
      </c>
      <c r="BK232" s="222">
        <f>ROUND(I232*H232,2)</f>
        <v>0</v>
      </c>
      <c r="BL232" s="14" t="s">
        <v>122</v>
      </c>
      <c r="BM232" s="221" t="s">
        <v>508</v>
      </c>
    </row>
    <row r="233" s="2" customFormat="1" ht="16.5" customHeight="1">
      <c r="A233" s="35"/>
      <c r="B233" s="36"/>
      <c r="C233" s="209" t="s">
        <v>509</v>
      </c>
      <c r="D233" s="209" t="s">
        <v>118</v>
      </c>
      <c r="E233" s="210" t="s">
        <v>510</v>
      </c>
      <c r="F233" s="211" t="s">
        <v>511</v>
      </c>
      <c r="G233" s="212" t="s">
        <v>121</v>
      </c>
      <c r="H233" s="213">
        <v>1</v>
      </c>
      <c r="I233" s="214"/>
      <c r="J233" s="215">
        <f>ROUND(I233*H233,2)</f>
        <v>0</v>
      </c>
      <c r="K233" s="216"/>
      <c r="L233" s="41"/>
      <c r="M233" s="217" t="s">
        <v>1</v>
      </c>
      <c r="N233" s="218" t="s">
        <v>42</v>
      </c>
      <c r="O233" s="88"/>
      <c r="P233" s="219">
        <f>O233*H233</f>
        <v>0</v>
      </c>
      <c r="Q233" s="219">
        <v>0</v>
      </c>
      <c r="R233" s="219">
        <f>Q233*H233</f>
        <v>0</v>
      </c>
      <c r="S233" s="219">
        <v>0</v>
      </c>
      <c r="T233" s="22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1" t="s">
        <v>122</v>
      </c>
      <c r="AT233" s="221" t="s">
        <v>118</v>
      </c>
      <c r="AU233" s="221" t="s">
        <v>84</v>
      </c>
      <c r="AY233" s="14" t="s">
        <v>115</v>
      </c>
      <c r="BE233" s="222">
        <f>IF(N233="základní",J233,0)</f>
        <v>0</v>
      </c>
      <c r="BF233" s="222">
        <f>IF(N233="snížená",J233,0)</f>
        <v>0</v>
      </c>
      <c r="BG233" s="222">
        <f>IF(N233="zákl. přenesená",J233,0)</f>
        <v>0</v>
      </c>
      <c r="BH233" s="222">
        <f>IF(N233="sníž. přenesená",J233,0)</f>
        <v>0</v>
      </c>
      <c r="BI233" s="222">
        <f>IF(N233="nulová",J233,0)</f>
        <v>0</v>
      </c>
      <c r="BJ233" s="14" t="s">
        <v>82</v>
      </c>
      <c r="BK233" s="222">
        <f>ROUND(I233*H233,2)</f>
        <v>0</v>
      </c>
      <c r="BL233" s="14" t="s">
        <v>122</v>
      </c>
      <c r="BM233" s="221" t="s">
        <v>512</v>
      </c>
    </row>
    <row r="234" s="2" customFormat="1" ht="16.5" customHeight="1">
      <c r="A234" s="35"/>
      <c r="B234" s="36"/>
      <c r="C234" s="209" t="s">
        <v>513</v>
      </c>
      <c r="D234" s="209" t="s">
        <v>118</v>
      </c>
      <c r="E234" s="210" t="s">
        <v>514</v>
      </c>
      <c r="F234" s="211" t="s">
        <v>255</v>
      </c>
      <c r="G234" s="212" t="s">
        <v>121</v>
      </c>
      <c r="H234" s="213">
        <v>1</v>
      </c>
      <c r="I234" s="214"/>
      <c r="J234" s="215">
        <f>ROUND(I234*H234,2)</f>
        <v>0</v>
      </c>
      <c r="K234" s="216"/>
      <c r="L234" s="41"/>
      <c r="M234" s="217" t="s">
        <v>1</v>
      </c>
      <c r="N234" s="218" t="s">
        <v>42</v>
      </c>
      <c r="O234" s="88"/>
      <c r="P234" s="219">
        <f>O234*H234</f>
        <v>0</v>
      </c>
      <c r="Q234" s="219">
        <v>0</v>
      </c>
      <c r="R234" s="219">
        <f>Q234*H234</f>
        <v>0</v>
      </c>
      <c r="S234" s="219">
        <v>0</v>
      </c>
      <c r="T234" s="22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1" t="s">
        <v>122</v>
      </c>
      <c r="AT234" s="221" t="s">
        <v>118</v>
      </c>
      <c r="AU234" s="221" t="s">
        <v>84</v>
      </c>
      <c r="AY234" s="14" t="s">
        <v>115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4" t="s">
        <v>82</v>
      </c>
      <c r="BK234" s="222">
        <f>ROUND(I234*H234,2)</f>
        <v>0</v>
      </c>
      <c r="BL234" s="14" t="s">
        <v>122</v>
      </c>
      <c r="BM234" s="221" t="s">
        <v>515</v>
      </c>
    </row>
    <row r="235" s="2" customFormat="1" ht="16.5" customHeight="1">
      <c r="A235" s="35"/>
      <c r="B235" s="36"/>
      <c r="C235" s="209" t="s">
        <v>516</v>
      </c>
      <c r="D235" s="209" t="s">
        <v>118</v>
      </c>
      <c r="E235" s="210" t="s">
        <v>517</v>
      </c>
      <c r="F235" s="211" t="s">
        <v>518</v>
      </c>
      <c r="G235" s="212" t="s">
        <v>121</v>
      </c>
      <c r="H235" s="213">
        <v>1</v>
      </c>
      <c r="I235" s="214"/>
      <c r="J235" s="215">
        <f>ROUND(I235*H235,2)</f>
        <v>0</v>
      </c>
      <c r="K235" s="216"/>
      <c r="L235" s="41"/>
      <c r="M235" s="217" t="s">
        <v>1</v>
      </c>
      <c r="N235" s="218" t="s">
        <v>42</v>
      </c>
      <c r="O235" s="88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1" t="s">
        <v>122</v>
      </c>
      <c r="AT235" s="221" t="s">
        <v>118</v>
      </c>
      <c r="AU235" s="221" t="s">
        <v>84</v>
      </c>
      <c r="AY235" s="14" t="s">
        <v>115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4" t="s">
        <v>82</v>
      </c>
      <c r="BK235" s="222">
        <f>ROUND(I235*H235,2)</f>
        <v>0</v>
      </c>
      <c r="BL235" s="14" t="s">
        <v>122</v>
      </c>
      <c r="BM235" s="221" t="s">
        <v>519</v>
      </c>
    </row>
    <row r="236" s="2" customFormat="1" ht="16.5" customHeight="1">
      <c r="A236" s="35"/>
      <c r="B236" s="36"/>
      <c r="C236" s="209" t="s">
        <v>520</v>
      </c>
      <c r="D236" s="209" t="s">
        <v>118</v>
      </c>
      <c r="E236" s="210" t="s">
        <v>521</v>
      </c>
      <c r="F236" s="211" t="s">
        <v>255</v>
      </c>
      <c r="G236" s="212" t="s">
        <v>121</v>
      </c>
      <c r="H236" s="213">
        <v>1</v>
      </c>
      <c r="I236" s="214"/>
      <c r="J236" s="215">
        <f>ROUND(I236*H236,2)</f>
        <v>0</v>
      </c>
      <c r="K236" s="216"/>
      <c r="L236" s="41"/>
      <c r="M236" s="217" t="s">
        <v>1</v>
      </c>
      <c r="N236" s="218" t="s">
        <v>42</v>
      </c>
      <c r="O236" s="88"/>
      <c r="P236" s="219">
        <f>O236*H236</f>
        <v>0</v>
      </c>
      <c r="Q236" s="219">
        <v>0</v>
      </c>
      <c r="R236" s="219">
        <f>Q236*H236</f>
        <v>0</v>
      </c>
      <c r="S236" s="219">
        <v>0</v>
      </c>
      <c r="T236" s="220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1" t="s">
        <v>122</v>
      </c>
      <c r="AT236" s="221" t="s">
        <v>118</v>
      </c>
      <c r="AU236" s="221" t="s">
        <v>84</v>
      </c>
      <c r="AY236" s="14" t="s">
        <v>115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4" t="s">
        <v>82</v>
      </c>
      <c r="BK236" s="222">
        <f>ROUND(I236*H236,2)</f>
        <v>0</v>
      </c>
      <c r="BL236" s="14" t="s">
        <v>122</v>
      </c>
      <c r="BM236" s="221" t="s">
        <v>522</v>
      </c>
    </row>
    <row r="237" s="2" customFormat="1" ht="16.5" customHeight="1">
      <c r="A237" s="35"/>
      <c r="B237" s="36"/>
      <c r="C237" s="209" t="s">
        <v>523</v>
      </c>
      <c r="D237" s="209" t="s">
        <v>118</v>
      </c>
      <c r="E237" s="210" t="s">
        <v>524</v>
      </c>
      <c r="F237" s="211" t="s">
        <v>525</v>
      </c>
      <c r="G237" s="212" t="s">
        <v>121</v>
      </c>
      <c r="H237" s="213">
        <v>1</v>
      </c>
      <c r="I237" s="214"/>
      <c r="J237" s="215">
        <f>ROUND(I237*H237,2)</f>
        <v>0</v>
      </c>
      <c r="K237" s="216"/>
      <c r="L237" s="41"/>
      <c r="M237" s="217" t="s">
        <v>1</v>
      </c>
      <c r="N237" s="218" t="s">
        <v>42</v>
      </c>
      <c r="O237" s="88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1" t="s">
        <v>122</v>
      </c>
      <c r="AT237" s="221" t="s">
        <v>118</v>
      </c>
      <c r="AU237" s="221" t="s">
        <v>84</v>
      </c>
      <c r="AY237" s="14" t="s">
        <v>115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4" t="s">
        <v>82</v>
      </c>
      <c r="BK237" s="222">
        <f>ROUND(I237*H237,2)</f>
        <v>0</v>
      </c>
      <c r="BL237" s="14" t="s">
        <v>122</v>
      </c>
      <c r="BM237" s="221" t="s">
        <v>526</v>
      </c>
    </row>
    <row r="238" s="2" customFormat="1" ht="16.5" customHeight="1">
      <c r="A238" s="35"/>
      <c r="B238" s="36"/>
      <c r="C238" s="209" t="s">
        <v>527</v>
      </c>
      <c r="D238" s="209" t="s">
        <v>118</v>
      </c>
      <c r="E238" s="210" t="s">
        <v>528</v>
      </c>
      <c r="F238" s="211" t="s">
        <v>529</v>
      </c>
      <c r="G238" s="212" t="s">
        <v>121</v>
      </c>
      <c r="H238" s="213">
        <v>1</v>
      </c>
      <c r="I238" s="214"/>
      <c r="J238" s="215">
        <f>ROUND(I238*H238,2)</f>
        <v>0</v>
      </c>
      <c r="K238" s="216"/>
      <c r="L238" s="41"/>
      <c r="M238" s="217" t="s">
        <v>1</v>
      </c>
      <c r="N238" s="218" t="s">
        <v>42</v>
      </c>
      <c r="O238" s="88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1" t="s">
        <v>122</v>
      </c>
      <c r="AT238" s="221" t="s">
        <v>118</v>
      </c>
      <c r="AU238" s="221" t="s">
        <v>84</v>
      </c>
      <c r="AY238" s="14" t="s">
        <v>115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4" t="s">
        <v>82</v>
      </c>
      <c r="BK238" s="222">
        <f>ROUND(I238*H238,2)</f>
        <v>0</v>
      </c>
      <c r="BL238" s="14" t="s">
        <v>122</v>
      </c>
      <c r="BM238" s="221" t="s">
        <v>530</v>
      </c>
    </row>
    <row r="239" s="2" customFormat="1" ht="16.5" customHeight="1">
      <c r="A239" s="35"/>
      <c r="B239" s="36"/>
      <c r="C239" s="209" t="s">
        <v>531</v>
      </c>
      <c r="D239" s="209" t="s">
        <v>118</v>
      </c>
      <c r="E239" s="210" t="s">
        <v>532</v>
      </c>
      <c r="F239" s="211" t="s">
        <v>533</v>
      </c>
      <c r="G239" s="212" t="s">
        <v>121</v>
      </c>
      <c r="H239" s="213">
        <v>6</v>
      </c>
      <c r="I239" s="214"/>
      <c r="J239" s="215">
        <f>ROUND(I239*H239,2)</f>
        <v>0</v>
      </c>
      <c r="K239" s="216"/>
      <c r="L239" s="41"/>
      <c r="M239" s="217" t="s">
        <v>1</v>
      </c>
      <c r="N239" s="218" t="s">
        <v>42</v>
      </c>
      <c r="O239" s="88"/>
      <c r="P239" s="219">
        <f>O239*H239</f>
        <v>0</v>
      </c>
      <c r="Q239" s="219">
        <v>0</v>
      </c>
      <c r="R239" s="219">
        <f>Q239*H239</f>
        <v>0</v>
      </c>
      <c r="S239" s="219">
        <v>0</v>
      </c>
      <c r="T239" s="220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1" t="s">
        <v>122</v>
      </c>
      <c r="AT239" s="221" t="s">
        <v>118</v>
      </c>
      <c r="AU239" s="221" t="s">
        <v>84</v>
      </c>
      <c r="AY239" s="14" t="s">
        <v>115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4" t="s">
        <v>82</v>
      </c>
      <c r="BK239" s="222">
        <f>ROUND(I239*H239,2)</f>
        <v>0</v>
      </c>
      <c r="BL239" s="14" t="s">
        <v>122</v>
      </c>
      <c r="BM239" s="221" t="s">
        <v>534</v>
      </c>
    </row>
    <row r="240" s="2" customFormat="1" ht="16.5" customHeight="1">
      <c r="A240" s="35"/>
      <c r="B240" s="36"/>
      <c r="C240" s="209" t="s">
        <v>535</v>
      </c>
      <c r="D240" s="209" t="s">
        <v>118</v>
      </c>
      <c r="E240" s="210" t="s">
        <v>536</v>
      </c>
      <c r="F240" s="211" t="s">
        <v>255</v>
      </c>
      <c r="G240" s="212" t="s">
        <v>121</v>
      </c>
      <c r="H240" s="213">
        <v>6</v>
      </c>
      <c r="I240" s="214"/>
      <c r="J240" s="215">
        <f>ROUND(I240*H240,2)</f>
        <v>0</v>
      </c>
      <c r="K240" s="216"/>
      <c r="L240" s="41"/>
      <c r="M240" s="217" t="s">
        <v>1</v>
      </c>
      <c r="N240" s="218" t="s">
        <v>42</v>
      </c>
      <c r="O240" s="88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1" t="s">
        <v>122</v>
      </c>
      <c r="AT240" s="221" t="s">
        <v>118</v>
      </c>
      <c r="AU240" s="221" t="s">
        <v>84</v>
      </c>
      <c r="AY240" s="14" t="s">
        <v>115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4" t="s">
        <v>82</v>
      </c>
      <c r="BK240" s="222">
        <f>ROUND(I240*H240,2)</f>
        <v>0</v>
      </c>
      <c r="BL240" s="14" t="s">
        <v>122</v>
      </c>
      <c r="BM240" s="221" t="s">
        <v>537</v>
      </c>
    </row>
    <row r="241" s="2" customFormat="1" ht="16.5" customHeight="1">
      <c r="A241" s="35"/>
      <c r="B241" s="36"/>
      <c r="C241" s="209" t="s">
        <v>538</v>
      </c>
      <c r="D241" s="209" t="s">
        <v>118</v>
      </c>
      <c r="E241" s="210" t="s">
        <v>539</v>
      </c>
      <c r="F241" s="211" t="s">
        <v>471</v>
      </c>
      <c r="G241" s="212" t="s">
        <v>184</v>
      </c>
      <c r="H241" s="213">
        <v>0.050000000000000003</v>
      </c>
      <c r="I241" s="214"/>
      <c r="J241" s="215">
        <f>ROUND(I241*H241,2)</f>
        <v>0</v>
      </c>
      <c r="K241" s="216"/>
      <c r="L241" s="41"/>
      <c r="M241" s="217" t="s">
        <v>1</v>
      </c>
      <c r="N241" s="218" t="s">
        <v>42</v>
      </c>
      <c r="O241" s="88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1" t="s">
        <v>122</v>
      </c>
      <c r="AT241" s="221" t="s">
        <v>118</v>
      </c>
      <c r="AU241" s="221" t="s">
        <v>84</v>
      </c>
      <c r="AY241" s="14" t="s">
        <v>115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4" t="s">
        <v>82</v>
      </c>
      <c r="BK241" s="222">
        <f>ROUND(I241*H241,2)</f>
        <v>0</v>
      </c>
      <c r="BL241" s="14" t="s">
        <v>122</v>
      </c>
      <c r="BM241" s="221" t="s">
        <v>540</v>
      </c>
    </row>
    <row r="242" s="2" customFormat="1" ht="16.5" customHeight="1">
      <c r="A242" s="35"/>
      <c r="B242" s="36"/>
      <c r="C242" s="209" t="s">
        <v>541</v>
      </c>
      <c r="D242" s="209" t="s">
        <v>118</v>
      </c>
      <c r="E242" s="210" t="s">
        <v>542</v>
      </c>
      <c r="F242" s="211" t="s">
        <v>475</v>
      </c>
      <c r="G242" s="212" t="s">
        <v>184</v>
      </c>
      <c r="H242" s="213">
        <v>0.035000000000000003</v>
      </c>
      <c r="I242" s="214"/>
      <c r="J242" s="215">
        <f>ROUND(I242*H242,2)</f>
        <v>0</v>
      </c>
      <c r="K242" s="216"/>
      <c r="L242" s="41"/>
      <c r="M242" s="217" t="s">
        <v>1</v>
      </c>
      <c r="N242" s="218" t="s">
        <v>42</v>
      </c>
      <c r="O242" s="88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1" t="s">
        <v>122</v>
      </c>
      <c r="AT242" s="221" t="s">
        <v>118</v>
      </c>
      <c r="AU242" s="221" t="s">
        <v>84</v>
      </c>
      <c r="AY242" s="14" t="s">
        <v>115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4" t="s">
        <v>82</v>
      </c>
      <c r="BK242" s="222">
        <f>ROUND(I242*H242,2)</f>
        <v>0</v>
      </c>
      <c r="BL242" s="14" t="s">
        <v>122</v>
      </c>
      <c r="BM242" s="221" t="s">
        <v>543</v>
      </c>
    </row>
    <row r="243" s="12" customFormat="1" ht="25.92" customHeight="1">
      <c r="A243" s="12"/>
      <c r="B243" s="193"/>
      <c r="C243" s="194"/>
      <c r="D243" s="195" t="s">
        <v>76</v>
      </c>
      <c r="E243" s="196" t="s">
        <v>544</v>
      </c>
      <c r="F243" s="196" t="s">
        <v>545</v>
      </c>
      <c r="G243" s="194"/>
      <c r="H243" s="194"/>
      <c r="I243" s="197"/>
      <c r="J243" s="198">
        <f>BK243</f>
        <v>0</v>
      </c>
      <c r="K243" s="194"/>
      <c r="L243" s="199"/>
      <c r="M243" s="200"/>
      <c r="N243" s="201"/>
      <c r="O243" s="201"/>
      <c r="P243" s="202">
        <f>SUM(P244:P256)</f>
        <v>0</v>
      </c>
      <c r="Q243" s="201"/>
      <c r="R243" s="202">
        <f>SUM(R244:R256)</f>
        <v>0</v>
      </c>
      <c r="S243" s="201"/>
      <c r="T243" s="203">
        <f>SUM(T244:T256)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4" t="s">
        <v>82</v>
      </c>
      <c r="AT243" s="205" t="s">
        <v>76</v>
      </c>
      <c r="AU243" s="205" t="s">
        <v>77</v>
      </c>
      <c r="AY243" s="204" t="s">
        <v>115</v>
      </c>
      <c r="BK243" s="206">
        <f>SUM(BK244:BK256)</f>
        <v>0</v>
      </c>
    </row>
    <row r="244" s="2" customFormat="1" ht="16.5" customHeight="1">
      <c r="A244" s="35"/>
      <c r="B244" s="36"/>
      <c r="C244" s="209" t="s">
        <v>546</v>
      </c>
      <c r="D244" s="209" t="s">
        <v>118</v>
      </c>
      <c r="E244" s="210" t="s">
        <v>547</v>
      </c>
      <c r="F244" s="211" t="s">
        <v>548</v>
      </c>
      <c r="G244" s="212" t="s">
        <v>121</v>
      </c>
      <c r="H244" s="213">
        <v>85</v>
      </c>
      <c r="I244" s="214"/>
      <c r="J244" s="215">
        <f>ROUND(I244*H244,2)</f>
        <v>0</v>
      </c>
      <c r="K244" s="216"/>
      <c r="L244" s="41"/>
      <c r="M244" s="217" t="s">
        <v>1</v>
      </c>
      <c r="N244" s="218" t="s">
        <v>42</v>
      </c>
      <c r="O244" s="88"/>
      <c r="P244" s="219">
        <f>O244*H244</f>
        <v>0</v>
      </c>
      <c r="Q244" s="219">
        <v>0</v>
      </c>
      <c r="R244" s="219">
        <f>Q244*H244</f>
        <v>0</v>
      </c>
      <c r="S244" s="219">
        <v>0</v>
      </c>
      <c r="T244" s="22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1" t="s">
        <v>122</v>
      </c>
      <c r="AT244" s="221" t="s">
        <v>118</v>
      </c>
      <c r="AU244" s="221" t="s">
        <v>82</v>
      </c>
      <c r="AY244" s="14" t="s">
        <v>115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4" t="s">
        <v>82</v>
      </c>
      <c r="BK244" s="222">
        <f>ROUND(I244*H244,2)</f>
        <v>0</v>
      </c>
      <c r="BL244" s="14" t="s">
        <v>122</v>
      </c>
      <c r="BM244" s="221" t="s">
        <v>549</v>
      </c>
    </row>
    <row r="245" s="2" customFormat="1" ht="16.5" customHeight="1">
      <c r="A245" s="35"/>
      <c r="B245" s="36"/>
      <c r="C245" s="209" t="s">
        <v>550</v>
      </c>
      <c r="D245" s="209" t="s">
        <v>118</v>
      </c>
      <c r="E245" s="210" t="s">
        <v>551</v>
      </c>
      <c r="F245" s="211" t="s">
        <v>552</v>
      </c>
      <c r="G245" s="212" t="s">
        <v>121</v>
      </c>
      <c r="H245" s="213">
        <v>13</v>
      </c>
      <c r="I245" s="214"/>
      <c r="J245" s="215">
        <f>ROUND(I245*H245,2)</f>
        <v>0</v>
      </c>
      <c r="K245" s="216"/>
      <c r="L245" s="41"/>
      <c r="M245" s="217" t="s">
        <v>1</v>
      </c>
      <c r="N245" s="218" t="s">
        <v>42</v>
      </c>
      <c r="O245" s="88"/>
      <c r="P245" s="219">
        <f>O245*H245</f>
        <v>0</v>
      </c>
      <c r="Q245" s="219">
        <v>0</v>
      </c>
      <c r="R245" s="219">
        <f>Q245*H245</f>
        <v>0</v>
      </c>
      <c r="S245" s="219">
        <v>0</v>
      </c>
      <c r="T245" s="220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1" t="s">
        <v>122</v>
      </c>
      <c r="AT245" s="221" t="s">
        <v>118</v>
      </c>
      <c r="AU245" s="221" t="s">
        <v>82</v>
      </c>
      <c r="AY245" s="14" t="s">
        <v>115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4" t="s">
        <v>82</v>
      </c>
      <c r="BK245" s="222">
        <f>ROUND(I245*H245,2)</f>
        <v>0</v>
      </c>
      <c r="BL245" s="14" t="s">
        <v>122</v>
      </c>
      <c r="BM245" s="221" t="s">
        <v>553</v>
      </c>
    </row>
    <row r="246" s="2" customFormat="1" ht="16.5" customHeight="1">
      <c r="A246" s="35"/>
      <c r="B246" s="36"/>
      <c r="C246" s="209" t="s">
        <v>554</v>
      </c>
      <c r="D246" s="209" t="s">
        <v>118</v>
      </c>
      <c r="E246" s="210" t="s">
        <v>555</v>
      </c>
      <c r="F246" s="211" t="s">
        <v>556</v>
      </c>
      <c r="G246" s="212" t="s">
        <v>195</v>
      </c>
      <c r="H246" s="213">
        <v>90</v>
      </c>
      <c r="I246" s="214"/>
      <c r="J246" s="215">
        <f>ROUND(I246*H246,2)</f>
        <v>0</v>
      </c>
      <c r="K246" s="216"/>
      <c r="L246" s="41"/>
      <c r="M246" s="217" t="s">
        <v>1</v>
      </c>
      <c r="N246" s="218" t="s">
        <v>42</v>
      </c>
      <c r="O246" s="88"/>
      <c r="P246" s="219">
        <f>O246*H246</f>
        <v>0</v>
      </c>
      <c r="Q246" s="219">
        <v>0</v>
      </c>
      <c r="R246" s="219">
        <f>Q246*H246</f>
        <v>0</v>
      </c>
      <c r="S246" s="219">
        <v>0</v>
      </c>
      <c r="T246" s="22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1" t="s">
        <v>122</v>
      </c>
      <c r="AT246" s="221" t="s">
        <v>118</v>
      </c>
      <c r="AU246" s="221" t="s">
        <v>82</v>
      </c>
      <c r="AY246" s="14" t="s">
        <v>115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4" t="s">
        <v>82</v>
      </c>
      <c r="BK246" s="222">
        <f>ROUND(I246*H246,2)</f>
        <v>0</v>
      </c>
      <c r="BL246" s="14" t="s">
        <v>122</v>
      </c>
      <c r="BM246" s="221" t="s">
        <v>557</v>
      </c>
    </row>
    <row r="247" s="2" customFormat="1" ht="16.5" customHeight="1">
      <c r="A247" s="35"/>
      <c r="B247" s="36"/>
      <c r="C247" s="209" t="s">
        <v>558</v>
      </c>
      <c r="D247" s="209" t="s">
        <v>118</v>
      </c>
      <c r="E247" s="210" t="s">
        <v>559</v>
      </c>
      <c r="F247" s="211" t="s">
        <v>560</v>
      </c>
      <c r="G247" s="212" t="s">
        <v>195</v>
      </c>
      <c r="H247" s="213">
        <v>10</v>
      </c>
      <c r="I247" s="214"/>
      <c r="J247" s="215">
        <f>ROUND(I247*H247,2)</f>
        <v>0</v>
      </c>
      <c r="K247" s="216"/>
      <c r="L247" s="41"/>
      <c r="M247" s="217" t="s">
        <v>1</v>
      </c>
      <c r="N247" s="218" t="s">
        <v>42</v>
      </c>
      <c r="O247" s="88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1" t="s">
        <v>122</v>
      </c>
      <c r="AT247" s="221" t="s">
        <v>118</v>
      </c>
      <c r="AU247" s="221" t="s">
        <v>82</v>
      </c>
      <c r="AY247" s="14" t="s">
        <v>115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4" t="s">
        <v>82</v>
      </c>
      <c r="BK247" s="222">
        <f>ROUND(I247*H247,2)</f>
        <v>0</v>
      </c>
      <c r="BL247" s="14" t="s">
        <v>122</v>
      </c>
      <c r="BM247" s="221" t="s">
        <v>561</v>
      </c>
    </row>
    <row r="248" s="2" customFormat="1" ht="16.5" customHeight="1">
      <c r="A248" s="35"/>
      <c r="B248" s="36"/>
      <c r="C248" s="209" t="s">
        <v>562</v>
      </c>
      <c r="D248" s="209" t="s">
        <v>118</v>
      </c>
      <c r="E248" s="210" t="s">
        <v>563</v>
      </c>
      <c r="F248" s="211" t="s">
        <v>564</v>
      </c>
      <c r="G248" s="212" t="s">
        <v>195</v>
      </c>
      <c r="H248" s="213">
        <v>53</v>
      </c>
      <c r="I248" s="214"/>
      <c r="J248" s="215">
        <f>ROUND(I248*H248,2)</f>
        <v>0</v>
      </c>
      <c r="K248" s="216"/>
      <c r="L248" s="41"/>
      <c r="M248" s="217" t="s">
        <v>1</v>
      </c>
      <c r="N248" s="218" t="s">
        <v>42</v>
      </c>
      <c r="O248" s="88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1" t="s">
        <v>122</v>
      </c>
      <c r="AT248" s="221" t="s">
        <v>118</v>
      </c>
      <c r="AU248" s="221" t="s">
        <v>82</v>
      </c>
      <c r="AY248" s="14" t="s">
        <v>115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4" t="s">
        <v>82</v>
      </c>
      <c r="BK248" s="222">
        <f>ROUND(I248*H248,2)</f>
        <v>0</v>
      </c>
      <c r="BL248" s="14" t="s">
        <v>122</v>
      </c>
      <c r="BM248" s="221" t="s">
        <v>565</v>
      </c>
    </row>
    <row r="249" s="2" customFormat="1" ht="16.5" customHeight="1">
      <c r="A249" s="35"/>
      <c r="B249" s="36"/>
      <c r="C249" s="209" t="s">
        <v>566</v>
      </c>
      <c r="D249" s="209" t="s">
        <v>118</v>
      </c>
      <c r="E249" s="210" t="s">
        <v>567</v>
      </c>
      <c r="F249" s="211" t="s">
        <v>568</v>
      </c>
      <c r="G249" s="212" t="s">
        <v>121</v>
      </c>
      <c r="H249" s="213">
        <v>8</v>
      </c>
      <c r="I249" s="214"/>
      <c r="J249" s="215">
        <f>ROUND(I249*H249,2)</f>
        <v>0</v>
      </c>
      <c r="K249" s="216"/>
      <c r="L249" s="41"/>
      <c r="M249" s="217" t="s">
        <v>1</v>
      </c>
      <c r="N249" s="218" t="s">
        <v>42</v>
      </c>
      <c r="O249" s="88"/>
      <c r="P249" s="219">
        <f>O249*H249</f>
        <v>0</v>
      </c>
      <c r="Q249" s="219">
        <v>0</v>
      </c>
      <c r="R249" s="219">
        <f>Q249*H249</f>
        <v>0</v>
      </c>
      <c r="S249" s="219">
        <v>0</v>
      </c>
      <c r="T249" s="220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1" t="s">
        <v>122</v>
      </c>
      <c r="AT249" s="221" t="s">
        <v>118</v>
      </c>
      <c r="AU249" s="221" t="s">
        <v>82</v>
      </c>
      <c r="AY249" s="14" t="s">
        <v>115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4" t="s">
        <v>82</v>
      </c>
      <c r="BK249" s="222">
        <f>ROUND(I249*H249,2)</f>
        <v>0</v>
      </c>
      <c r="BL249" s="14" t="s">
        <v>122</v>
      </c>
      <c r="BM249" s="221" t="s">
        <v>569</v>
      </c>
    </row>
    <row r="250" s="2" customFormat="1" ht="16.5" customHeight="1">
      <c r="A250" s="35"/>
      <c r="B250" s="36"/>
      <c r="C250" s="209" t="s">
        <v>570</v>
      </c>
      <c r="D250" s="209" t="s">
        <v>118</v>
      </c>
      <c r="E250" s="210" t="s">
        <v>571</v>
      </c>
      <c r="F250" s="211" t="s">
        <v>572</v>
      </c>
      <c r="G250" s="212" t="s">
        <v>121</v>
      </c>
      <c r="H250" s="213">
        <v>8</v>
      </c>
      <c r="I250" s="214"/>
      <c r="J250" s="215">
        <f>ROUND(I250*H250,2)</f>
        <v>0</v>
      </c>
      <c r="K250" s="216"/>
      <c r="L250" s="41"/>
      <c r="M250" s="217" t="s">
        <v>1</v>
      </c>
      <c r="N250" s="218" t="s">
        <v>42</v>
      </c>
      <c r="O250" s="88"/>
      <c r="P250" s="219">
        <f>O250*H250</f>
        <v>0</v>
      </c>
      <c r="Q250" s="219">
        <v>0</v>
      </c>
      <c r="R250" s="219">
        <f>Q250*H250</f>
        <v>0</v>
      </c>
      <c r="S250" s="219">
        <v>0</v>
      </c>
      <c r="T250" s="22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1" t="s">
        <v>122</v>
      </c>
      <c r="AT250" s="221" t="s">
        <v>118</v>
      </c>
      <c r="AU250" s="221" t="s">
        <v>82</v>
      </c>
      <c r="AY250" s="14" t="s">
        <v>115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4" t="s">
        <v>82</v>
      </c>
      <c r="BK250" s="222">
        <f>ROUND(I250*H250,2)</f>
        <v>0</v>
      </c>
      <c r="BL250" s="14" t="s">
        <v>122</v>
      </c>
      <c r="BM250" s="221" t="s">
        <v>573</v>
      </c>
    </row>
    <row r="251" s="2" customFormat="1" ht="16.5" customHeight="1">
      <c r="A251" s="35"/>
      <c r="B251" s="36"/>
      <c r="C251" s="209" t="s">
        <v>574</v>
      </c>
      <c r="D251" s="209" t="s">
        <v>118</v>
      </c>
      <c r="E251" s="210" t="s">
        <v>571</v>
      </c>
      <c r="F251" s="211" t="s">
        <v>572</v>
      </c>
      <c r="G251" s="212" t="s">
        <v>121</v>
      </c>
      <c r="H251" s="213">
        <v>3</v>
      </c>
      <c r="I251" s="214"/>
      <c r="J251" s="215">
        <f>ROUND(I251*H251,2)</f>
        <v>0</v>
      </c>
      <c r="K251" s="216"/>
      <c r="L251" s="41"/>
      <c r="M251" s="217" t="s">
        <v>1</v>
      </c>
      <c r="N251" s="218" t="s">
        <v>42</v>
      </c>
      <c r="O251" s="88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1" t="s">
        <v>122</v>
      </c>
      <c r="AT251" s="221" t="s">
        <v>118</v>
      </c>
      <c r="AU251" s="221" t="s">
        <v>82</v>
      </c>
      <c r="AY251" s="14" t="s">
        <v>115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4" t="s">
        <v>82</v>
      </c>
      <c r="BK251" s="222">
        <f>ROUND(I251*H251,2)</f>
        <v>0</v>
      </c>
      <c r="BL251" s="14" t="s">
        <v>122</v>
      </c>
      <c r="BM251" s="221" t="s">
        <v>575</v>
      </c>
    </row>
    <row r="252" s="2" customFormat="1" ht="16.5" customHeight="1">
      <c r="A252" s="35"/>
      <c r="B252" s="36"/>
      <c r="C252" s="209" t="s">
        <v>576</v>
      </c>
      <c r="D252" s="209" t="s">
        <v>118</v>
      </c>
      <c r="E252" s="210" t="s">
        <v>577</v>
      </c>
      <c r="F252" s="211" t="s">
        <v>578</v>
      </c>
      <c r="G252" s="212" t="s">
        <v>121</v>
      </c>
      <c r="H252" s="213">
        <v>3</v>
      </c>
      <c r="I252" s="214"/>
      <c r="J252" s="215">
        <f>ROUND(I252*H252,2)</f>
        <v>0</v>
      </c>
      <c r="K252" s="216"/>
      <c r="L252" s="41"/>
      <c r="M252" s="217" t="s">
        <v>1</v>
      </c>
      <c r="N252" s="218" t="s">
        <v>42</v>
      </c>
      <c r="O252" s="88"/>
      <c r="P252" s="219">
        <f>O252*H252</f>
        <v>0</v>
      </c>
      <c r="Q252" s="219">
        <v>0</v>
      </c>
      <c r="R252" s="219">
        <f>Q252*H252</f>
        <v>0</v>
      </c>
      <c r="S252" s="219">
        <v>0</v>
      </c>
      <c r="T252" s="220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1" t="s">
        <v>122</v>
      </c>
      <c r="AT252" s="221" t="s">
        <v>118</v>
      </c>
      <c r="AU252" s="221" t="s">
        <v>82</v>
      </c>
      <c r="AY252" s="14" t="s">
        <v>115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4" t="s">
        <v>82</v>
      </c>
      <c r="BK252" s="222">
        <f>ROUND(I252*H252,2)</f>
        <v>0</v>
      </c>
      <c r="BL252" s="14" t="s">
        <v>122</v>
      </c>
      <c r="BM252" s="221" t="s">
        <v>579</v>
      </c>
    </row>
    <row r="253" s="2" customFormat="1" ht="21.75" customHeight="1">
      <c r="A253" s="35"/>
      <c r="B253" s="36"/>
      <c r="C253" s="209" t="s">
        <v>580</v>
      </c>
      <c r="D253" s="209" t="s">
        <v>118</v>
      </c>
      <c r="E253" s="210" t="s">
        <v>581</v>
      </c>
      <c r="F253" s="211" t="s">
        <v>582</v>
      </c>
      <c r="G253" s="212" t="s">
        <v>195</v>
      </c>
      <c r="H253" s="213">
        <v>53</v>
      </c>
      <c r="I253" s="214"/>
      <c r="J253" s="215">
        <f>ROUND(I253*H253,2)</f>
        <v>0</v>
      </c>
      <c r="K253" s="216"/>
      <c r="L253" s="41"/>
      <c r="M253" s="217" t="s">
        <v>1</v>
      </c>
      <c r="N253" s="218" t="s">
        <v>42</v>
      </c>
      <c r="O253" s="88"/>
      <c r="P253" s="219">
        <f>O253*H253</f>
        <v>0</v>
      </c>
      <c r="Q253" s="219">
        <v>0</v>
      </c>
      <c r="R253" s="219">
        <f>Q253*H253</f>
        <v>0</v>
      </c>
      <c r="S253" s="219">
        <v>0</v>
      </c>
      <c r="T253" s="220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1" t="s">
        <v>122</v>
      </c>
      <c r="AT253" s="221" t="s">
        <v>118</v>
      </c>
      <c r="AU253" s="221" t="s">
        <v>82</v>
      </c>
      <c r="AY253" s="14" t="s">
        <v>115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4" t="s">
        <v>82</v>
      </c>
      <c r="BK253" s="222">
        <f>ROUND(I253*H253,2)</f>
        <v>0</v>
      </c>
      <c r="BL253" s="14" t="s">
        <v>122</v>
      </c>
      <c r="BM253" s="221" t="s">
        <v>583</v>
      </c>
    </row>
    <row r="254" s="2" customFormat="1" ht="21.75" customHeight="1">
      <c r="A254" s="35"/>
      <c r="B254" s="36"/>
      <c r="C254" s="209" t="s">
        <v>584</v>
      </c>
      <c r="D254" s="209" t="s">
        <v>118</v>
      </c>
      <c r="E254" s="210" t="s">
        <v>585</v>
      </c>
      <c r="F254" s="211" t="s">
        <v>586</v>
      </c>
      <c r="G254" s="212" t="s">
        <v>195</v>
      </c>
      <c r="H254" s="213">
        <v>90</v>
      </c>
      <c r="I254" s="214"/>
      <c r="J254" s="215">
        <f>ROUND(I254*H254,2)</f>
        <v>0</v>
      </c>
      <c r="K254" s="216"/>
      <c r="L254" s="41"/>
      <c r="M254" s="217" t="s">
        <v>1</v>
      </c>
      <c r="N254" s="218" t="s">
        <v>42</v>
      </c>
      <c r="O254" s="88"/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2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1" t="s">
        <v>122</v>
      </c>
      <c r="AT254" s="221" t="s">
        <v>118</v>
      </c>
      <c r="AU254" s="221" t="s">
        <v>82</v>
      </c>
      <c r="AY254" s="14" t="s">
        <v>115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4" t="s">
        <v>82</v>
      </c>
      <c r="BK254" s="222">
        <f>ROUND(I254*H254,2)</f>
        <v>0</v>
      </c>
      <c r="BL254" s="14" t="s">
        <v>122</v>
      </c>
      <c r="BM254" s="221" t="s">
        <v>587</v>
      </c>
    </row>
    <row r="255" s="2" customFormat="1" ht="16.5" customHeight="1">
      <c r="A255" s="35"/>
      <c r="B255" s="36"/>
      <c r="C255" s="209" t="s">
        <v>588</v>
      </c>
      <c r="D255" s="209" t="s">
        <v>118</v>
      </c>
      <c r="E255" s="210" t="s">
        <v>589</v>
      </c>
      <c r="F255" s="211" t="s">
        <v>590</v>
      </c>
      <c r="G255" s="212" t="s">
        <v>195</v>
      </c>
      <c r="H255" s="213">
        <v>10</v>
      </c>
      <c r="I255" s="214"/>
      <c r="J255" s="215">
        <f>ROUND(I255*H255,2)</f>
        <v>0</v>
      </c>
      <c r="K255" s="216"/>
      <c r="L255" s="41"/>
      <c r="M255" s="217" t="s">
        <v>1</v>
      </c>
      <c r="N255" s="218" t="s">
        <v>42</v>
      </c>
      <c r="O255" s="88"/>
      <c r="P255" s="219">
        <f>O255*H255</f>
        <v>0</v>
      </c>
      <c r="Q255" s="219">
        <v>0</v>
      </c>
      <c r="R255" s="219">
        <f>Q255*H255</f>
        <v>0</v>
      </c>
      <c r="S255" s="219">
        <v>0</v>
      </c>
      <c r="T255" s="220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1" t="s">
        <v>122</v>
      </c>
      <c r="AT255" s="221" t="s">
        <v>118</v>
      </c>
      <c r="AU255" s="221" t="s">
        <v>82</v>
      </c>
      <c r="AY255" s="14" t="s">
        <v>115</v>
      </c>
      <c r="BE255" s="222">
        <f>IF(N255="základní",J255,0)</f>
        <v>0</v>
      </c>
      <c r="BF255" s="222">
        <f>IF(N255="snížená",J255,0)</f>
        <v>0</v>
      </c>
      <c r="BG255" s="222">
        <f>IF(N255="zákl. přenesená",J255,0)</f>
        <v>0</v>
      </c>
      <c r="BH255" s="222">
        <f>IF(N255="sníž. přenesená",J255,0)</f>
        <v>0</v>
      </c>
      <c r="BI255" s="222">
        <f>IF(N255="nulová",J255,0)</f>
        <v>0</v>
      </c>
      <c r="BJ255" s="14" t="s">
        <v>82</v>
      </c>
      <c r="BK255" s="222">
        <f>ROUND(I255*H255,2)</f>
        <v>0</v>
      </c>
      <c r="BL255" s="14" t="s">
        <v>122</v>
      </c>
      <c r="BM255" s="221" t="s">
        <v>591</v>
      </c>
    </row>
    <row r="256" s="2" customFormat="1" ht="16.5" customHeight="1">
      <c r="A256" s="35"/>
      <c r="B256" s="36"/>
      <c r="C256" s="209" t="s">
        <v>592</v>
      </c>
      <c r="D256" s="209" t="s">
        <v>118</v>
      </c>
      <c r="E256" s="210" t="s">
        <v>593</v>
      </c>
      <c r="F256" s="211" t="s">
        <v>594</v>
      </c>
      <c r="G256" s="212" t="s">
        <v>595</v>
      </c>
      <c r="H256" s="213">
        <v>1</v>
      </c>
      <c r="I256" s="214"/>
      <c r="J256" s="215">
        <f>ROUND(I256*H256,2)</f>
        <v>0</v>
      </c>
      <c r="K256" s="216"/>
      <c r="L256" s="41"/>
      <c r="M256" s="217" t="s">
        <v>1</v>
      </c>
      <c r="N256" s="218" t="s">
        <v>42</v>
      </c>
      <c r="O256" s="88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1" t="s">
        <v>122</v>
      </c>
      <c r="AT256" s="221" t="s">
        <v>118</v>
      </c>
      <c r="AU256" s="221" t="s">
        <v>82</v>
      </c>
      <c r="AY256" s="14" t="s">
        <v>115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4" t="s">
        <v>82</v>
      </c>
      <c r="BK256" s="222">
        <f>ROUND(I256*H256,2)</f>
        <v>0</v>
      </c>
      <c r="BL256" s="14" t="s">
        <v>122</v>
      </c>
      <c r="BM256" s="221" t="s">
        <v>596</v>
      </c>
    </row>
    <row r="257" s="12" customFormat="1" ht="25.92" customHeight="1">
      <c r="A257" s="12"/>
      <c r="B257" s="193"/>
      <c r="C257" s="194"/>
      <c r="D257" s="195" t="s">
        <v>76</v>
      </c>
      <c r="E257" s="196" t="s">
        <v>597</v>
      </c>
      <c r="F257" s="196" t="s">
        <v>598</v>
      </c>
      <c r="G257" s="194"/>
      <c r="H257" s="194"/>
      <c r="I257" s="197"/>
      <c r="J257" s="198">
        <f>BK257</f>
        <v>0</v>
      </c>
      <c r="K257" s="194"/>
      <c r="L257" s="199"/>
      <c r="M257" s="200"/>
      <c r="N257" s="201"/>
      <c r="O257" s="201"/>
      <c r="P257" s="202">
        <f>SUM(P258:P263)</f>
        <v>0</v>
      </c>
      <c r="Q257" s="201"/>
      <c r="R257" s="202">
        <f>SUM(R258:R263)</f>
        <v>0</v>
      </c>
      <c r="S257" s="201"/>
      <c r="T257" s="203">
        <f>SUM(T258:T263)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4" t="s">
        <v>82</v>
      </c>
      <c r="AT257" s="205" t="s">
        <v>76</v>
      </c>
      <c r="AU257" s="205" t="s">
        <v>77</v>
      </c>
      <c r="AY257" s="204" t="s">
        <v>115</v>
      </c>
      <c r="BK257" s="206">
        <f>SUM(BK258:BK263)</f>
        <v>0</v>
      </c>
    </row>
    <row r="258" s="2" customFormat="1" ht="16.5" customHeight="1">
      <c r="A258" s="35"/>
      <c r="B258" s="36"/>
      <c r="C258" s="209" t="s">
        <v>599</v>
      </c>
      <c r="D258" s="209" t="s">
        <v>118</v>
      </c>
      <c r="E258" s="210" t="s">
        <v>600</v>
      </c>
      <c r="F258" s="211" t="s">
        <v>601</v>
      </c>
      <c r="G258" s="212" t="s">
        <v>602</v>
      </c>
      <c r="H258" s="213">
        <v>30</v>
      </c>
      <c r="I258" s="214"/>
      <c r="J258" s="215">
        <f>ROUND(I258*H258,2)</f>
        <v>0</v>
      </c>
      <c r="K258" s="216"/>
      <c r="L258" s="41"/>
      <c r="M258" s="217" t="s">
        <v>1</v>
      </c>
      <c r="N258" s="218" t="s">
        <v>42</v>
      </c>
      <c r="O258" s="88"/>
      <c r="P258" s="219">
        <f>O258*H258</f>
        <v>0</v>
      </c>
      <c r="Q258" s="219">
        <v>0</v>
      </c>
      <c r="R258" s="219">
        <f>Q258*H258</f>
        <v>0</v>
      </c>
      <c r="S258" s="219">
        <v>0</v>
      </c>
      <c r="T258" s="22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1" t="s">
        <v>122</v>
      </c>
      <c r="AT258" s="221" t="s">
        <v>118</v>
      </c>
      <c r="AU258" s="221" t="s">
        <v>82</v>
      </c>
      <c r="AY258" s="14" t="s">
        <v>115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4" t="s">
        <v>82</v>
      </c>
      <c r="BK258" s="222">
        <f>ROUND(I258*H258,2)</f>
        <v>0</v>
      </c>
      <c r="BL258" s="14" t="s">
        <v>122</v>
      </c>
      <c r="BM258" s="221" t="s">
        <v>603</v>
      </c>
    </row>
    <row r="259" s="2" customFormat="1" ht="16.5" customHeight="1">
      <c r="A259" s="35"/>
      <c r="B259" s="36"/>
      <c r="C259" s="209" t="s">
        <v>604</v>
      </c>
      <c r="D259" s="209" t="s">
        <v>118</v>
      </c>
      <c r="E259" s="210" t="s">
        <v>605</v>
      </c>
      <c r="F259" s="211" t="s">
        <v>606</v>
      </c>
      <c r="G259" s="212" t="s">
        <v>602</v>
      </c>
      <c r="H259" s="213">
        <v>4</v>
      </c>
      <c r="I259" s="214"/>
      <c r="J259" s="215">
        <f>ROUND(I259*H259,2)</f>
        <v>0</v>
      </c>
      <c r="K259" s="216"/>
      <c r="L259" s="41"/>
      <c r="M259" s="217" t="s">
        <v>1</v>
      </c>
      <c r="N259" s="218" t="s">
        <v>42</v>
      </c>
      <c r="O259" s="88"/>
      <c r="P259" s="219">
        <f>O259*H259</f>
        <v>0</v>
      </c>
      <c r="Q259" s="219">
        <v>0</v>
      </c>
      <c r="R259" s="219">
        <f>Q259*H259</f>
        <v>0</v>
      </c>
      <c r="S259" s="219">
        <v>0</v>
      </c>
      <c r="T259" s="22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1" t="s">
        <v>122</v>
      </c>
      <c r="AT259" s="221" t="s">
        <v>118</v>
      </c>
      <c r="AU259" s="221" t="s">
        <v>82</v>
      </c>
      <c r="AY259" s="14" t="s">
        <v>115</v>
      </c>
      <c r="BE259" s="222">
        <f>IF(N259="základní",J259,0)</f>
        <v>0</v>
      </c>
      <c r="BF259" s="222">
        <f>IF(N259="snížená",J259,0)</f>
        <v>0</v>
      </c>
      <c r="BG259" s="222">
        <f>IF(N259="zákl. přenesená",J259,0)</f>
        <v>0</v>
      </c>
      <c r="BH259" s="222">
        <f>IF(N259="sníž. přenesená",J259,0)</f>
        <v>0</v>
      </c>
      <c r="BI259" s="222">
        <f>IF(N259="nulová",J259,0)</f>
        <v>0</v>
      </c>
      <c r="BJ259" s="14" t="s">
        <v>82</v>
      </c>
      <c r="BK259" s="222">
        <f>ROUND(I259*H259,2)</f>
        <v>0</v>
      </c>
      <c r="BL259" s="14" t="s">
        <v>122</v>
      </c>
      <c r="BM259" s="221" t="s">
        <v>607</v>
      </c>
    </row>
    <row r="260" s="2" customFormat="1" ht="16.5" customHeight="1">
      <c r="A260" s="35"/>
      <c r="B260" s="36"/>
      <c r="C260" s="209" t="s">
        <v>608</v>
      </c>
      <c r="D260" s="209" t="s">
        <v>118</v>
      </c>
      <c r="E260" s="210" t="s">
        <v>609</v>
      </c>
      <c r="F260" s="211" t="s">
        <v>610</v>
      </c>
      <c r="G260" s="212" t="s">
        <v>602</v>
      </c>
      <c r="H260" s="213">
        <v>16</v>
      </c>
      <c r="I260" s="214"/>
      <c r="J260" s="215">
        <f>ROUND(I260*H260,2)</f>
        <v>0</v>
      </c>
      <c r="K260" s="216"/>
      <c r="L260" s="41"/>
      <c r="M260" s="217" t="s">
        <v>1</v>
      </c>
      <c r="N260" s="218" t="s">
        <v>42</v>
      </c>
      <c r="O260" s="88"/>
      <c r="P260" s="219">
        <f>O260*H260</f>
        <v>0</v>
      </c>
      <c r="Q260" s="219">
        <v>0</v>
      </c>
      <c r="R260" s="219">
        <f>Q260*H260</f>
        <v>0</v>
      </c>
      <c r="S260" s="219">
        <v>0</v>
      </c>
      <c r="T260" s="220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1" t="s">
        <v>122</v>
      </c>
      <c r="AT260" s="221" t="s">
        <v>118</v>
      </c>
      <c r="AU260" s="221" t="s">
        <v>82</v>
      </c>
      <c r="AY260" s="14" t="s">
        <v>115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4" t="s">
        <v>82</v>
      </c>
      <c r="BK260" s="222">
        <f>ROUND(I260*H260,2)</f>
        <v>0</v>
      </c>
      <c r="BL260" s="14" t="s">
        <v>122</v>
      </c>
      <c r="BM260" s="221" t="s">
        <v>611</v>
      </c>
    </row>
    <row r="261" s="2" customFormat="1" ht="16.5" customHeight="1">
      <c r="A261" s="35"/>
      <c r="B261" s="36"/>
      <c r="C261" s="209" t="s">
        <v>612</v>
      </c>
      <c r="D261" s="209" t="s">
        <v>118</v>
      </c>
      <c r="E261" s="210" t="s">
        <v>613</v>
      </c>
      <c r="F261" s="211" t="s">
        <v>614</v>
      </c>
      <c r="G261" s="212" t="s">
        <v>602</v>
      </c>
      <c r="H261" s="213">
        <v>2</v>
      </c>
      <c r="I261" s="214"/>
      <c r="J261" s="215">
        <f>ROUND(I261*H261,2)</f>
        <v>0</v>
      </c>
      <c r="K261" s="216"/>
      <c r="L261" s="41"/>
      <c r="M261" s="217" t="s">
        <v>1</v>
      </c>
      <c r="N261" s="218" t="s">
        <v>42</v>
      </c>
      <c r="O261" s="88"/>
      <c r="P261" s="219">
        <f>O261*H261</f>
        <v>0</v>
      </c>
      <c r="Q261" s="219">
        <v>0</v>
      </c>
      <c r="R261" s="219">
        <f>Q261*H261</f>
        <v>0</v>
      </c>
      <c r="S261" s="219">
        <v>0</v>
      </c>
      <c r="T261" s="22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1" t="s">
        <v>122</v>
      </c>
      <c r="AT261" s="221" t="s">
        <v>118</v>
      </c>
      <c r="AU261" s="221" t="s">
        <v>82</v>
      </c>
      <c r="AY261" s="14" t="s">
        <v>115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4" t="s">
        <v>82</v>
      </c>
      <c r="BK261" s="222">
        <f>ROUND(I261*H261,2)</f>
        <v>0</v>
      </c>
      <c r="BL261" s="14" t="s">
        <v>122</v>
      </c>
      <c r="BM261" s="221" t="s">
        <v>615</v>
      </c>
    </row>
    <row r="262" s="2" customFormat="1" ht="16.5" customHeight="1">
      <c r="A262" s="35"/>
      <c r="B262" s="36"/>
      <c r="C262" s="209" t="s">
        <v>616</v>
      </c>
      <c r="D262" s="209" t="s">
        <v>118</v>
      </c>
      <c r="E262" s="210" t="s">
        <v>617</v>
      </c>
      <c r="F262" s="211" t="s">
        <v>618</v>
      </c>
      <c r="G262" s="212" t="s">
        <v>602</v>
      </c>
      <c r="H262" s="213">
        <v>2</v>
      </c>
      <c r="I262" s="214"/>
      <c r="J262" s="215">
        <f>ROUND(I262*H262,2)</f>
        <v>0</v>
      </c>
      <c r="K262" s="216"/>
      <c r="L262" s="41"/>
      <c r="M262" s="217" t="s">
        <v>1</v>
      </c>
      <c r="N262" s="218" t="s">
        <v>42</v>
      </c>
      <c r="O262" s="88"/>
      <c r="P262" s="219">
        <f>O262*H262</f>
        <v>0</v>
      </c>
      <c r="Q262" s="219">
        <v>0</v>
      </c>
      <c r="R262" s="219">
        <f>Q262*H262</f>
        <v>0</v>
      </c>
      <c r="S262" s="219">
        <v>0</v>
      </c>
      <c r="T262" s="22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1" t="s">
        <v>122</v>
      </c>
      <c r="AT262" s="221" t="s">
        <v>118</v>
      </c>
      <c r="AU262" s="221" t="s">
        <v>82</v>
      </c>
      <c r="AY262" s="14" t="s">
        <v>115</v>
      </c>
      <c r="BE262" s="222">
        <f>IF(N262="základní",J262,0)</f>
        <v>0</v>
      </c>
      <c r="BF262" s="222">
        <f>IF(N262="snížená",J262,0)</f>
        <v>0</v>
      </c>
      <c r="BG262" s="222">
        <f>IF(N262="zákl. přenesená",J262,0)</f>
        <v>0</v>
      </c>
      <c r="BH262" s="222">
        <f>IF(N262="sníž. přenesená",J262,0)</f>
        <v>0</v>
      </c>
      <c r="BI262" s="222">
        <f>IF(N262="nulová",J262,0)</f>
        <v>0</v>
      </c>
      <c r="BJ262" s="14" t="s">
        <v>82</v>
      </c>
      <c r="BK262" s="222">
        <f>ROUND(I262*H262,2)</f>
        <v>0</v>
      </c>
      <c r="BL262" s="14" t="s">
        <v>122</v>
      </c>
      <c r="BM262" s="221" t="s">
        <v>619</v>
      </c>
    </row>
    <row r="263" s="2" customFormat="1" ht="16.5" customHeight="1">
      <c r="A263" s="35"/>
      <c r="B263" s="36"/>
      <c r="C263" s="209" t="s">
        <v>620</v>
      </c>
      <c r="D263" s="209" t="s">
        <v>118</v>
      </c>
      <c r="E263" s="210" t="s">
        <v>621</v>
      </c>
      <c r="F263" s="211" t="s">
        <v>622</v>
      </c>
      <c r="G263" s="212" t="s">
        <v>602</v>
      </c>
      <c r="H263" s="213">
        <v>15</v>
      </c>
      <c r="I263" s="214"/>
      <c r="J263" s="215">
        <f>ROUND(I263*H263,2)</f>
        <v>0</v>
      </c>
      <c r="K263" s="216"/>
      <c r="L263" s="41"/>
      <c r="M263" s="217" t="s">
        <v>1</v>
      </c>
      <c r="N263" s="218" t="s">
        <v>42</v>
      </c>
      <c r="O263" s="88"/>
      <c r="P263" s="219">
        <f>O263*H263</f>
        <v>0</v>
      </c>
      <c r="Q263" s="219">
        <v>0</v>
      </c>
      <c r="R263" s="219">
        <f>Q263*H263</f>
        <v>0</v>
      </c>
      <c r="S263" s="219">
        <v>0</v>
      </c>
      <c r="T263" s="220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1" t="s">
        <v>122</v>
      </c>
      <c r="AT263" s="221" t="s">
        <v>118</v>
      </c>
      <c r="AU263" s="221" t="s">
        <v>82</v>
      </c>
      <c r="AY263" s="14" t="s">
        <v>115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4" t="s">
        <v>82</v>
      </c>
      <c r="BK263" s="222">
        <f>ROUND(I263*H263,2)</f>
        <v>0</v>
      </c>
      <c r="BL263" s="14" t="s">
        <v>122</v>
      </c>
      <c r="BM263" s="221" t="s">
        <v>623</v>
      </c>
    </row>
    <row r="264" s="12" customFormat="1" ht="25.92" customHeight="1">
      <c r="A264" s="12"/>
      <c r="B264" s="193"/>
      <c r="C264" s="194"/>
      <c r="D264" s="195" t="s">
        <v>76</v>
      </c>
      <c r="E264" s="196" t="s">
        <v>624</v>
      </c>
      <c r="F264" s="196" t="s">
        <v>625</v>
      </c>
      <c r="G264" s="194"/>
      <c r="H264" s="194"/>
      <c r="I264" s="197"/>
      <c r="J264" s="198">
        <f>BK264</f>
        <v>0</v>
      </c>
      <c r="K264" s="194"/>
      <c r="L264" s="199"/>
      <c r="M264" s="200"/>
      <c r="N264" s="201"/>
      <c r="O264" s="201"/>
      <c r="P264" s="202">
        <f>P265</f>
        <v>0</v>
      </c>
      <c r="Q264" s="201"/>
      <c r="R264" s="202">
        <f>R265</f>
        <v>0</v>
      </c>
      <c r="S264" s="201"/>
      <c r="T264" s="203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4" t="s">
        <v>82</v>
      </c>
      <c r="AT264" s="205" t="s">
        <v>76</v>
      </c>
      <c r="AU264" s="205" t="s">
        <v>77</v>
      </c>
      <c r="AY264" s="204" t="s">
        <v>115</v>
      </c>
      <c r="BK264" s="206">
        <f>BK265</f>
        <v>0</v>
      </c>
    </row>
    <row r="265" s="2" customFormat="1" ht="16.5" customHeight="1">
      <c r="A265" s="35"/>
      <c r="B265" s="36"/>
      <c r="C265" s="209" t="s">
        <v>626</v>
      </c>
      <c r="D265" s="209" t="s">
        <v>118</v>
      </c>
      <c r="E265" s="210" t="s">
        <v>627</v>
      </c>
      <c r="F265" s="211" t="s">
        <v>628</v>
      </c>
      <c r="G265" s="212" t="s">
        <v>602</v>
      </c>
      <c r="H265" s="213">
        <v>16</v>
      </c>
      <c r="I265" s="214"/>
      <c r="J265" s="215">
        <f>ROUND(I265*H265,2)</f>
        <v>0</v>
      </c>
      <c r="K265" s="216"/>
      <c r="L265" s="41"/>
      <c r="M265" s="217" t="s">
        <v>1</v>
      </c>
      <c r="N265" s="218" t="s">
        <v>42</v>
      </c>
      <c r="O265" s="88"/>
      <c r="P265" s="219">
        <f>O265*H265</f>
        <v>0</v>
      </c>
      <c r="Q265" s="219">
        <v>0</v>
      </c>
      <c r="R265" s="219">
        <f>Q265*H265</f>
        <v>0</v>
      </c>
      <c r="S265" s="219">
        <v>0</v>
      </c>
      <c r="T265" s="220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1" t="s">
        <v>122</v>
      </c>
      <c r="AT265" s="221" t="s">
        <v>118</v>
      </c>
      <c r="AU265" s="221" t="s">
        <v>82</v>
      </c>
      <c r="AY265" s="14" t="s">
        <v>115</v>
      </c>
      <c r="BE265" s="222">
        <f>IF(N265="základní",J265,0)</f>
        <v>0</v>
      </c>
      <c r="BF265" s="222">
        <f>IF(N265="snížená",J265,0)</f>
        <v>0</v>
      </c>
      <c r="BG265" s="222">
        <f>IF(N265="zákl. přenesená",J265,0)</f>
        <v>0</v>
      </c>
      <c r="BH265" s="222">
        <f>IF(N265="sníž. přenesená",J265,0)</f>
        <v>0</v>
      </c>
      <c r="BI265" s="222">
        <f>IF(N265="nulová",J265,0)</f>
        <v>0</v>
      </c>
      <c r="BJ265" s="14" t="s">
        <v>82</v>
      </c>
      <c r="BK265" s="222">
        <f>ROUND(I265*H265,2)</f>
        <v>0</v>
      </c>
      <c r="BL265" s="14" t="s">
        <v>122</v>
      </c>
      <c r="BM265" s="221" t="s">
        <v>629</v>
      </c>
    </row>
    <row r="266" s="12" customFormat="1" ht="25.92" customHeight="1">
      <c r="A266" s="12"/>
      <c r="B266" s="193"/>
      <c r="C266" s="194"/>
      <c r="D266" s="195" t="s">
        <v>76</v>
      </c>
      <c r="E266" s="196" t="s">
        <v>630</v>
      </c>
      <c r="F266" s="196" t="s">
        <v>631</v>
      </c>
      <c r="G266" s="194"/>
      <c r="H266" s="194"/>
      <c r="I266" s="197"/>
      <c r="J266" s="198">
        <f>BK266</f>
        <v>0</v>
      </c>
      <c r="K266" s="194"/>
      <c r="L266" s="199"/>
      <c r="M266" s="200"/>
      <c r="N266" s="201"/>
      <c r="O266" s="201"/>
      <c r="P266" s="202">
        <f>P267</f>
        <v>0</v>
      </c>
      <c r="Q266" s="201"/>
      <c r="R266" s="202">
        <f>R267</f>
        <v>0</v>
      </c>
      <c r="S266" s="201"/>
      <c r="T266" s="203">
        <f>T267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4" t="s">
        <v>134</v>
      </c>
      <c r="AT266" s="205" t="s">
        <v>76</v>
      </c>
      <c r="AU266" s="205" t="s">
        <v>77</v>
      </c>
      <c r="AY266" s="204" t="s">
        <v>115</v>
      </c>
      <c r="BK266" s="206">
        <f>BK267</f>
        <v>0</v>
      </c>
    </row>
    <row r="267" s="2" customFormat="1" ht="16.5" customHeight="1">
      <c r="A267" s="35"/>
      <c r="B267" s="36"/>
      <c r="C267" s="209" t="s">
        <v>632</v>
      </c>
      <c r="D267" s="209" t="s">
        <v>118</v>
      </c>
      <c r="E267" s="210" t="s">
        <v>633</v>
      </c>
      <c r="F267" s="211" t="s">
        <v>634</v>
      </c>
      <c r="G267" s="212" t="s">
        <v>184</v>
      </c>
      <c r="H267" s="213">
        <v>0.042000000000000003</v>
      </c>
      <c r="I267" s="214"/>
      <c r="J267" s="215">
        <f>ROUND(I267*H267,2)</f>
        <v>0</v>
      </c>
      <c r="K267" s="216"/>
      <c r="L267" s="41"/>
      <c r="M267" s="223" t="s">
        <v>1</v>
      </c>
      <c r="N267" s="224" t="s">
        <v>42</v>
      </c>
      <c r="O267" s="225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1" t="s">
        <v>122</v>
      </c>
      <c r="AT267" s="221" t="s">
        <v>118</v>
      </c>
      <c r="AU267" s="221" t="s">
        <v>82</v>
      </c>
      <c r="AY267" s="14" t="s">
        <v>115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4" t="s">
        <v>82</v>
      </c>
      <c r="BK267" s="222">
        <f>ROUND(I267*H267,2)</f>
        <v>0</v>
      </c>
      <c r="BL267" s="14" t="s">
        <v>122</v>
      </c>
      <c r="BM267" s="221" t="s">
        <v>635</v>
      </c>
    </row>
    <row r="268" s="2" customFormat="1" ht="6.96" customHeight="1">
      <c r="A268" s="35"/>
      <c r="B268" s="63"/>
      <c r="C268" s="64"/>
      <c r="D268" s="64"/>
      <c r="E268" s="64"/>
      <c r="F268" s="64"/>
      <c r="G268" s="64"/>
      <c r="H268" s="64"/>
      <c r="I268" s="64"/>
      <c r="J268" s="64"/>
      <c r="K268" s="64"/>
      <c r="L268" s="41"/>
      <c r="M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</row>
  </sheetData>
  <sheetProtection sheet="1" autoFilter="0" formatColumns="0" formatRows="0" objects="1" scenarios="1" spinCount="100000" saltValue="5jr40jsCtTZny3cLLlgzO2Mxlo8PLJhv37PUYgUTAX0CIb9ZPfIBDcp5DLvskDZzkbDbXHQbuW5+qUC8bibiTQ==" hashValue="HpFUbaExhllXx1mg03OaJKZGBCVQ1hizHI6VravYVyuHllZ4sSfk16vq9b9vgIir4+K4+yqgKbEcF2m24GwLQw==" algorithmName="SHA-512" password="CC35"/>
  <autoFilter ref="C120:K267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Rozp_PC\Rozpocet</dc:creator>
  <cp:lastModifiedBy>Rozp_PC\Rozpocet</cp:lastModifiedBy>
  <dcterms:created xsi:type="dcterms:W3CDTF">2025-03-03T12:35:26Z</dcterms:created>
  <dcterms:modified xsi:type="dcterms:W3CDTF">2025-03-03T12:35:28Z</dcterms:modified>
</cp:coreProperties>
</file>