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Dekanat\IRENA\DĚKANÁT PŘEROV\BOCHOŘ\Opravy BOCHOŘ\DOTACE_PODKLADY PRO OPRAVU KROVU KOSTELA_2023,2024\ROZPOČET HRBÁČ_slepé\"/>
    </mc:Choice>
  </mc:AlternateContent>
  <xr:revisionPtr revIDLastSave="0" documentId="13_ncr:1_{A3F28712-B5B1-4769-8BF9-1289DE63A6EB}" xr6:coauthVersionLast="36" xr6:coauthVersionMax="47" xr10:uidLastSave="{00000000-0000-0000-0000-000000000000}"/>
  <bookViews>
    <workbookView xWindow="0" yWindow="0" windowWidth="28800" windowHeight="12225" activeTab="3" xr2:uid="{C5A64A60-080C-4DAD-B561-68FFD70ECB18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06" i="12" l="1"/>
  <c r="F39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 s="1"/>
  <c r="I12" i="12"/>
  <c r="K12" i="12"/>
  <c r="O12" i="12"/>
  <c r="O11" i="12" s="1"/>
  <c r="Q12" i="12"/>
  <c r="U12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3" i="12"/>
  <c r="G23" i="12" s="1"/>
  <c r="M23" i="12" s="1"/>
  <c r="I23" i="12"/>
  <c r="K23" i="12"/>
  <c r="O23" i="12"/>
  <c r="Q23" i="12"/>
  <c r="U23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1" i="12"/>
  <c r="G31" i="12"/>
  <c r="M31" i="12" s="1"/>
  <c r="M30" i="12" s="1"/>
  <c r="I31" i="12"/>
  <c r="I30" i="12" s="1"/>
  <c r="K31" i="12"/>
  <c r="K30" i="12" s="1"/>
  <c r="O31" i="12"/>
  <c r="O30" i="12" s="1"/>
  <c r="Q31" i="12"/>
  <c r="Q30" i="12" s="1"/>
  <c r="U31" i="12"/>
  <c r="U30" i="12" s="1"/>
  <c r="F35" i="12"/>
  <c r="G35" i="12"/>
  <c r="M35" i="12" s="1"/>
  <c r="I35" i="12"/>
  <c r="K35" i="12"/>
  <c r="O35" i="12"/>
  <c r="Q35" i="12"/>
  <c r="U35" i="12"/>
  <c r="F38" i="12"/>
  <c r="G38" i="12" s="1"/>
  <c r="M38" i="12" s="1"/>
  <c r="I38" i="12"/>
  <c r="K38" i="12"/>
  <c r="O38" i="12"/>
  <c r="Q38" i="12"/>
  <c r="U38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9" i="12"/>
  <c r="G49" i="12"/>
  <c r="G48" i="12" s="1"/>
  <c r="I51" i="1" s="1"/>
  <c r="I49" i="12"/>
  <c r="I48" i="12" s="1"/>
  <c r="K49" i="12"/>
  <c r="K48" i="12" s="1"/>
  <c r="O49" i="12"/>
  <c r="O48" i="12" s="1"/>
  <c r="Q49" i="12"/>
  <c r="Q48" i="12" s="1"/>
  <c r="U49" i="12"/>
  <c r="U48" i="12" s="1"/>
  <c r="F51" i="12"/>
  <c r="G51" i="12" s="1"/>
  <c r="I51" i="12"/>
  <c r="K51" i="12"/>
  <c r="O51" i="12"/>
  <c r="Q51" i="12"/>
  <c r="U51" i="12"/>
  <c r="F53" i="12"/>
  <c r="G53" i="12" s="1"/>
  <c r="M53" i="12" s="1"/>
  <c r="I53" i="12"/>
  <c r="K53" i="12"/>
  <c r="O53" i="12"/>
  <c r="Q53" i="12"/>
  <c r="U53" i="12"/>
  <c r="F56" i="12"/>
  <c r="G56" i="12" s="1"/>
  <c r="M56" i="12" s="1"/>
  <c r="I56" i="12"/>
  <c r="K56" i="12"/>
  <c r="O56" i="12"/>
  <c r="Q56" i="12"/>
  <c r="U56" i="12"/>
  <c r="F61" i="12"/>
  <c r="G61" i="12" s="1"/>
  <c r="M61" i="12" s="1"/>
  <c r="I61" i="12"/>
  <c r="K61" i="12"/>
  <c r="O61" i="12"/>
  <c r="Q61" i="12"/>
  <c r="U61" i="12"/>
  <c r="F65" i="12"/>
  <c r="G65" i="12" s="1"/>
  <c r="M65" i="12" s="1"/>
  <c r="I65" i="12"/>
  <c r="K65" i="12"/>
  <c r="O65" i="12"/>
  <c r="Q65" i="12"/>
  <c r="U65" i="12"/>
  <c r="F71" i="12"/>
  <c r="G71" i="12" s="1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84" i="12"/>
  <c r="G84" i="12" s="1"/>
  <c r="M84" i="12" s="1"/>
  <c r="I84" i="12"/>
  <c r="K84" i="12"/>
  <c r="O84" i="12"/>
  <c r="Q84" i="12"/>
  <c r="U84" i="12"/>
  <c r="F86" i="12"/>
  <c r="G86" i="12" s="1"/>
  <c r="M86" i="12" s="1"/>
  <c r="I86" i="12"/>
  <c r="K86" i="12"/>
  <c r="O86" i="12"/>
  <c r="Q86" i="12"/>
  <c r="U86" i="12"/>
  <c r="F89" i="12"/>
  <c r="G89" i="12" s="1"/>
  <c r="M89" i="12" s="1"/>
  <c r="I89" i="12"/>
  <c r="K89" i="12"/>
  <c r="O89" i="12"/>
  <c r="Q89" i="12"/>
  <c r="U89" i="12"/>
  <c r="F94" i="12"/>
  <c r="G94" i="12" s="1"/>
  <c r="M94" i="12" s="1"/>
  <c r="I94" i="12"/>
  <c r="K94" i="12"/>
  <c r="O94" i="12"/>
  <c r="Q94" i="12"/>
  <c r="U94" i="12"/>
  <c r="F98" i="12"/>
  <c r="G98" i="12" s="1"/>
  <c r="M98" i="12" s="1"/>
  <c r="I98" i="12"/>
  <c r="K98" i="12"/>
  <c r="O98" i="12"/>
  <c r="Q98" i="12"/>
  <c r="U98" i="12"/>
  <c r="F104" i="12"/>
  <c r="G104" i="12" s="1"/>
  <c r="M104" i="12" s="1"/>
  <c r="I104" i="12"/>
  <c r="K104" i="12"/>
  <c r="O104" i="12"/>
  <c r="Q104" i="12"/>
  <c r="U104" i="12"/>
  <c r="F106" i="12"/>
  <c r="G106" i="12" s="1"/>
  <c r="M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20" i="12"/>
  <c r="G120" i="12" s="1"/>
  <c r="M120" i="12" s="1"/>
  <c r="I120" i="12"/>
  <c r="K120" i="12"/>
  <c r="O120" i="12"/>
  <c r="Q120" i="12"/>
  <c r="U120" i="12"/>
  <c r="F124" i="12"/>
  <c r="G124" i="12" s="1"/>
  <c r="M124" i="12" s="1"/>
  <c r="I124" i="12"/>
  <c r="K124" i="12"/>
  <c r="O124" i="12"/>
  <c r="Q124" i="12"/>
  <c r="U124" i="12"/>
  <c r="F126" i="12"/>
  <c r="G126" i="12" s="1"/>
  <c r="M126" i="12" s="1"/>
  <c r="I126" i="12"/>
  <c r="K126" i="12"/>
  <c r="O126" i="12"/>
  <c r="Q126" i="12"/>
  <c r="U126" i="12"/>
  <c r="F128" i="12"/>
  <c r="G128" i="12" s="1"/>
  <c r="M128" i="12" s="1"/>
  <c r="I128" i="12"/>
  <c r="K128" i="12"/>
  <c r="O128" i="12"/>
  <c r="Q128" i="12"/>
  <c r="U128" i="12"/>
  <c r="F130" i="12"/>
  <c r="G130" i="12" s="1"/>
  <c r="M130" i="12" s="1"/>
  <c r="I130" i="12"/>
  <c r="K130" i="12"/>
  <c r="O130" i="12"/>
  <c r="Q130" i="12"/>
  <c r="U130" i="12"/>
  <c r="F132" i="12"/>
  <c r="G132" i="12" s="1"/>
  <c r="M132" i="12" s="1"/>
  <c r="I132" i="12"/>
  <c r="K132" i="12"/>
  <c r="O132" i="12"/>
  <c r="Q132" i="12"/>
  <c r="U132" i="12"/>
  <c r="F134" i="12"/>
  <c r="G134" i="12" s="1"/>
  <c r="M134" i="12" s="1"/>
  <c r="I134" i="12"/>
  <c r="K134" i="12"/>
  <c r="O134" i="12"/>
  <c r="Q134" i="12"/>
  <c r="U134" i="12"/>
  <c r="F148" i="12"/>
  <c r="G148" i="12" s="1"/>
  <c r="M148" i="12" s="1"/>
  <c r="I148" i="12"/>
  <c r="K148" i="12"/>
  <c r="O148" i="12"/>
  <c r="Q148" i="12"/>
  <c r="U148" i="12"/>
  <c r="F150" i="12"/>
  <c r="G150" i="12" s="1"/>
  <c r="I150" i="12"/>
  <c r="K150" i="12"/>
  <c r="O150" i="12"/>
  <c r="Q150" i="12"/>
  <c r="U150" i="12"/>
  <c r="F152" i="12"/>
  <c r="G152" i="12" s="1"/>
  <c r="M152" i="12" s="1"/>
  <c r="I152" i="12"/>
  <c r="K152" i="12"/>
  <c r="O152" i="12"/>
  <c r="Q152" i="12"/>
  <c r="U152" i="12"/>
  <c r="F154" i="12"/>
  <c r="G154" i="12" s="1"/>
  <c r="M154" i="12" s="1"/>
  <c r="I154" i="12"/>
  <c r="K154" i="12"/>
  <c r="O154" i="12"/>
  <c r="Q154" i="12"/>
  <c r="U154" i="12"/>
  <c r="F156" i="12"/>
  <c r="G156" i="12" s="1"/>
  <c r="M156" i="12" s="1"/>
  <c r="I156" i="12"/>
  <c r="K156" i="12"/>
  <c r="O156" i="12"/>
  <c r="Q156" i="12"/>
  <c r="U156" i="12"/>
  <c r="F158" i="12"/>
  <c r="G158" i="12" s="1"/>
  <c r="M158" i="12" s="1"/>
  <c r="I158" i="12"/>
  <c r="K158" i="12"/>
  <c r="O158" i="12"/>
  <c r="Q158" i="12"/>
  <c r="U158" i="12"/>
  <c r="F160" i="12"/>
  <c r="G160" i="12" s="1"/>
  <c r="M160" i="12" s="1"/>
  <c r="I160" i="12"/>
  <c r="K160" i="12"/>
  <c r="O160" i="12"/>
  <c r="Q160" i="12"/>
  <c r="U160" i="12"/>
  <c r="F162" i="12"/>
  <c r="G162" i="12" s="1"/>
  <c r="M162" i="12" s="1"/>
  <c r="I162" i="12"/>
  <c r="K162" i="12"/>
  <c r="O162" i="12"/>
  <c r="Q162" i="12"/>
  <c r="U162" i="12"/>
  <c r="F164" i="12"/>
  <c r="G164" i="12" s="1"/>
  <c r="M164" i="12" s="1"/>
  <c r="I164" i="12"/>
  <c r="K164" i="12"/>
  <c r="O164" i="12"/>
  <c r="Q164" i="12"/>
  <c r="U164" i="12"/>
  <c r="F166" i="12"/>
  <c r="G166" i="12" s="1"/>
  <c r="M166" i="12" s="1"/>
  <c r="I166" i="12"/>
  <c r="K166" i="12"/>
  <c r="O166" i="12"/>
  <c r="Q166" i="12"/>
  <c r="U166" i="12"/>
  <c r="F168" i="12"/>
  <c r="G168" i="12" s="1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72" i="12"/>
  <c r="G172" i="12"/>
  <c r="M172" i="12" s="1"/>
  <c r="I172" i="12"/>
  <c r="K172" i="12"/>
  <c r="O172" i="12"/>
  <c r="Q172" i="12"/>
  <c r="U172" i="12"/>
  <c r="F174" i="12"/>
  <c r="G174" i="12" s="1"/>
  <c r="I174" i="12"/>
  <c r="K174" i="12"/>
  <c r="O174" i="12"/>
  <c r="Q174" i="12"/>
  <c r="U174" i="12"/>
  <c r="F175" i="12"/>
  <c r="G175" i="12"/>
  <c r="M175" i="12" s="1"/>
  <c r="I175" i="12"/>
  <c r="K175" i="12"/>
  <c r="O175" i="12"/>
  <c r="Q175" i="12"/>
  <c r="U175" i="12"/>
  <c r="F178" i="12"/>
  <c r="G178" i="12"/>
  <c r="M178" i="12" s="1"/>
  <c r="I178" i="12"/>
  <c r="K178" i="12"/>
  <c r="O178" i="12"/>
  <c r="Q178" i="12"/>
  <c r="U178" i="12"/>
  <c r="F180" i="12"/>
  <c r="G180" i="12"/>
  <c r="M180" i="12" s="1"/>
  <c r="I180" i="12"/>
  <c r="K180" i="12"/>
  <c r="O180" i="12"/>
  <c r="Q180" i="12"/>
  <c r="U180" i="12"/>
  <c r="F182" i="12"/>
  <c r="G182" i="12" s="1"/>
  <c r="M182" i="12" s="1"/>
  <c r="I182" i="12"/>
  <c r="K182" i="12"/>
  <c r="O182" i="12"/>
  <c r="Q182" i="12"/>
  <c r="U182" i="12"/>
  <c r="F184" i="12"/>
  <c r="G184" i="12"/>
  <c r="M184" i="12" s="1"/>
  <c r="I184" i="12"/>
  <c r="K184" i="12"/>
  <c r="O184" i="12"/>
  <c r="Q184" i="12"/>
  <c r="U184" i="12"/>
  <c r="F186" i="12"/>
  <c r="G186" i="12"/>
  <c r="M186" i="12" s="1"/>
  <c r="I186" i="12"/>
  <c r="K186" i="12"/>
  <c r="O186" i="12"/>
  <c r="Q186" i="12"/>
  <c r="U186" i="12"/>
  <c r="F188" i="12"/>
  <c r="G188" i="12"/>
  <c r="M188" i="12" s="1"/>
  <c r="M187" i="12" s="1"/>
  <c r="I188" i="12"/>
  <c r="I187" i="12" s="1"/>
  <c r="K188" i="12"/>
  <c r="K187" i="12" s="1"/>
  <c r="O188" i="12"/>
  <c r="O187" i="12" s="1"/>
  <c r="Q188" i="12"/>
  <c r="Q187" i="12" s="1"/>
  <c r="U188" i="12"/>
  <c r="U187" i="12" s="1"/>
  <c r="F203" i="12"/>
  <c r="G203" i="12" s="1"/>
  <c r="I203" i="12"/>
  <c r="K203" i="12"/>
  <c r="K202" i="12" s="1"/>
  <c r="O203" i="12"/>
  <c r="O202" i="12" s="1"/>
  <c r="Q203" i="12"/>
  <c r="U203" i="12"/>
  <c r="F204" i="12"/>
  <c r="G204" i="12" s="1"/>
  <c r="M204" i="12" s="1"/>
  <c r="I204" i="12"/>
  <c r="K204" i="12"/>
  <c r="O204" i="12"/>
  <c r="Q204" i="12"/>
  <c r="U204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AD206" i="12"/>
  <c r="G39" i="1" s="1"/>
  <c r="G40" i="1" s="1"/>
  <c r="G25" i="1" s="1"/>
  <c r="G26" i="1" s="1"/>
  <c r="M174" i="12"/>
  <c r="G171" i="12"/>
  <c r="I54" i="1" s="1"/>
  <c r="K149" i="12"/>
  <c r="Q50" i="12"/>
  <c r="Q11" i="12"/>
  <c r="U171" i="12"/>
  <c r="I149" i="12"/>
  <c r="O50" i="12"/>
  <c r="I34" i="12"/>
  <c r="Q202" i="12"/>
  <c r="G187" i="12"/>
  <c r="I55" i="1" s="1"/>
  <c r="O171" i="12"/>
  <c r="O149" i="12"/>
  <c r="U50" i="12"/>
  <c r="I50" i="12"/>
  <c r="O34" i="12"/>
  <c r="U11" i="12"/>
  <c r="I11" i="12"/>
  <c r="K171" i="12"/>
  <c r="K34" i="12"/>
  <c r="I171" i="12"/>
  <c r="U149" i="12"/>
  <c r="U34" i="12"/>
  <c r="U202" i="12"/>
  <c r="I202" i="12"/>
  <c r="Q171" i="12"/>
  <c r="Q149" i="12"/>
  <c r="K50" i="12"/>
  <c r="Q34" i="12"/>
  <c r="K11" i="12"/>
  <c r="F40" i="1"/>
  <c r="G149" i="12"/>
  <c r="I53" i="1" s="1"/>
  <c r="M150" i="12"/>
  <c r="M149" i="12" s="1"/>
  <c r="M34" i="12"/>
  <c r="M203" i="12"/>
  <c r="M202" i="12" s="1"/>
  <c r="G202" i="12"/>
  <c r="I56" i="1" s="1"/>
  <c r="M51" i="12"/>
  <c r="M50" i="12" s="1"/>
  <c r="G50" i="12"/>
  <c r="I52" i="1" s="1"/>
  <c r="M12" i="12"/>
  <c r="M11" i="12" s="1"/>
  <c r="G11" i="12"/>
  <c r="I48" i="1" s="1"/>
  <c r="M171" i="12"/>
  <c r="M49" i="12"/>
  <c r="M48" i="12" s="1"/>
  <c r="M9" i="12"/>
  <c r="M8" i="12" s="1"/>
  <c r="G30" i="12"/>
  <c r="I49" i="1" s="1"/>
  <c r="G34" i="12"/>
  <c r="I50" i="1" s="1"/>
  <c r="I17" i="1" l="1"/>
  <c r="H39" i="1"/>
  <c r="H40" i="1" s="1"/>
  <c r="G206" i="12"/>
  <c r="I47" i="1"/>
  <c r="I39" i="1"/>
  <c r="I40" i="1" s="1"/>
  <c r="J39" i="1" s="1"/>
  <c r="J40" i="1" s="1"/>
  <c r="G28" i="1"/>
  <c r="G23" i="1"/>
  <c r="I57" i="1" l="1"/>
  <c r="I16" i="1"/>
  <c r="I21" i="1" s="1"/>
  <c r="G24" i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3C4C4216-92E5-4824-AACC-0E436CCB4A69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A1A06D0-EF98-4CD7-BB17-B57E9697D1EB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BF607463-F48B-48F4-8037-4A468340CEB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4B16DD37-5DA0-4C87-8B2E-7A1291598ED3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32BF84D7-F94B-4ABF-8C4F-17093434F36A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5D9DA58-D341-4696-AFA5-173DCD111C2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<sst xmlns="http://schemas.openxmlformats.org/spreadsheetml/2006/main" count="693" uniqueCount="333">
  <si>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</si>
  <si>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</si>
  <si>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</si>
  <si>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</si>
  <si>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</si>
  <si>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</si>
  <si>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</si>
  <si>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</si>
  <si>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</si>
  <si>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</si>
  <si>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</si>
  <si>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</si>
  <si>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</si>
  <si>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</si>
  <si>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</si>
  <si>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</si>
  <si>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</si>
  <si>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</si>
  <si>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</si>
  <si>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</si>
  <si>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</si>
  <si>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</si>
  <si>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</si>
  <si>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</si>
  <si>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</si>
  <si>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</si>
  <si>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</si>
  <si>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</si>
  <si>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</si>
  <si>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</si>
  <si>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</si>
  <si>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</si>
  <si>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</si>
  <si>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</si>
  <si>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</si>
  <si>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</si>
  <si>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</si>
  <si>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</si>
  <si>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</si>
  <si>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</si>
  <si>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</si>
  <si>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</si>
  <si>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</si>
  <si>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</si>
  <si>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</si>
  <si>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2024003b Bochoř, kostel sv. Floriána - presbytář</t>
  </si>
  <si>
    <t>Římskokatolická farnost Bochoř</t>
  </si>
  <si>
    <t>Rozpočet</t>
  </si>
  <si>
    <t>Celkem za stavbu</t>
  </si>
  <si>
    <t>CZK</t>
  </si>
  <si>
    <t>Rekapitulace dílů</t>
  </si>
  <si>
    <t>Typ dílu</t>
  </si>
  <si>
    <t>62</t>
  </si>
  <si>
    <t>Upravy povrchů vnější</t>
  </si>
  <si>
    <t>94</t>
  </si>
  <si>
    <t>Lešení a stavební mechanismy</t>
  </si>
  <si>
    <t>95</t>
  </si>
  <si>
    <t>Dokončovací kce na pozem.stav.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</si>
  <si>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</si>
  <si>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</si>
  <si>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</si>
  <si>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</si>
  <si>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</si>
  <si>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</si>
  <si>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</si>
  <si>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</si>
  <si>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</si>
  <si>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</si>
  <si>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</si>
  <si>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</si>
  <si>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</si>
  <si>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</si>
  <si>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</si>
  <si>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</si>
  <si>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</si>
  <si>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</si>
  <si>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</si>
  <si>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</si>
  <si>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</si>
  <si>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</si>
  <si>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</si>
  <si>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</si>
  <si>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</si>
  <si>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</si>
  <si>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</si>
  <si>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</si>
  <si>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</si>
  <si>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</si>
  <si>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</si>
  <si>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</si>
  <si>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</si>
  <si>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</si>
  <si>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</si>
  <si>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</si>
  <si>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</si>
  <si>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</si>
  <si>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</si>
  <si>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</si>
  <si>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</si>
  <si>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622421736R00</t>
  </si>
  <si>
    <t>Oprava vněj.om.vápenné štuk.stěn,sl.III,do 65%,SMS, včetně nátěru KEIM</t>
  </si>
  <si>
    <t>m2</t>
  </si>
  <si>
    <t>POL1_0</t>
  </si>
  <si>
    <t>Plocha štítu:11,8*1,75*2</t>
  </si>
  <si>
    <t>VV</t>
  </si>
  <si>
    <t>941941032R00</t>
  </si>
  <si>
    <t>Montáž lešení leh.řad.s podlahami,š.do 1 m, H 30 m</t>
  </si>
  <si>
    <t>Presbytář-exteriér:(6,53+3*4)*15</t>
  </si>
  <si>
    <t>Presbytář-štít:12,5*10,05/2</t>
  </si>
  <si>
    <t>941941192R00</t>
  </si>
  <si>
    <t>Příplatek za každý měsíc použití lešení k pol.1032</t>
  </si>
  <si>
    <t>340,7625*3</t>
  </si>
  <si>
    <t>944944011R00</t>
  </si>
  <si>
    <t>Montáž ochranné sítě z umělých vláken</t>
  </si>
  <si>
    <t>944944031R00</t>
  </si>
  <si>
    <t>Příplatek za každý měsíc použití sítí k pol. 4011</t>
  </si>
  <si>
    <t>340,7625*2</t>
  </si>
  <si>
    <t>943944123R00</t>
  </si>
  <si>
    <t>Montáž lešení prostorového těžkého, H 20 m, 900 kg</t>
  </si>
  <si>
    <t>m3</t>
  </si>
  <si>
    <t>Presbytář:</t>
  </si>
  <si>
    <t>Půda:6*5/2*8</t>
  </si>
  <si>
    <t>943944293R00</t>
  </si>
  <si>
    <t>Příplatek za každý měsíc použití lešení k pol.4123</t>
  </si>
  <si>
    <t>120*3</t>
  </si>
  <si>
    <t>941941832R00</t>
  </si>
  <si>
    <t>Demontáž lešení leh.řad.s podlahami,š.1 m, H 30 m</t>
  </si>
  <si>
    <t>944944081R00</t>
  </si>
  <si>
    <t>Demontáž ochranné sítě z umělých vláken</t>
  </si>
  <si>
    <t>943944823R00</t>
  </si>
  <si>
    <t>Demontáž lešení prostorov.těžkého, H 20 m, 900 kg</t>
  </si>
  <si>
    <t>943-94Rpol1</t>
  </si>
  <si>
    <t>Jeřáb Liebher 70</t>
  </si>
  <si>
    <t>den</t>
  </si>
  <si>
    <t>943-94Rpol2</t>
  </si>
  <si>
    <t>Montážní plošina MP 28</t>
  </si>
  <si>
    <t>952901114R00</t>
  </si>
  <si>
    <t>Vyčištění budov o výšce podlaží nad 4 m</t>
  </si>
  <si>
    <t>Půda:9,375*9,03-2,845*2,845</t>
  </si>
  <si>
    <t>979011111R00</t>
  </si>
  <si>
    <t>Svislá doprava suti a vybour. hmot za 2.NP a 1.PP</t>
  </si>
  <si>
    <t>t</t>
  </si>
  <si>
    <t>Dřevo:10,317</t>
  </si>
  <si>
    <t>Plechy:1,431</t>
  </si>
  <si>
    <t>979011121R00</t>
  </si>
  <si>
    <t>Příplatek za každé další podlaží</t>
  </si>
  <si>
    <t>11,748*2</t>
  </si>
  <si>
    <t>979081111R00</t>
  </si>
  <si>
    <t>Odvoz suti a vybour. hmot na skládku do 1 km</t>
  </si>
  <si>
    <t>979081121R00</t>
  </si>
  <si>
    <t>Příplatek k odvozu za každý další 1 km</t>
  </si>
  <si>
    <t>11,748*25</t>
  </si>
  <si>
    <t>979082111R00</t>
  </si>
  <si>
    <t>Vnitrostaveništní doprava suti do 10 m</t>
  </si>
  <si>
    <t>979082121R00</t>
  </si>
  <si>
    <t>Příplatek k vnitrost. dopravě suti za dalších 5 m</t>
  </si>
  <si>
    <t>11,748*4</t>
  </si>
  <si>
    <t>979951161R00</t>
  </si>
  <si>
    <t>Výkup kovů - zinek, plechy</t>
  </si>
  <si>
    <t>979990161R00</t>
  </si>
  <si>
    <t>Poplatek za uložení - dřevo, skupina odpadu 170201</t>
  </si>
  <si>
    <t>998009101R00</t>
  </si>
  <si>
    <t>Přesun hmot lešení samostatně budovaného</t>
  </si>
  <si>
    <t>762341811R00</t>
  </si>
  <si>
    <t>Demontáž bednění střech rovných z prken hrubých</t>
  </si>
  <si>
    <t>Presbytář:150</t>
  </si>
  <si>
    <t>762331921R00</t>
  </si>
  <si>
    <t>Vyřezání části střešní vazby do 224 cm2</t>
  </si>
  <si>
    <t>m</t>
  </si>
  <si>
    <t>Námětek 14/16:2*23</t>
  </si>
  <si>
    <t>762331931R00</t>
  </si>
  <si>
    <t>Vyřezání části střešní vazby do 288 cm2</t>
  </si>
  <si>
    <t>Nárožní krokev 14/20:9*4</t>
  </si>
  <si>
    <t>Krokev 14/18:8*11+5*4+4*5</t>
  </si>
  <si>
    <t>Klešnina 14/18:4*2</t>
  </si>
  <si>
    <t>762331941R00</t>
  </si>
  <si>
    <t>Vyřezání části střešní vazby do 450 cm2</t>
  </si>
  <si>
    <t>Sloup 18/18:6,5*1</t>
  </si>
  <si>
    <t>Hambálek 18/18:4*4</t>
  </si>
  <si>
    <t>762331951R00</t>
  </si>
  <si>
    <t>Vyřezání části střešní vazby nad 450 cm2</t>
  </si>
  <si>
    <t>Pozednice 23/20:3*2+4*3+4,5*2</t>
  </si>
  <si>
    <t>Vazný trám 22/27:10*2+3,5*4+2,5*4+5*1</t>
  </si>
  <si>
    <t>Krátče 20/25:2*10</t>
  </si>
  <si>
    <t>Výměna v.t. 19/25:5*2+3,5*2+2,5*2</t>
  </si>
  <si>
    <t>762088113R00</t>
  </si>
  <si>
    <t>Zakrývání provizorní plachtou 12x15m,vč.odstranění</t>
  </si>
  <si>
    <t>kus</t>
  </si>
  <si>
    <t>Presbytář:1</t>
  </si>
  <si>
    <t>762085153R00</t>
  </si>
  <si>
    <t xml:space="preserve">Hoblování tesařských prvků - ručně </t>
  </si>
  <si>
    <t>Pozednice 23/20:(0,23+0,2)*2*(3*2+4*3+4,5*2)</t>
  </si>
  <si>
    <t>Vazný trám 22/27:(0,22+0,27)*2*(10*2+3,5*4+2,5*4+5*1)</t>
  </si>
  <si>
    <t>Krátče 20/25:(0,2+0,25)*2*(2*10)</t>
  </si>
  <si>
    <t>Výměna v.t. 19/25:(0,19+0,25)*2*(5*2+3,5*2+2,5*2)</t>
  </si>
  <si>
    <t>Sloup 18/18:(0,18+0,18)*2*6,5*1</t>
  </si>
  <si>
    <t>Hambálek 18/18:(0,18+0,18)*2*4*4</t>
  </si>
  <si>
    <t>Nárožní krokev 14/20:(0,14+0,2)*2*(9*4)</t>
  </si>
  <si>
    <t>Krokev 14/18:(0,14+0,18)*2*(8*11+5*4+4*5)</t>
  </si>
  <si>
    <t>Námětek 14/16:(0,14+0,16)*2*(2*23)</t>
  </si>
  <si>
    <t>762313112R00</t>
  </si>
  <si>
    <t>Montáž svorníků, šroubů délky 300 mm</t>
  </si>
  <si>
    <t>Presbytář:6</t>
  </si>
  <si>
    <t>762333120R00</t>
  </si>
  <si>
    <t>Montáž vázaných krovů nepravidelných do 224 cm2</t>
  </si>
  <si>
    <t>762333130R00</t>
  </si>
  <si>
    <t>Montáž vázaných krovů nepravidelných do 288 cm2</t>
  </si>
  <si>
    <t>Kleština 14/18:4*2</t>
  </si>
  <si>
    <t>762333140R00</t>
  </si>
  <si>
    <t>Montáž vázaných krovů nepravidelných do 450 cm2</t>
  </si>
  <si>
    <t>762333150R00</t>
  </si>
  <si>
    <t>Montáž vázaných krovů nepravidelných nad 450 cm2</t>
  </si>
  <si>
    <t>762341610R00</t>
  </si>
  <si>
    <t>Montáž bednění okapových říms z fošen tl. 40mm</t>
  </si>
  <si>
    <t>Presbytář:(6,53*2+4*3)*0,7</t>
  </si>
  <si>
    <t>762342203R00</t>
  </si>
  <si>
    <t>Montáž laťování střech, vzdálenost latí 22 - 36 cm</t>
  </si>
  <si>
    <t>60515501</t>
  </si>
  <si>
    <t>Hranoly SM/JD</t>
  </si>
  <si>
    <t>POL3_0</t>
  </si>
  <si>
    <t>Pozednice 23/20:0,23*0,2*(3*2+4*3+4,5*2)*1,1</t>
  </si>
  <si>
    <t>Vazný trám 22/27:0,22*0,27*(10*2+3,5*4+2,5*4+5*1)*1,1</t>
  </si>
  <si>
    <t>Krátče 20/25:0,2*0,25*2*10*1,1</t>
  </si>
  <si>
    <t>Výměna v.t. 19/25:0,19*0,25*(5*2+3,5*2+2,5*2)*1,1</t>
  </si>
  <si>
    <t>Sloupek 18/18:0,18*0,18*6,5*1*1,1</t>
  </si>
  <si>
    <t>Hambálek 18/18:0,18*0,18*4*4*1,1</t>
  </si>
  <si>
    <t>Kleština 14/18:0,14*0,18*4*2*1,1</t>
  </si>
  <si>
    <t>Nárožní krokev 14/20:0,14*0,2*9*4*1,1</t>
  </si>
  <si>
    <t>Krokev 14/18:0,14*0,18*(8*11+5*4+4*5)*1,1</t>
  </si>
  <si>
    <t>Námětek 14/16:0,14*0,16*2*23*1,1</t>
  </si>
  <si>
    <t>60515599</t>
  </si>
  <si>
    <t>Příplatek k ceně hranolů za délku přes 8m</t>
  </si>
  <si>
    <t>Vazný trám 22/27:0,22*0,27*10*2*1,1</t>
  </si>
  <si>
    <t>Nárožní krokrv 14/20:0,14*0,2*9*4*1,1</t>
  </si>
  <si>
    <t>60517101</t>
  </si>
  <si>
    <t>Střešní lať SM/JD do 25 cm2</t>
  </si>
  <si>
    <t>Presbytář:0,04*0,06*150*3,5*1,2</t>
  </si>
  <si>
    <t>60514101</t>
  </si>
  <si>
    <t>Fošna SM/JD, omít., tl. 40mm, dl. do 4m</t>
  </si>
  <si>
    <t>Presbytář:(6,53*2+4*3)*0,7*0,04*1,15</t>
  </si>
  <si>
    <t>762811210R00</t>
  </si>
  <si>
    <t>Montáž  a demontáž záklopu, včetně nosné konstrukce - nad klenbou</t>
  </si>
  <si>
    <t>Presbytář:5,8*7,8</t>
  </si>
  <si>
    <t>762991111R00</t>
  </si>
  <si>
    <t>Montáž a demontáž stavebního vrátku</t>
  </si>
  <si>
    <t>Presbytář:16*1</t>
  </si>
  <si>
    <t>762991121R00</t>
  </si>
  <si>
    <t>Pronájem lanového stavebního vrátku</t>
  </si>
  <si>
    <t>762395000R00</t>
  </si>
  <si>
    <t>Spojovací a ochranné prostředky pro střechy</t>
  </si>
  <si>
    <t>Pozednice 23/20:0,23*0,2*(3*2+4*3+4,5*2)</t>
  </si>
  <si>
    <t>Vazný trám 22/27:0,22*0,27*(10*2+3,5*4+2,5*4+5*1)</t>
  </si>
  <si>
    <t>Krátče 20/25:0,2*0,25*2*10</t>
  </si>
  <si>
    <t>Výměna v.t. 19/25:0,19*0,25*(5*2+3,5*2+2,5*2)</t>
  </si>
  <si>
    <t>Kleština 14/18:0,14*0,18*4*2</t>
  </si>
  <si>
    <t>Sloupek 18/18:0,18*0,18*6,5*1</t>
  </si>
  <si>
    <t>Hambálek 18/18:0,18*0,18*4*4</t>
  </si>
  <si>
    <t>Nárožní krokev 14/20:0,14*0,2*9*4</t>
  </si>
  <si>
    <t>Krokev 14/18:0,14*0,18*(8*11+5*4+4*5)</t>
  </si>
  <si>
    <t>Námětek 14/16:0,14*0,16*2*23</t>
  </si>
  <si>
    <t>Latě 4/6:0,04*0,06*150*3,5</t>
  </si>
  <si>
    <t>Fošny:(6,53*2+4*3)*0,7*0,04</t>
  </si>
  <si>
    <t>998762203R00</t>
  </si>
  <si>
    <t>Přesun hmot pro tesařské konstrukce, výšky do 24 m</t>
  </si>
  <si>
    <t>764312842R00</t>
  </si>
  <si>
    <t>Demontáž krytiny, tab.2 x 0,67 m,nad 25 m2, nad 45°</t>
  </si>
  <si>
    <t>764322852R00</t>
  </si>
  <si>
    <t>Demontáž oplechování okapů, TK, rš 660 mm, nad 45°</t>
  </si>
  <si>
    <t>Presbytář:7*2+4*3</t>
  </si>
  <si>
    <t>764331832R00</t>
  </si>
  <si>
    <t>Demontáž lemování zdí, rš 250 a 330 mm, nad 45°</t>
  </si>
  <si>
    <t>Presbyrář:16</t>
  </si>
  <si>
    <t>764351838R00</t>
  </si>
  <si>
    <t>Demontáž háků, sklon nad 45°</t>
  </si>
  <si>
    <t>Presbytář:28</t>
  </si>
  <si>
    <t>764362812R00</t>
  </si>
  <si>
    <t>Demontáž střešního okna, hladká krytina, nad 45°</t>
  </si>
  <si>
    <t>Presbytář:2</t>
  </si>
  <si>
    <t>764393832R00</t>
  </si>
  <si>
    <t>Demontáž hřebene střechy, rš do 400 mm, nad 45°</t>
  </si>
  <si>
    <t>Presbytář:5,5+36</t>
  </si>
  <si>
    <t>764222450R00</t>
  </si>
  <si>
    <t>Oplechování okapů Ti Zn, tvrdá krytina, rš 660 mm</t>
  </si>
  <si>
    <t>Presbytář:26</t>
  </si>
  <si>
    <t>764231430R00</t>
  </si>
  <si>
    <t>Lemování Ti Zn plechem zdí,tvrdá krytina,rš 330 mm</t>
  </si>
  <si>
    <t>Presbytář:16</t>
  </si>
  <si>
    <t>764255403R00</t>
  </si>
  <si>
    <t>Žlaby z Ti Zn plechu, nástřešní oblé, rš 660 mm</t>
  </si>
  <si>
    <t>764261420R00</t>
  </si>
  <si>
    <t>Střešní okna z Ti Zn, krytina vlnitá, 60 x 60 cm</t>
  </si>
  <si>
    <t>998764203R00</t>
  </si>
  <si>
    <t>Přesun hmot pro klempířské konstr., výšky do 24 m</t>
  </si>
  <si>
    <t>765322611RT8</t>
  </si>
  <si>
    <t>765322694R00</t>
  </si>
  <si>
    <t>765322801R00</t>
  </si>
  <si>
    <t>Presbytář - lemování:16</t>
  </si>
  <si>
    <t>Presbytář - okap:26</t>
  </si>
  <si>
    <t>765322802R00</t>
  </si>
  <si>
    <t>Presbytář - nároží:9*2*4</t>
  </si>
  <si>
    <t>765322810RT7</t>
  </si>
  <si>
    <t>765328521RT1</t>
  </si>
  <si>
    <t>Presbytář:5,5</t>
  </si>
  <si>
    <t>765328661RT1</t>
  </si>
  <si>
    <t>Presbytář:9*4</t>
  </si>
  <si>
    <t>998765203R00</t>
  </si>
  <si>
    <t>Přesun hmot pro krytiny tvrdé, výšky do 24 m</t>
  </si>
  <si>
    <t>783782210R00</t>
  </si>
  <si>
    <t>Nátěr tesařských konstrukcí Bochemitem Plus I 2x</t>
  </si>
  <si>
    <t>Krátče 20/25:(0,22+0,25)*2*2*10</t>
  </si>
  <si>
    <t>Sloupek 18/18:(0,18+0,18)*2*6,5*1</t>
  </si>
  <si>
    <t>Nárožní krokev 14/20:(0,14+0,2)*2*9*4</t>
  </si>
  <si>
    <t>Kleština 14/18:(0,14+0,18)*2*4*2</t>
  </si>
  <si>
    <t>Námětek 14/16:(0,14+0,16)*2*2*23</t>
  </si>
  <si>
    <t>Střešní latě 4/6:(0,04+0,06)*2*150*3,5</t>
  </si>
  <si>
    <t>Fošny:(6,53*2+4*3)*2*0,7</t>
  </si>
  <si>
    <t>VN-10001</t>
  </si>
  <si>
    <t>Zařízení staveniště</t>
  </si>
  <si>
    <t>VN-10003</t>
  </si>
  <si>
    <t>Ztížené výrobní podmínky, přesun stavebních kapaci</t>
  </si>
  <si>
    <t/>
  </si>
  <si>
    <t>SUM</t>
  </si>
  <si>
    <t>Poznámky uchazeče k zadání</t>
  </si>
  <si>
    <t>POPUZIV</t>
  </si>
  <si>
    <t>END</t>
  </si>
  <si>
    <t>Bochoř, kostel sv. Floriána - presbytář</t>
  </si>
  <si>
    <t>Krytina vláknocementová, složitá, na latě, jednoduché krytí</t>
  </si>
  <si>
    <t>Příplatek za sklon přes 60 do 75°,kryt.slož.</t>
  </si>
  <si>
    <t>Samostatné přiřezání a uchycení - rovné</t>
  </si>
  <si>
    <t>Samostatné přiřezání a uchycení - šikmé</t>
  </si>
  <si>
    <t>Dvojité založení krytiny u okapu do roviny</t>
  </si>
  <si>
    <t>Hřeben, na šablony, obdélníky, vlnovky, hřebenáč kónický 400 x 120 mm, 3 kusy/m</t>
  </si>
  <si>
    <t>Nároží, střechy ze šablon i z obdélníků, hřebenáč kónický 400 x 120 mm, 3 kusy/m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</si>
</sst>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CCAD9190-194D-4629-BC44-565F45FFB8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8A6DD-5993-406F-B935-9FF33A962A4D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4DE5A-E7EF-4031-A161-84735A689957}">
  <sheetPr codeName="List5112">
    <tabColor rgb="FF66FF66"/>
  </sheetPr>
  <dimension ref="A1:O60"/>
  <sheetViews>
    <sheetView showGridLines="0" topLeftCell="B57" zoomScaleNormal="100" zoomScaleSheetLayoutView="75" workbookViewId="0">
      <selection activeCell="C13" sqref="C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07" t="s">
        <v>42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3"/>
      <c r="B2" s="70" t="s">
        <v>40</v>
      </c>
      <c r="C2" s="71"/>
      <c r="D2" s="223" t="s">
        <v>325</v>
      </c>
      <c r="E2" s="224"/>
      <c r="F2" s="224"/>
      <c r="G2" s="224"/>
      <c r="H2" s="224"/>
      <c r="I2" s="224"/>
      <c r="J2" s="225"/>
      <c r="O2" s="1"/>
    </row>
    <row r="3" spans="1:15" ht="23.25" hidden="1" customHeight="1" x14ac:dyDescent="0.2">
      <c r="A3" s="3"/>
      <c r="B3" s="72" t="s">
        <v>43</v>
      </c>
      <c r="C3" s="73"/>
      <c r="D3" s="227"/>
      <c r="E3" s="228"/>
      <c r="F3" s="228"/>
      <c r="G3" s="228"/>
      <c r="H3" s="228"/>
      <c r="I3" s="228"/>
      <c r="J3" s="229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46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19"/>
      <c r="E11" s="219"/>
      <c r="F11" s="219"/>
      <c r="G11" s="219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33"/>
      <c r="E12" s="233"/>
      <c r="F12" s="233"/>
      <c r="G12" s="233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193"/>
      <c r="E13" s="193"/>
      <c r="F13" s="193"/>
      <c r="G13" s="193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26"/>
      <c r="F15" s="226"/>
      <c r="G15" s="231"/>
      <c r="H15" s="231"/>
      <c r="I15" s="231" t="s">
        <v>28</v>
      </c>
      <c r="J15" s="232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196"/>
      <c r="F16" s="197"/>
      <c r="G16" s="196"/>
      <c r="H16" s="197"/>
      <c r="I16" s="196">
        <f>SUMIF(F47:F56,A16,I47:I56)+SUMIF(F47:F56,"PSU",I47:I56)</f>
        <v>0</v>
      </c>
      <c r="J16" s="216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196"/>
      <c r="F17" s="197"/>
      <c r="G17" s="196"/>
      <c r="H17" s="197"/>
      <c r="I17" s="196">
        <f>SUMIF(F47:F56,A17,I47:I56)</f>
        <v>0</v>
      </c>
      <c r="J17" s="216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196"/>
      <c r="F18" s="197"/>
      <c r="G18" s="196"/>
      <c r="H18" s="197"/>
      <c r="I18" s="196">
        <f>SUMIF(F47:F56,A18,I47:I56)</f>
        <v>0</v>
      </c>
      <c r="J18" s="216"/>
    </row>
    <row r="19" spans="1:10" ht="23.25" customHeight="1" x14ac:dyDescent="0.2">
      <c r="A19" s="128" t="s">
        <v>70</v>
      </c>
      <c r="B19" s="129" t="s">
        <v>26</v>
      </c>
      <c r="C19" s="47"/>
      <c r="D19" s="48"/>
      <c r="E19" s="196"/>
      <c r="F19" s="197"/>
      <c r="G19" s="196"/>
      <c r="H19" s="197"/>
      <c r="I19" s="196">
        <f>SUMIF(F47:F56,A19,I47:I56)</f>
        <v>0</v>
      </c>
      <c r="J19" s="216"/>
    </row>
    <row r="20" spans="1:10" ht="23.25" customHeight="1" x14ac:dyDescent="0.2">
      <c r="A20" s="128" t="s">
        <v>71</v>
      </c>
      <c r="B20" s="129" t="s">
        <v>27</v>
      </c>
      <c r="C20" s="47"/>
      <c r="D20" s="48"/>
      <c r="E20" s="196"/>
      <c r="F20" s="197"/>
      <c r="G20" s="196"/>
      <c r="H20" s="197"/>
      <c r="I20" s="196">
        <f>SUMIF(F47:F56,A20,I47:I56)</f>
        <v>0</v>
      </c>
      <c r="J20" s="216"/>
    </row>
    <row r="21" spans="1:10" ht="23.25" customHeight="1" x14ac:dyDescent="0.2">
      <c r="A21" s="3"/>
      <c r="B21" s="63" t="s">
        <v>28</v>
      </c>
      <c r="C21" s="64"/>
      <c r="D21" s="65"/>
      <c r="E21" s="217"/>
      <c r="F21" s="218"/>
      <c r="G21" s="217"/>
      <c r="H21" s="218"/>
      <c r="I21" s="217">
        <f>SUM(I16:J20)</f>
        <v>0</v>
      </c>
      <c r="J21" s="222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4">
        <f>ZakladDPHSniVypocet</f>
        <v>0</v>
      </c>
      <c r="H23" s="215"/>
      <c r="I23" s="215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0">
        <f>ZakladDPHSni*SazbaDPH1/100</f>
        <v>0</v>
      </c>
      <c r="H24" s="221"/>
      <c r="I24" s="221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4">
        <f>ZakladDPHZaklVypocet</f>
        <v>0</v>
      </c>
      <c r="H25" s="215"/>
      <c r="I25" s="215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0">
        <f>ZakladDPHZakl*SazbaDPH2/100</f>
        <v>0</v>
      </c>
      <c r="H26" s="211"/>
      <c r="I26" s="211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2">
        <f>0</f>
        <v>0</v>
      </c>
      <c r="H27" s="212"/>
      <c r="I27" s="212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30">
        <f>ZakladDPHSniVypocet+ZakladDPHZaklVypocet</f>
        <v>0</v>
      </c>
      <c r="H28" s="230"/>
      <c r="I28" s="230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3">
        <f>ZakladDPHSni+DPHSni+ZakladDPHZakl+DPHZakl+Zaokrouhleni</f>
        <v>0</v>
      </c>
      <c r="H29" s="213"/>
      <c r="I29" s="213"/>
      <c r="J29" s="107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45625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94"/>
      <c r="E34" s="194"/>
      <c r="G34" s="194"/>
      <c r="H34" s="194"/>
      <c r="I34" s="194"/>
      <c r="J34" s="31"/>
    </row>
    <row r="35" spans="1:10" ht="12.75" customHeight="1" x14ac:dyDescent="0.2">
      <c r="A35" s="3"/>
      <c r="B35" s="3"/>
      <c r="D35" s="195" t="s">
        <v>2</v>
      </c>
      <c r="E35" s="19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47</v>
      </c>
      <c r="C39" s="198" t="s">
        <v>45</v>
      </c>
      <c r="D39" s="199"/>
      <c r="E39" s="199"/>
      <c r="F39" s="96">
        <f>'Rozpočet Pol'!AC206</f>
        <v>0</v>
      </c>
      <c r="G39" s="97">
        <f>'Rozpočet Pol'!AD206</f>
        <v>0</v>
      </c>
      <c r="H39" s="98">
        <f>(F39*SazbaDPH1/100)+(G39*SazbaDPH2/100)</f>
        <v>0</v>
      </c>
      <c r="I39" s="98">
        <f>F39+G39+H39</f>
        <v>0</v>
      </c>
      <c r="J39" s="92" t="str">
        <f>IF(_xlfn.SINGLE(CenaCelkemVypocet)=0,"",I39/_xlfn.SINGLE(CenaCelkemVypocet)*100)</f>
        <v/>
      </c>
    </row>
    <row r="40" spans="1:10" ht="25.5" hidden="1" customHeight="1" x14ac:dyDescent="0.2">
      <c r="A40" s="85"/>
      <c r="B40" s="200" t="s">
        <v>48</v>
      </c>
      <c r="C40" s="201"/>
      <c r="D40" s="201"/>
      <c r="E40" s="202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50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51</v>
      </c>
      <c r="G46" s="117"/>
      <c r="H46" s="117"/>
      <c r="I46" s="203" t="s">
        <v>28</v>
      </c>
      <c r="J46" s="203"/>
    </row>
    <row r="47" spans="1:10" ht="25.5" customHeight="1" x14ac:dyDescent="0.2">
      <c r="A47" s="110"/>
      <c r="B47" s="118" t="s">
        <v>52</v>
      </c>
      <c r="C47" s="205" t="s">
        <v>53</v>
      </c>
      <c r="D47" s="206"/>
      <c r="E47" s="206"/>
      <c r="F47" s="120" t="s">
        <v>23</v>
      </c>
      <c r="G47" s="121"/>
      <c r="H47" s="121"/>
      <c r="I47" s="204">
        <f>'Rozpočet Pol'!G8</f>
        <v>0</v>
      </c>
      <c r="J47" s="204"/>
    </row>
    <row r="48" spans="1:10" ht="25.5" customHeight="1" x14ac:dyDescent="0.2">
      <c r="A48" s="110"/>
      <c r="B48" s="112" t="s">
        <v>54</v>
      </c>
      <c r="C48" s="188" t="s">
        <v>55</v>
      </c>
      <c r="D48" s="189"/>
      <c r="E48" s="189"/>
      <c r="F48" s="122" t="s">
        <v>23</v>
      </c>
      <c r="G48" s="123"/>
      <c r="H48" s="123"/>
      <c r="I48" s="187">
        <f>'Rozpočet Pol'!G11</f>
        <v>0</v>
      </c>
      <c r="J48" s="187"/>
    </row>
    <row r="49" spans="1:10" ht="25.5" customHeight="1" x14ac:dyDescent="0.2">
      <c r="A49" s="110"/>
      <c r="B49" s="112" t="s">
        <v>56</v>
      </c>
      <c r="C49" s="188" t="s">
        <v>57</v>
      </c>
      <c r="D49" s="189"/>
      <c r="E49" s="189"/>
      <c r="F49" s="122" t="s">
        <v>23</v>
      </c>
      <c r="G49" s="123"/>
      <c r="H49" s="123"/>
      <c r="I49" s="187">
        <f>'Rozpočet Pol'!G30</f>
        <v>0</v>
      </c>
      <c r="J49" s="187"/>
    </row>
    <row r="50" spans="1:10" ht="25.5" customHeight="1" x14ac:dyDescent="0.2">
      <c r="A50" s="110"/>
      <c r="B50" s="112" t="s">
        <v>58</v>
      </c>
      <c r="C50" s="188" t="s">
        <v>59</v>
      </c>
      <c r="D50" s="189"/>
      <c r="E50" s="189"/>
      <c r="F50" s="122" t="s">
        <v>23</v>
      </c>
      <c r="G50" s="123"/>
      <c r="H50" s="123"/>
      <c r="I50" s="187">
        <f>'Rozpočet Pol'!G34</f>
        <v>0</v>
      </c>
      <c r="J50" s="187"/>
    </row>
    <row r="51" spans="1:10" ht="25.5" customHeight="1" x14ac:dyDescent="0.2">
      <c r="A51" s="110"/>
      <c r="B51" s="112" t="s">
        <v>60</v>
      </c>
      <c r="C51" s="188" t="s">
        <v>61</v>
      </c>
      <c r="D51" s="189"/>
      <c r="E51" s="189"/>
      <c r="F51" s="122" t="s">
        <v>23</v>
      </c>
      <c r="G51" s="123"/>
      <c r="H51" s="123"/>
      <c r="I51" s="187">
        <f>'Rozpočet Pol'!G48</f>
        <v>0</v>
      </c>
      <c r="J51" s="187"/>
    </row>
    <row r="52" spans="1:10" ht="25.5" customHeight="1" x14ac:dyDescent="0.2">
      <c r="A52" s="110"/>
      <c r="B52" s="112" t="s">
        <v>62</v>
      </c>
      <c r="C52" s="188" t="s">
        <v>63</v>
      </c>
      <c r="D52" s="189"/>
      <c r="E52" s="189"/>
      <c r="F52" s="122" t="s">
        <v>24</v>
      </c>
      <c r="G52" s="123"/>
      <c r="H52" s="123"/>
      <c r="I52" s="187">
        <f>'Rozpočet Pol'!G50</f>
        <v>0</v>
      </c>
      <c r="J52" s="187"/>
    </row>
    <row r="53" spans="1:10" ht="25.5" customHeight="1" x14ac:dyDescent="0.2">
      <c r="A53" s="110"/>
      <c r="B53" s="112" t="s">
        <v>64</v>
      </c>
      <c r="C53" s="188" t="s">
        <v>65</v>
      </c>
      <c r="D53" s="189"/>
      <c r="E53" s="189"/>
      <c r="F53" s="122" t="s">
        <v>24</v>
      </c>
      <c r="G53" s="123"/>
      <c r="H53" s="123"/>
      <c r="I53" s="187">
        <f>'Rozpočet Pol'!G149</f>
        <v>0</v>
      </c>
      <c r="J53" s="187"/>
    </row>
    <row r="54" spans="1:10" ht="25.5" customHeight="1" x14ac:dyDescent="0.2">
      <c r="A54" s="110"/>
      <c r="B54" s="112" t="s">
        <v>66</v>
      </c>
      <c r="C54" s="188" t="s">
        <v>67</v>
      </c>
      <c r="D54" s="189"/>
      <c r="E54" s="189"/>
      <c r="F54" s="122" t="s">
        <v>24</v>
      </c>
      <c r="G54" s="123"/>
      <c r="H54" s="123"/>
      <c r="I54" s="187">
        <f>'Rozpočet Pol'!G171</f>
        <v>0</v>
      </c>
      <c r="J54" s="187"/>
    </row>
    <row r="55" spans="1:10" ht="25.5" customHeight="1" x14ac:dyDescent="0.2">
      <c r="A55" s="110"/>
      <c r="B55" s="112" t="s">
        <v>68</v>
      </c>
      <c r="C55" s="188" t="s">
        <v>69</v>
      </c>
      <c r="D55" s="189"/>
      <c r="E55" s="189"/>
      <c r="F55" s="122" t="s">
        <v>24</v>
      </c>
      <c r="G55" s="123"/>
      <c r="H55" s="123"/>
      <c r="I55" s="187">
        <f>'Rozpočet Pol'!G187</f>
        <v>0</v>
      </c>
      <c r="J55" s="187"/>
    </row>
    <row r="56" spans="1:10" ht="25.5" customHeight="1" x14ac:dyDescent="0.2">
      <c r="A56" s="110"/>
      <c r="B56" s="119" t="s">
        <v>70</v>
      </c>
      <c r="C56" s="191" t="s">
        <v>26</v>
      </c>
      <c r="D56" s="192"/>
      <c r="E56" s="192"/>
      <c r="F56" s="124" t="s">
        <v>23</v>
      </c>
      <c r="G56" s="125"/>
      <c r="H56" s="125"/>
      <c r="I56" s="190">
        <f>'Rozpočet Pol'!G202</f>
        <v>0</v>
      </c>
      <c r="J56" s="190"/>
    </row>
    <row r="57" spans="1:10" ht="25.5" customHeight="1" x14ac:dyDescent="0.2">
      <c r="A57" s="111"/>
      <c r="B57" s="115" t="s">
        <v>1</v>
      </c>
      <c r="C57" s="115"/>
      <c r="D57" s="116"/>
      <c r="E57" s="116"/>
      <c r="F57" s="126"/>
      <c r="G57" s="127"/>
      <c r="H57" s="127"/>
      <c r="I57" s="186">
        <f>SUM(I47:I56)</f>
        <v>0</v>
      </c>
      <c r="J57" s="186"/>
    </row>
    <row r="58" spans="1:10" x14ac:dyDescent="0.2">
      <c r="F58" s="84"/>
      <c r="G58" s="84"/>
      <c r="H58" s="84"/>
      <c r="I58" s="84"/>
      <c r="J58" s="84"/>
    </row>
    <row r="59" spans="1:10" x14ac:dyDescent="0.2">
      <c r="F59" s="84"/>
      <c r="G59" s="84"/>
      <c r="H59" s="84"/>
      <c r="I59" s="84"/>
      <c r="J59" s="84"/>
    </row>
    <row r="60" spans="1:10" x14ac:dyDescent="0.2">
      <c r="F60" s="84"/>
      <c r="G60" s="84"/>
      <c r="H60" s="84"/>
      <c r="I60" s="84"/>
      <c r="J60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7:J57"/>
    <mergeCell ref="I54:J54"/>
    <mergeCell ref="C54:E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66709-6733-40FA-B1A2-9917F831681A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68" t="s">
        <v>41</v>
      </c>
      <c r="B2" s="67"/>
      <c r="C2" s="236"/>
      <c r="D2" s="236"/>
      <c r="E2" s="236"/>
      <c r="F2" s="236"/>
      <c r="G2" s="237"/>
    </row>
    <row r="3" spans="1:7" ht="24.95" hidden="1" customHeight="1" x14ac:dyDescent="0.2">
      <c r="A3" s="68" t="s">
        <v>7</v>
      </c>
      <c r="B3" s="67"/>
      <c r="C3" s="236"/>
      <c r="D3" s="236"/>
      <c r="E3" s="236"/>
      <c r="F3" s="236"/>
      <c r="G3" s="237"/>
    </row>
    <row r="4" spans="1:7" ht="24.95" hidden="1" customHeight="1" x14ac:dyDescent="0.2">
      <c r="A4" s="68" t="s">
        <v>8</v>
      </c>
      <c r="B4" s="67"/>
      <c r="C4" s="236"/>
      <c r="D4" s="236"/>
      <c r="E4" s="236"/>
      <c r="F4" s="236"/>
      <c r="G4" s="23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AE0B9-E56B-42B6-8792-55F085997A80}">
  <sheetPr>
    <outlinePr summaryBelow="0"/>
  </sheetPr>
  <dimension ref="A1:BH216"/>
  <sheetViews>
    <sheetView tabSelected="1" topLeftCell="A149" workbookViewId="0">
      <selection activeCell="C186" sqref="C186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73</v>
      </c>
    </row>
    <row r="2" spans="1:60" ht="24.95" customHeight="1" x14ac:dyDescent="0.2">
      <c r="A2" s="132" t="s">
        <v>72</v>
      </c>
      <c r="B2" s="130"/>
      <c r="C2" s="251" t="s">
        <v>45</v>
      </c>
      <c r="D2" s="252"/>
      <c r="E2" s="252"/>
      <c r="F2" s="252"/>
      <c r="G2" s="253"/>
      <c r="AE2" t="s">
        <v>74</v>
      </c>
    </row>
    <row r="3" spans="1:60" ht="24.95" hidden="1" customHeight="1" x14ac:dyDescent="0.2">
      <c r="A3" s="133" t="s">
        <v>7</v>
      </c>
      <c r="B3" s="131"/>
      <c r="C3" s="254"/>
      <c r="D3" s="255"/>
      <c r="E3" s="255"/>
      <c r="F3" s="255"/>
      <c r="G3" s="256"/>
      <c r="AE3" t="s">
        <v>75</v>
      </c>
    </row>
    <row r="4" spans="1:60" ht="24.95" hidden="1" customHeight="1" x14ac:dyDescent="0.2">
      <c r="A4" s="133" t="s">
        <v>8</v>
      </c>
      <c r="B4" s="131"/>
      <c r="C4" s="254"/>
      <c r="D4" s="255"/>
      <c r="E4" s="255"/>
      <c r="F4" s="255"/>
      <c r="G4" s="256"/>
      <c r="AE4" t="s">
        <v>76</v>
      </c>
    </row>
    <row r="5" spans="1:60" hidden="1" x14ac:dyDescent="0.2">
      <c r="A5" s="134" t="s">
        <v>77</v>
      </c>
      <c r="B5" s="135"/>
      <c r="C5" s="135"/>
      <c r="D5" s="136"/>
      <c r="E5" s="136"/>
      <c r="F5" s="136"/>
      <c r="G5" s="137"/>
      <c r="AE5" t="s">
        <v>78</v>
      </c>
    </row>
    <row r="7" spans="1:60" ht="38.25" x14ac:dyDescent="0.2">
      <c r="A7" s="142" t="s">
        <v>79</v>
      </c>
      <c r="B7" s="143" t="s">
        <v>80</v>
      </c>
      <c r="C7" s="143" t="s">
        <v>81</v>
      </c>
      <c r="D7" s="142" t="s">
        <v>82</v>
      </c>
      <c r="E7" s="142" t="s">
        <v>83</v>
      </c>
      <c r="F7" s="138" t="s">
        <v>84</v>
      </c>
      <c r="G7" s="159" t="s">
        <v>28</v>
      </c>
      <c r="H7" s="160" t="s">
        <v>29</v>
      </c>
      <c r="I7" s="160" t="s">
        <v>85</v>
      </c>
      <c r="J7" s="160" t="s">
        <v>30</v>
      </c>
      <c r="K7" s="160" t="s">
        <v>86</v>
      </c>
      <c r="L7" s="160" t="s">
        <v>87</v>
      </c>
      <c r="M7" s="160" t="s">
        <v>88</v>
      </c>
      <c r="N7" s="160" t="s">
        <v>89</v>
      </c>
      <c r="O7" s="160" t="s">
        <v>90</v>
      </c>
      <c r="P7" s="160" t="s">
        <v>91</v>
      </c>
      <c r="Q7" s="160" t="s">
        <v>92</v>
      </c>
      <c r="R7" s="160" t="s">
        <v>93</v>
      </c>
      <c r="S7" s="160" t="s">
        <v>94</v>
      </c>
      <c r="T7" s="160" t="s">
        <v>95</v>
      </c>
      <c r="U7" s="145" t="s">
        <v>96</v>
      </c>
    </row>
    <row r="8" spans="1:60" x14ac:dyDescent="0.2">
      <c r="A8" s="161" t="s">
        <v>97</v>
      </c>
      <c r="B8" s="162" t="s">
        <v>52</v>
      </c>
      <c r="C8" s="163" t="s">
        <v>53</v>
      </c>
      <c r="D8" s="164"/>
      <c r="E8" s="165"/>
      <c r="F8" s="166"/>
      <c r="G8" s="166">
        <f>SUMIF(AE9:AE10,"&lt;&gt;NOR",G9:G10)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44"/>
      <c r="O8" s="144">
        <f>SUM(O9:O10)</f>
        <v>0.88092999999999999</v>
      </c>
      <c r="P8" s="144"/>
      <c r="Q8" s="144">
        <f>SUM(Q9:Q10)</f>
        <v>0</v>
      </c>
      <c r="R8" s="144"/>
      <c r="S8" s="144"/>
      <c r="T8" s="161"/>
      <c r="U8" s="144">
        <f>SUM(U9:U10)</f>
        <v>89.22</v>
      </c>
      <c r="AE8" t="s">
        <v>98</v>
      </c>
    </row>
    <row r="9" spans="1:60" ht="22.5" outlineLevel="1" x14ac:dyDescent="0.2">
      <c r="A9" s="140">
        <v>1</v>
      </c>
      <c r="B9" s="140" t="s">
        <v>99</v>
      </c>
      <c r="C9" s="178" t="s">
        <v>100</v>
      </c>
      <c r="D9" s="146" t="s">
        <v>101</v>
      </c>
      <c r="E9" s="153">
        <v>41.3</v>
      </c>
      <c r="F9" s="156">
        <f>H9+J9</f>
        <v>0</v>
      </c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7">
        <v>2.1329999999999998E-2</v>
      </c>
      <c r="O9" s="147">
        <f>ROUND(E9*N9,5)</f>
        <v>0.88092999999999999</v>
      </c>
      <c r="P9" s="147">
        <v>0</v>
      </c>
      <c r="Q9" s="147">
        <f>ROUND(E9*P9,5)</f>
        <v>0</v>
      </c>
      <c r="R9" s="147"/>
      <c r="S9" s="147"/>
      <c r="T9" s="148">
        <v>2.1602999999999999</v>
      </c>
      <c r="U9" s="147">
        <f>ROUND(E9*T9,2)</f>
        <v>89.22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102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9" t="s">
        <v>103</v>
      </c>
      <c r="D10" s="149"/>
      <c r="E10" s="154">
        <v>41.3</v>
      </c>
      <c r="F10" s="157"/>
      <c r="G10" s="157"/>
      <c r="H10" s="157"/>
      <c r="I10" s="157"/>
      <c r="J10" s="157"/>
      <c r="K10" s="157"/>
      <c r="L10" s="157"/>
      <c r="M10" s="157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104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x14ac:dyDescent="0.2">
      <c r="A11" s="141" t="s">
        <v>97</v>
      </c>
      <c r="B11" s="141" t="s">
        <v>54</v>
      </c>
      <c r="C11" s="180" t="s">
        <v>55</v>
      </c>
      <c r="D11" s="150"/>
      <c r="E11" s="155"/>
      <c r="F11" s="158"/>
      <c r="G11" s="158">
        <f>SUMIF(AE12:AE29,"&lt;&gt;NOR",G12:G29)</f>
        <v>0</v>
      </c>
      <c r="H11" s="158"/>
      <c r="I11" s="158">
        <f>SUM(I12:I29)</f>
        <v>0</v>
      </c>
      <c r="J11" s="158"/>
      <c r="K11" s="158">
        <f>SUM(K12:K29)</f>
        <v>0</v>
      </c>
      <c r="L11" s="158"/>
      <c r="M11" s="158">
        <f>SUM(M12:M29)</f>
        <v>0</v>
      </c>
      <c r="N11" s="151"/>
      <c r="O11" s="151">
        <f>SUM(O12:O29)</f>
        <v>8.8455700000000004</v>
      </c>
      <c r="P11" s="151"/>
      <c r="Q11" s="151">
        <f>SUM(Q12:Q29)</f>
        <v>0</v>
      </c>
      <c r="R11" s="151"/>
      <c r="S11" s="151"/>
      <c r="T11" s="152"/>
      <c r="U11" s="151">
        <f>SUM(U12:U29)</f>
        <v>118.75999999999999</v>
      </c>
      <c r="AE11" t="s">
        <v>98</v>
      </c>
    </row>
    <row r="12" spans="1:60" outlineLevel="1" x14ac:dyDescent="0.2">
      <c r="A12" s="140">
        <v>2</v>
      </c>
      <c r="B12" s="140" t="s">
        <v>105</v>
      </c>
      <c r="C12" s="178" t="s">
        <v>106</v>
      </c>
      <c r="D12" s="146" t="s">
        <v>101</v>
      </c>
      <c r="E12" s="153">
        <v>340.76249999999999</v>
      </c>
      <c r="F12" s="156">
        <f>H12+J12</f>
        <v>0</v>
      </c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7">
        <v>1.8380000000000001E-2</v>
      </c>
      <c r="O12" s="147">
        <f>ROUND(E12*N12,5)</f>
        <v>6.2632099999999999</v>
      </c>
      <c r="P12" s="147">
        <v>0</v>
      </c>
      <c r="Q12" s="147">
        <f>ROUND(E12*P12,5)</f>
        <v>0</v>
      </c>
      <c r="R12" s="147"/>
      <c r="S12" s="147"/>
      <c r="T12" s="148">
        <v>0.123</v>
      </c>
      <c r="U12" s="147">
        <f>ROUND(E12*T12,2)</f>
        <v>41.91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102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/>
      <c r="B13" s="140"/>
      <c r="C13" s="179" t="s">
        <v>107</v>
      </c>
      <c r="D13" s="149"/>
      <c r="E13" s="154">
        <v>277.95</v>
      </c>
      <c r="F13" s="157"/>
      <c r="G13" s="157"/>
      <c r="H13" s="157"/>
      <c r="I13" s="157"/>
      <c r="J13" s="157"/>
      <c r="K13" s="157"/>
      <c r="L13" s="157"/>
      <c r="M13" s="157"/>
      <c r="N13" s="147"/>
      <c r="O13" s="147"/>
      <c r="P13" s="147"/>
      <c r="Q13" s="147"/>
      <c r="R13" s="147"/>
      <c r="S13" s="147"/>
      <c r="T13" s="148"/>
      <c r="U13" s="147"/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104</v>
      </c>
      <c r="AF13" s="139">
        <v>0</v>
      </c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/>
      <c r="B14" s="140"/>
      <c r="C14" s="179" t="s">
        <v>108</v>
      </c>
      <c r="D14" s="149"/>
      <c r="E14" s="154">
        <v>62.8125</v>
      </c>
      <c r="F14" s="157"/>
      <c r="G14" s="157"/>
      <c r="H14" s="157"/>
      <c r="I14" s="157"/>
      <c r="J14" s="157"/>
      <c r="K14" s="157"/>
      <c r="L14" s="157"/>
      <c r="M14" s="157"/>
      <c r="N14" s="147"/>
      <c r="O14" s="147"/>
      <c r="P14" s="147"/>
      <c r="Q14" s="147"/>
      <c r="R14" s="147"/>
      <c r="S14" s="147"/>
      <c r="T14" s="148"/>
      <c r="U14" s="147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104</v>
      </c>
      <c r="AF14" s="139"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3</v>
      </c>
      <c r="B15" s="140" t="s">
        <v>109</v>
      </c>
      <c r="C15" s="178" t="s">
        <v>110</v>
      </c>
      <c r="D15" s="146" t="s">
        <v>101</v>
      </c>
      <c r="E15" s="153">
        <v>1022.2875</v>
      </c>
      <c r="F15" s="156">
        <f>H15+J15</f>
        <v>0</v>
      </c>
      <c r="G15" s="157">
        <f>ROUND(E15*F15,2)</f>
        <v>0</v>
      </c>
      <c r="H15" s="157"/>
      <c r="I15" s="157">
        <f>ROUND(E15*H15,2)</f>
        <v>0</v>
      </c>
      <c r="J15" s="157"/>
      <c r="K15" s="157">
        <f>ROUND(E15*J15,2)</f>
        <v>0</v>
      </c>
      <c r="L15" s="157">
        <v>21</v>
      </c>
      <c r="M15" s="157">
        <f>G15*(1+L15/100)</f>
        <v>0</v>
      </c>
      <c r="N15" s="147">
        <v>8.1999999999999998E-4</v>
      </c>
      <c r="O15" s="147">
        <f>ROUND(E15*N15,5)</f>
        <v>0.83828000000000003</v>
      </c>
      <c r="P15" s="147">
        <v>0</v>
      </c>
      <c r="Q15" s="147">
        <f>ROUND(E15*P15,5)</f>
        <v>0</v>
      </c>
      <c r="R15" s="147"/>
      <c r="S15" s="147"/>
      <c r="T15" s="148">
        <v>6.0000000000000001E-3</v>
      </c>
      <c r="U15" s="147">
        <f>ROUND(E15*T15,2)</f>
        <v>6.13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102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40"/>
      <c r="B16" s="140"/>
      <c r="C16" s="179" t="s">
        <v>111</v>
      </c>
      <c r="D16" s="149"/>
      <c r="E16" s="154">
        <v>1022.2875</v>
      </c>
      <c r="F16" s="157"/>
      <c r="G16" s="157"/>
      <c r="H16" s="157"/>
      <c r="I16" s="157"/>
      <c r="J16" s="157"/>
      <c r="K16" s="157"/>
      <c r="L16" s="157"/>
      <c r="M16" s="157"/>
      <c r="N16" s="147"/>
      <c r="O16" s="147"/>
      <c r="P16" s="147"/>
      <c r="Q16" s="147"/>
      <c r="R16" s="147"/>
      <c r="S16" s="147"/>
      <c r="T16" s="148"/>
      <c r="U16" s="147"/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104</v>
      </c>
      <c r="AF16" s="139">
        <v>0</v>
      </c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>
        <v>4</v>
      </c>
      <c r="B17" s="140" t="s">
        <v>112</v>
      </c>
      <c r="C17" s="178" t="s">
        <v>113</v>
      </c>
      <c r="D17" s="146" t="s">
        <v>101</v>
      </c>
      <c r="E17" s="153">
        <v>340.76249999999999</v>
      </c>
      <c r="F17" s="156">
        <f>H17+J17</f>
        <v>0</v>
      </c>
      <c r="G17" s="157">
        <f>ROUND(E17*F17,2)</f>
        <v>0</v>
      </c>
      <c r="H17" s="157"/>
      <c r="I17" s="157">
        <f>ROUND(E17*H17,2)</f>
        <v>0</v>
      </c>
      <c r="J17" s="157"/>
      <c r="K17" s="157">
        <f>ROUND(E17*J17,2)</f>
        <v>0</v>
      </c>
      <c r="L17" s="157">
        <v>21</v>
      </c>
      <c r="M17" s="157">
        <f>G17*(1+L17/100)</f>
        <v>0</v>
      </c>
      <c r="N17" s="147">
        <v>0</v>
      </c>
      <c r="O17" s="147">
        <f>ROUND(E17*N17,5)</f>
        <v>0</v>
      </c>
      <c r="P17" s="147">
        <v>0</v>
      </c>
      <c r="Q17" s="147">
        <f>ROUND(E17*P17,5)</f>
        <v>0</v>
      </c>
      <c r="R17" s="147"/>
      <c r="S17" s="147"/>
      <c r="T17" s="148">
        <v>3.0300000000000001E-2</v>
      </c>
      <c r="U17" s="147">
        <f>ROUND(E17*T17,2)</f>
        <v>10.33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102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>
        <v>5</v>
      </c>
      <c r="B18" s="140" t="s">
        <v>114</v>
      </c>
      <c r="C18" s="178" t="s">
        <v>115</v>
      </c>
      <c r="D18" s="146" t="s">
        <v>101</v>
      </c>
      <c r="E18" s="153">
        <v>681.52499999999998</v>
      </c>
      <c r="F18" s="156">
        <f>H18+J18</f>
        <v>0</v>
      </c>
      <c r="G18" s="157">
        <f>ROUND(E18*F18,2)</f>
        <v>0</v>
      </c>
      <c r="H18" s="157"/>
      <c r="I18" s="157">
        <f>ROUND(E18*H18,2)</f>
        <v>0</v>
      </c>
      <c r="J18" s="157"/>
      <c r="K18" s="157">
        <f>ROUND(E18*J18,2)</f>
        <v>0</v>
      </c>
      <c r="L18" s="157">
        <v>21</v>
      </c>
      <c r="M18" s="157">
        <f>G18*(1+L18/100)</f>
        <v>0</v>
      </c>
      <c r="N18" s="147">
        <v>5.0000000000000002E-5</v>
      </c>
      <c r="O18" s="147">
        <f>ROUND(E18*N18,5)</f>
        <v>3.4079999999999999E-2</v>
      </c>
      <c r="P18" s="147">
        <v>0</v>
      </c>
      <c r="Q18" s="147">
        <f>ROUND(E18*P18,5)</f>
        <v>0</v>
      </c>
      <c r="R18" s="147"/>
      <c r="S18" s="147"/>
      <c r="T18" s="148">
        <v>0</v>
      </c>
      <c r="U18" s="147">
        <f>ROUND(E18*T18,2)</f>
        <v>0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102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/>
      <c r="B19" s="140"/>
      <c r="C19" s="179" t="s">
        <v>116</v>
      </c>
      <c r="D19" s="149"/>
      <c r="E19" s="154">
        <v>681.52499999999998</v>
      </c>
      <c r="F19" s="157"/>
      <c r="G19" s="157"/>
      <c r="H19" s="157"/>
      <c r="I19" s="157"/>
      <c r="J19" s="157"/>
      <c r="K19" s="157"/>
      <c r="L19" s="157"/>
      <c r="M19" s="157"/>
      <c r="N19" s="147"/>
      <c r="O19" s="147"/>
      <c r="P19" s="147"/>
      <c r="Q19" s="147"/>
      <c r="R19" s="147"/>
      <c r="S19" s="147"/>
      <c r="T19" s="148"/>
      <c r="U19" s="147"/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104</v>
      </c>
      <c r="AF19" s="139">
        <v>0</v>
      </c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>
        <v>6</v>
      </c>
      <c r="B20" s="140" t="s">
        <v>117</v>
      </c>
      <c r="C20" s="178" t="s">
        <v>118</v>
      </c>
      <c r="D20" s="146" t="s">
        <v>119</v>
      </c>
      <c r="E20" s="153">
        <v>120</v>
      </c>
      <c r="F20" s="156">
        <f>H20+J20</f>
        <v>0</v>
      </c>
      <c r="G20" s="157">
        <f>ROUND(E20*F20,2)</f>
        <v>0</v>
      </c>
      <c r="H20" s="157"/>
      <c r="I20" s="157">
        <f>ROUND(E20*H20,2)</f>
        <v>0</v>
      </c>
      <c r="J20" s="157"/>
      <c r="K20" s="157">
        <f>ROUND(E20*J20,2)</f>
        <v>0</v>
      </c>
      <c r="L20" s="157">
        <v>21</v>
      </c>
      <c r="M20" s="157">
        <f>G20*(1+L20/100)</f>
        <v>0</v>
      </c>
      <c r="N20" s="147">
        <v>1.323E-2</v>
      </c>
      <c r="O20" s="147">
        <f>ROUND(E20*N20,5)</f>
        <v>1.5875999999999999</v>
      </c>
      <c r="P20" s="147">
        <v>0</v>
      </c>
      <c r="Q20" s="147">
        <f>ROUND(E20*P20,5)</f>
        <v>0</v>
      </c>
      <c r="R20" s="147"/>
      <c r="S20" s="147"/>
      <c r="T20" s="148">
        <v>8.8999999999999996E-2</v>
      </c>
      <c r="U20" s="147">
        <f>ROUND(E20*T20,2)</f>
        <v>10.68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102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/>
      <c r="B21" s="140"/>
      <c r="C21" s="179" t="s">
        <v>120</v>
      </c>
      <c r="D21" s="149"/>
      <c r="E21" s="154"/>
      <c r="F21" s="157"/>
      <c r="G21" s="157"/>
      <c r="H21" s="157"/>
      <c r="I21" s="157"/>
      <c r="J21" s="157"/>
      <c r="K21" s="157"/>
      <c r="L21" s="157"/>
      <c r="M21" s="157"/>
      <c r="N21" s="147"/>
      <c r="O21" s="147"/>
      <c r="P21" s="147"/>
      <c r="Q21" s="147"/>
      <c r="R21" s="147"/>
      <c r="S21" s="147"/>
      <c r="T21" s="148"/>
      <c r="U21" s="147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104</v>
      </c>
      <c r="AF21" s="139">
        <v>0</v>
      </c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/>
      <c r="B22" s="140"/>
      <c r="C22" s="179" t="s">
        <v>121</v>
      </c>
      <c r="D22" s="149"/>
      <c r="E22" s="154">
        <v>120</v>
      </c>
      <c r="F22" s="157"/>
      <c r="G22" s="157"/>
      <c r="H22" s="157"/>
      <c r="I22" s="157"/>
      <c r="J22" s="157"/>
      <c r="K22" s="157"/>
      <c r="L22" s="157"/>
      <c r="M22" s="157"/>
      <c r="N22" s="147"/>
      <c r="O22" s="147"/>
      <c r="P22" s="147"/>
      <c r="Q22" s="147"/>
      <c r="R22" s="147"/>
      <c r="S22" s="147"/>
      <c r="T22" s="148"/>
      <c r="U22" s="147"/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104</v>
      </c>
      <c r="AF22" s="139">
        <v>0</v>
      </c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>
        <v>7</v>
      </c>
      <c r="B23" s="140" t="s">
        <v>122</v>
      </c>
      <c r="C23" s="178" t="s">
        <v>123</v>
      </c>
      <c r="D23" s="146" t="s">
        <v>119</v>
      </c>
      <c r="E23" s="153">
        <v>360</v>
      </c>
      <c r="F23" s="156">
        <f>H23+J23</f>
        <v>0</v>
      </c>
      <c r="G23" s="157">
        <f>ROUND(E23*F23,2)</f>
        <v>0</v>
      </c>
      <c r="H23" s="157"/>
      <c r="I23" s="157">
        <f>ROUND(E23*H23,2)</f>
        <v>0</v>
      </c>
      <c r="J23" s="157"/>
      <c r="K23" s="157">
        <f>ROUND(E23*J23,2)</f>
        <v>0</v>
      </c>
      <c r="L23" s="157">
        <v>21</v>
      </c>
      <c r="M23" s="157">
        <f>G23*(1+L23/100)</f>
        <v>0</v>
      </c>
      <c r="N23" s="147">
        <v>3.4000000000000002E-4</v>
      </c>
      <c r="O23" s="147">
        <f>ROUND(E23*N23,5)</f>
        <v>0.12239999999999999</v>
      </c>
      <c r="P23" s="147">
        <v>0</v>
      </c>
      <c r="Q23" s="147">
        <f>ROUND(E23*P23,5)</f>
        <v>0</v>
      </c>
      <c r="R23" s="147"/>
      <c r="S23" s="147"/>
      <c r="T23" s="148">
        <v>2E-3</v>
      </c>
      <c r="U23" s="147">
        <f>ROUND(E23*T23,2)</f>
        <v>0.72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102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/>
      <c r="B24" s="140"/>
      <c r="C24" s="179" t="s">
        <v>124</v>
      </c>
      <c r="D24" s="149"/>
      <c r="E24" s="154">
        <v>360</v>
      </c>
      <c r="F24" s="157"/>
      <c r="G24" s="157"/>
      <c r="H24" s="157"/>
      <c r="I24" s="157"/>
      <c r="J24" s="157"/>
      <c r="K24" s="157"/>
      <c r="L24" s="157"/>
      <c r="M24" s="157"/>
      <c r="N24" s="147"/>
      <c r="O24" s="147"/>
      <c r="P24" s="147"/>
      <c r="Q24" s="147"/>
      <c r="R24" s="147"/>
      <c r="S24" s="147"/>
      <c r="T24" s="148"/>
      <c r="U24" s="147"/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104</v>
      </c>
      <c r="AF24" s="139">
        <v>0</v>
      </c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>
        <v>8</v>
      </c>
      <c r="B25" s="140" t="s">
        <v>125</v>
      </c>
      <c r="C25" s="178" t="s">
        <v>126</v>
      </c>
      <c r="D25" s="146" t="s">
        <v>101</v>
      </c>
      <c r="E25" s="153">
        <v>340.76249999999999</v>
      </c>
      <c r="F25" s="156">
        <f>H25+J25</f>
        <v>0</v>
      </c>
      <c r="G25" s="157">
        <f>ROUND(E25*F25,2)</f>
        <v>0</v>
      </c>
      <c r="H25" s="157"/>
      <c r="I25" s="157">
        <f>ROUND(E25*H25,2)</f>
        <v>0</v>
      </c>
      <c r="J25" s="157"/>
      <c r="K25" s="157">
        <f>ROUND(E25*J25,2)</f>
        <v>0</v>
      </c>
      <c r="L25" s="157">
        <v>21</v>
      </c>
      <c r="M25" s="157">
        <f>G25*(1+L25/100)</f>
        <v>0</v>
      </c>
      <c r="N25" s="147">
        <v>0</v>
      </c>
      <c r="O25" s="147">
        <f>ROUND(E25*N25,5)</f>
        <v>0</v>
      </c>
      <c r="P25" s="147">
        <v>0</v>
      </c>
      <c r="Q25" s="147">
        <f>ROUND(E25*P25,5)</f>
        <v>0</v>
      </c>
      <c r="R25" s="147"/>
      <c r="S25" s="147"/>
      <c r="T25" s="148">
        <v>0.105</v>
      </c>
      <c r="U25" s="147">
        <f>ROUND(E25*T25,2)</f>
        <v>35.78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102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>
        <v>9</v>
      </c>
      <c r="B26" s="140" t="s">
        <v>127</v>
      </c>
      <c r="C26" s="178" t="s">
        <v>128</v>
      </c>
      <c r="D26" s="146" t="s">
        <v>101</v>
      </c>
      <c r="E26" s="153">
        <v>340.76249999999999</v>
      </c>
      <c r="F26" s="156">
        <f>H26+J26</f>
        <v>0</v>
      </c>
      <c r="G26" s="157">
        <f>ROUND(E26*F26,2)</f>
        <v>0</v>
      </c>
      <c r="H26" s="157"/>
      <c r="I26" s="157">
        <f>ROUND(E26*H26,2)</f>
        <v>0</v>
      </c>
      <c r="J26" s="157"/>
      <c r="K26" s="157">
        <f>ROUND(E26*J26,2)</f>
        <v>0</v>
      </c>
      <c r="L26" s="157">
        <v>21</v>
      </c>
      <c r="M26" s="157">
        <f>G26*(1+L26/100)</f>
        <v>0</v>
      </c>
      <c r="N26" s="147">
        <v>0</v>
      </c>
      <c r="O26" s="147">
        <f>ROUND(E26*N26,5)</f>
        <v>0</v>
      </c>
      <c r="P26" s="147">
        <v>0</v>
      </c>
      <c r="Q26" s="147">
        <f>ROUND(E26*P26,5)</f>
        <v>0</v>
      </c>
      <c r="R26" s="147"/>
      <c r="S26" s="147"/>
      <c r="T26" s="148">
        <v>1.7999999999999999E-2</v>
      </c>
      <c r="U26" s="147">
        <f>ROUND(E26*T26,2)</f>
        <v>6.13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102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>
        <v>10</v>
      </c>
      <c r="B27" s="140" t="s">
        <v>129</v>
      </c>
      <c r="C27" s="178" t="s">
        <v>130</v>
      </c>
      <c r="D27" s="146" t="s">
        <v>119</v>
      </c>
      <c r="E27" s="153">
        <v>120</v>
      </c>
      <c r="F27" s="156">
        <f>H27+J27</f>
        <v>0</v>
      </c>
      <c r="G27" s="157">
        <f>ROUND(E27*F27,2)</f>
        <v>0</v>
      </c>
      <c r="H27" s="157"/>
      <c r="I27" s="157">
        <f>ROUND(E27*H27,2)</f>
        <v>0</v>
      </c>
      <c r="J27" s="157"/>
      <c r="K27" s="157">
        <f>ROUND(E27*J27,2)</f>
        <v>0</v>
      </c>
      <c r="L27" s="157">
        <v>21</v>
      </c>
      <c r="M27" s="157">
        <f>G27*(1+L27/100)</f>
        <v>0</v>
      </c>
      <c r="N27" s="147">
        <v>0</v>
      </c>
      <c r="O27" s="147">
        <f>ROUND(E27*N27,5)</f>
        <v>0</v>
      </c>
      <c r="P27" s="147">
        <v>0</v>
      </c>
      <c r="Q27" s="147">
        <f>ROUND(E27*P27,5)</f>
        <v>0</v>
      </c>
      <c r="R27" s="147"/>
      <c r="S27" s="147"/>
      <c r="T27" s="148">
        <v>5.8999999999999997E-2</v>
      </c>
      <c r="U27" s="147">
        <f>ROUND(E27*T27,2)</f>
        <v>7.08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102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>
        <v>11</v>
      </c>
      <c r="B28" s="140" t="s">
        <v>131</v>
      </c>
      <c r="C28" s="178" t="s">
        <v>132</v>
      </c>
      <c r="D28" s="146" t="s">
        <v>133</v>
      </c>
      <c r="E28" s="153">
        <v>4</v>
      </c>
      <c r="F28" s="156">
        <f>H28+J28</f>
        <v>0</v>
      </c>
      <c r="G28" s="157">
        <f>ROUND(E28*F28,2)</f>
        <v>0</v>
      </c>
      <c r="H28" s="157"/>
      <c r="I28" s="157">
        <f>ROUND(E28*H28,2)</f>
        <v>0</v>
      </c>
      <c r="J28" s="157"/>
      <c r="K28" s="157">
        <f>ROUND(E28*J28,2)</f>
        <v>0</v>
      </c>
      <c r="L28" s="157">
        <v>21</v>
      </c>
      <c r="M28" s="157">
        <f>G28*(1+L28/100)</f>
        <v>0</v>
      </c>
      <c r="N28" s="147">
        <v>0</v>
      </c>
      <c r="O28" s="147">
        <f>ROUND(E28*N28,5)</f>
        <v>0</v>
      </c>
      <c r="P28" s="147">
        <v>0</v>
      </c>
      <c r="Q28" s="147">
        <f>ROUND(E28*P28,5)</f>
        <v>0</v>
      </c>
      <c r="R28" s="147"/>
      <c r="S28" s="147"/>
      <c r="T28" s="148">
        <v>0</v>
      </c>
      <c r="U28" s="147">
        <f>ROUND(E28*T28,2)</f>
        <v>0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102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>
        <v>12</v>
      </c>
      <c r="B29" s="140" t="s">
        <v>134</v>
      </c>
      <c r="C29" s="178" t="s">
        <v>135</v>
      </c>
      <c r="D29" s="146" t="s">
        <v>133</v>
      </c>
      <c r="E29" s="153">
        <v>3</v>
      </c>
      <c r="F29" s="156">
        <f>H29+J29</f>
        <v>0</v>
      </c>
      <c r="G29" s="157">
        <f>ROUND(E29*F29,2)</f>
        <v>0</v>
      </c>
      <c r="H29" s="157"/>
      <c r="I29" s="157">
        <f>ROUND(E29*H29,2)</f>
        <v>0</v>
      </c>
      <c r="J29" s="157"/>
      <c r="K29" s="157">
        <f>ROUND(E29*J29,2)</f>
        <v>0</v>
      </c>
      <c r="L29" s="157">
        <v>21</v>
      </c>
      <c r="M29" s="157">
        <f>G29*(1+L29/100)</f>
        <v>0</v>
      </c>
      <c r="N29" s="147">
        <v>0</v>
      </c>
      <c r="O29" s="147">
        <f>ROUND(E29*N29,5)</f>
        <v>0</v>
      </c>
      <c r="P29" s="147">
        <v>0</v>
      </c>
      <c r="Q29" s="147">
        <f>ROUND(E29*P29,5)</f>
        <v>0</v>
      </c>
      <c r="R29" s="147"/>
      <c r="S29" s="147"/>
      <c r="T29" s="148">
        <v>0</v>
      </c>
      <c r="U29" s="147">
        <f>ROUND(E29*T29,2)</f>
        <v>0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102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x14ac:dyDescent="0.2">
      <c r="A30" s="141" t="s">
        <v>97</v>
      </c>
      <c r="B30" s="141" t="s">
        <v>56</v>
      </c>
      <c r="C30" s="180" t="s">
        <v>57</v>
      </c>
      <c r="D30" s="150"/>
      <c r="E30" s="155"/>
      <c r="F30" s="158"/>
      <c r="G30" s="158">
        <f>SUMIF(AE31:AE33,"&lt;&gt;NOR",G31:G33)</f>
        <v>0</v>
      </c>
      <c r="H30" s="158"/>
      <c r="I30" s="158">
        <f>SUM(I31:I33)</f>
        <v>0</v>
      </c>
      <c r="J30" s="158"/>
      <c r="K30" s="158">
        <f>SUM(K31:K33)</f>
        <v>0</v>
      </c>
      <c r="L30" s="158"/>
      <c r="M30" s="158">
        <f>SUM(M31:M33)</f>
        <v>0</v>
      </c>
      <c r="N30" s="151"/>
      <c r="O30" s="151">
        <f>SUM(O31:O33)</f>
        <v>3.0599999999999998E-3</v>
      </c>
      <c r="P30" s="151"/>
      <c r="Q30" s="151">
        <f>SUM(Q31:Q33)</f>
        <v>0</v>
      </c>
      <c r="R30" s="151"/>
      <c r="S30" s="151"/>
      <c r="T30" s="152"/>
      <c r="U30" s="151">
        <f>SUM(U31:U33)</f>
        <v>27.1</v>
      </c>
      <c r="AE30" t="s">
        <v>98</v>
      </c>
    </row>
    <row r="31" spans="1:60" outlineLevel="1" x14ac:dyDescent="0.2">
      <c r="A31" s="140">
        <v>13</v>
      </c>
      <c r="B31" s="140" t="s">
        <v>136</v>
      </c>
      <c r="C31" s="178" t="s">
        <v>137</v>
      </c>
      <c r="D31" s="146" t="s">
        <v>101</v>
      </c>
      <c r="E31" s="153">
        <v>76.562224999999998</v>
      </c>
      <c r="F31" s="156">
        <f>H31+J31</f>
        <v>0</v>
      </c>
      <c r="G31" s="157">
        <f>ROUND(E31*F31,2)</f>
        <v>0</v>
      </c>
      <c r="H31" s="157"/>
      <c r="I31" s="157">
        <f>ROUND(E31*H31,2)</f>
        <v>0</v>
      </c>
      <c r="J31" s="157"/>
      <c r="K31" s="157">
        <f>ROUND(E31*J31,2)</f>
        <v>0</v>
      </c>
      <c r="L31" s="157">
        <v>21</v>
      </c>
      <c r="M31" s="157">
        <f>G31*(1+L31/100)</f>
        <v>0</v>
      </c>
      <c r="N31" s="147">
        <v>4.0000000000000003E-5</v>
      </c>
      <c r="O31" s="147">
        <f>ROUND(E31*N31,5)</f>
        <v>3.0599999999999998E-3</v>
      </c>
      <c r="P31" s="147">
        <v>0</v>
      </c>
      <c r="Q31" s="147">
        <f>ROUND(E31*P31,5)</f>
        <v>0</v>
      </c>
      <c r="R31" s="147"/>
      <c r="S31" s="147"/>
      <c r="T31" s="148">
        <v>0.35399999999999998</v>
      </c>
      <c r="U31" s="147">
        <f>ROUND(E31*T31,2)</f>
        <v>27.1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102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/>
      <c r="B32" s="140"/>
      <c r="C32" s="179" t="s">
        <v>120</v>
      </c>
      <c r="D32" s="149"/>
      <c r="E32" s="154"/>
      <c r="F32" s="157"/>
      <c r="G32" s="157"/>
      <c r="H32" s="157"/>
      <c r="I32" s="157"/>
      <c r="J32" s="157"/>
      <c r="K32" s="157"/>
      <c r="L32" s="157"/>
      <c r="M32" s="157"/>
      <c r="N32" s="147"/>
      <c r="O32" s="147"/>
      <c r="P32" s="147"/>
      <c r="Q32" s="147"/>
      <c r="R32" s="147"/>
      <c r="S32" s="147"/>
      <c r="T32" s="148"/>
      <c r="U32" s="147"/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104</v>
      </c>
      <c r="AF32" s="139">
        <v>0</v>
      </c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">
      <c r="A33" s="140"/>
      <c r="B33" s="140"/>
      <c r="C33" s="179" t="s">
        <v>138</v>
      </c>
      <c r="D33" s="149"/>
      <c r="E33" s="154">
        <v>76.562224999999998</v>
      </c>
      <c r="F33" s="157"/>
      <c r="G33" s="157"/>
      <c r="H33" s="157"/>
      <c r="I33" s="157"/>
      <c r="J33" s="157"/>
      <c r="K33" s="157"/>
      <c r="L33" s="157"/>
      <c r="M33" s="157"/>
      <c r="N33" s="147"/>
      <c r="O33" s="147"/>
      <c r="P33" s="147"/>
      <c r="Q33" s="147"/>
      <c r="R33" s="147"/>
      <c r="S33" s="147"/>
      <c r="T33" s="148"/>
      <c r="U33" s="147"/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104</v>
      </c>
      <c r="AF33" s="139">
        <v>0</v>
      </c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x14ac:dyDescent="0.2">
      <c r="A34" s="141" t="s">
        <v>97</v>
      </c>
      <c r="B34" s="141" t="s">
        <v>58</v>
      </c>
      <c r="C34" s="180" t="s">
        <v>59</v>
      </c>
      <c r="D34" s="150"/>
      <c r="E34" s="155"/>
      <c r="F34" s="158"/>
      <c r="G34" s="158">
        <f>SUMIF(AE35:AE47,"&lt;&gt;NOR",G35:G47)</f>
        <v>0</v>
      </c>
      <c r="H34" s="158"/>
      <c r="I34" s="158">
        <f>SUM(I35:I47)</f>
        <v>0</v>
      </c>
      <c r="J34" s="158"/>
      <c r="K34" s="158">
        <f>SUM(K35:K47)</f>
        <v>0</v>
      </c>
      <c r="L34" s="158"/>
      <c r="M34" s="158">
        <f>SUM(M35:M47)</f>
        <v>0</v>
      </c>
      <c r="N34" s="151"/>
      <c r="O34" s="151">
        <f>SUM(O35:O47)</f>
        <v>0</v>
      </c>
      <c r="P34" s="151"/>
      <c r="Q34" s="151">
        <f>SUM(Q35:Q47)</f>
        <v>0</v>
      </c>
      <c r="R34" s="151"/>
      <c r="S34" s="151"/>
      <c r="T34" s="152"/>
      <c r="U34" s="151">
        <f>SUM(U35:U47)</f>
        <v>48.06</v>
      </c>
      <c r="AE34" t="s">
        <v>98</v>
      </c>
    </row>
    <row r="35" spans="1:60" outlineLevel="1" x14ac:dyDescent="0.2">
      <c r="A35" s="140">
        <v>14</v>
      </c>
      <c r="B35" s="140" t="s">
        <v>139</v>
      </c>
      <c r="C35" s="178" t="s">
        <v>140</v>
      </c>
      <c r="D35" s="146" t="s">
        <v>141</v>
      </c>
      <c r="E35" s="153">
        <v>11.747999999999999</v>
      </c>
      <c r="F35" s="156">
        <f>H35+J35</f>
        <v>0</v>
      </c>
      <c r="G35" s="157">
        <f>ROUND(E35*F35,2)</f>
        <v>0</v>
      </c>
      <c r="H35" s="157"/>
      <c r="I35" s="157">
        <f>ROUND(E35*H35,2)</f>
        <v>0</v>
      </c>
      <c r="J35" s="157"/>
      <c r="K35" s="157">
        <f>ROUND(E35*J35,2)</f>
        <v>0</v>
      </c>
      <c r="L35" s="157">
        <v>21</v>
      </c>
      <c r="M35" s="157">
        <f>G35*(1+L35/100)</f>
        <v>0</v>
      </c>
      <c r="N35" s="147">
        <v>0</v>
      </c>
      <c r="O35" s="147">
        <f>ROUND(E35*N35,5)</f>
        <v>0</v>
      </c>
      <c r="P35" s="147">
        <v>0</v>
      </c>
      <c r="Q35" s="147">
        <f>ROUND(E35*P35,5)</f>
        <v>0</v>
      </c>
      <c r="R35" s="147"/>
      <c r="S35" s="147"/>
      <c r="T35" s="148">
        <v>0.93300000000000005</v>
      </c>
      <c r="U35" s="147">
        <f>ROUND(E35*T35,2)</f>
        <v>10.96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102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/>
      <c r="B36" s="140"/>
      <c r="C36" s="179" t="s">
        <v>142</v>
      </c>
      <c r="D36" s="149"/>
      <c r="E36" s="154">
        <v>10.317</v>
      </c>
      <c r="F36" s="157"/>
      <c r="G36" s="157"/>
      <c r="H36" s="157"/>
      <c r="I36" s="157"/>
      <c r="J36" s="157"/>
      <c r="K36" s="157"/>
      <c r="L36" s="157"/>
      <c r="M36" s="157"/>
      <c r="N36" s="147"/>
      <c r="O36" s="147"/>
      <c r="P36" s="147"/>
      <c r="Q36" s="147"/>
      <c r="R36" s="147"/>
      <c r="S36" s="147"/>
      <c r="T36" s="148"/>
      <c r="U36" s="147"/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104</v>
      </c>
      <c r="AF36" s="139">
        <v>0</v>
      </c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/>
      <c r="B37" s="140"/>
      <c r="C37" s="179" t="s">
        <v>143</v>
      </c>
      <c r="D37" s="149"/>
      <c r="E37" s="154">
        <v>1.431</v>
      </c>
      <c r="F37" s="157"/>
      <c r="G37" s="157"/>
      <c r="H37" s="157"/>
      <c r="I37" s="157"/>
      <c r="J37" s="157"/>
      <c r="K37" s="157"/>
      <c r="L37" s="157"/>
      <c r="M37" s="157"/>
      <c r="N37" s="147"/>
      <c r="O37" s="147"/>
      <c r="P37" s="147"/>
      <c r="Q37" s="147"/>
      <c r="R37" s="147"/>
      <c r="S37" s="147"/>
      <c r="T37" s="148"/>
      <c r="U37" s="147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104</v>
      </c>
      <c r="AF37" s="139">
        <v>0</v>
      </c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15</v>
      </c>
      <c r="B38" s="140" t="s">
        <v>144</v>
      </c>
      <c r="C38" s="178" t="s">
        <v>145</v>
      </c>
      <c r="D38" s="146" t="s">
        <v>141</v>
      </c>
      <c r="E38" s="153">
        <v>23.495999999999999</v>
      </c>
      <c r="F38" s="156">
        <f>H38+J38</f>
        <v>0</v>
      </c>
      <c r="G38" s="157">
        <f>ROUND(E38*F38,2)</f>
        <v>0</v>
      </c>
      <c r="H38" s="157"/>
      <c r="I38" s="157">
        <f>ROUND(E38*H38,2)</f>
        <v>0</v>
      </c>
      <c r="J38" s="157"/>
      <c r="K38" s="157">
        <f>ROUND(E38*J38,2)</f>
        <v>0</v>
      </c>
      <c r="L38" s="157">
        <v>21</v>
      </c>
      <c r="M38" s="157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0.65300000000000002</v>
      </c>
      <c r="U38" s="147">
        <f>ROUND(E38*T38,2)</f>
        <v>15.34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102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/>
      <c r="B39" s="140"/>
      <c r="C39" s="179" t="s">
        <v>146</v>
      </c>
      <c r="D39" s="149"/>
      <c r="E39" s="154">
        <v>23.495999999999999</v>
      </c>
      <c r="F39" s="157"/>
      <c r="G39" s="157"/>
      <c r="H39" s="157"/>
      <c r="I39" s="157"/>
      <c r="J39" s="157"/>
      <c r="K39" s="157"/>
      <c r="L39" s="157"/>
      <c r="M39" s="157"/>
      <c r="N39" s="147"/>
      <c r="O39" s="147"/>
      <c r="P39" s="147"/>
      <c r="Q39" s="147"/>
      <c r="R39" s="147"/>
      <c r="S39" s="147"/>
      <c r="T39" s="148"/>
      <c r="U39" s="147"/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104</v>
      </c>
      <c r="AF39" s="139">
        <v>0</v>
      </c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>
        <v>16</v>
      </c>
      <c r="B40" s="140" t="s">
        <v>147</v>
      </c>
      <c r="C40" s="178" t="s">
        <v>148</v>
      </c>
      <c r="D40" s="146" t="s">
        <v>141</v>
      </c>
      <c r="E40" s="153">
        <v>11.747999999999999</v>
      </c>
      <c r="F40" s="156">
        <f>H40+J40</f>
        <v>0</v>
      </c>
      <c r="G40" s="157">
        <f>ROUND(E40*F40,2)</f>
        <v>0</v>
      </c>
      <c r="H40" s="157"/>
      <c r="I40" s="157">
        <f>ROUND(E40*H40,2)</f>
        <v>0</v>
      </c>
      <c r="J40" s="157"/>
      <c r="K40" s="157">
        <f>ROUND(E40*J40,2)</f>
        <v>0</v>
      </c>
      <c r="L40" s="157">
        <v>21</v>
      </c>
      <c r="M40" s="157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0.49</v>
      </c>
      <c r="U40" s="147">
        <f>ROUND(E40*T40,2)</f>
        <v>5.76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102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>
        <v>17</v>
      </c>
      <c r="B41" s="140" t="s">
        <v>149</v>
      </c>
      <c r="C41" s="178" t="s">
        <v>150</v>
      </c>
      <c r="D41" s="146" t="s">
        <v>141</v>
      </c>
      <c r="E41" s="153">
        <v>293.7</v>
      </c>
      <c r="F41" s="156">
        <f>H41+J41</f>
        <v>0</v>
      </c>
      <c r="G41" s="157">
        <f>ROUND(E41*F41,2)</f>
        <v>0</v>
      </c>
      <c r="H41" s="157"/>
      <c r="I41" s="157">
        <f>ROUND(E41*H41,2)</f>
        <v>0</v>
      </c>
      <c r="J41" s="157"/>
      <c r="K41" s="157">
        <f>ROUND(E41*J41,2)</f>
        <v>0</v>
      </c>
      <c r="L41" s="157">
        <v>21</v>
      </c>
      <c r="M41" s="157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0</v>
      </c>
      <c r="U41" s="147">
        <f>ROUND(E41*T41,2)</f>
        <v>0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102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/>
      <c r="B42" s="140"/>
      <c r="C42" s="179" t="s">
        <v>151</v>
      </c>
      <c r="D42" s="149"/>
      <c r="E42" s="154">
        <v>293.7</v>
      </c>
      <c r="F42" s="157"/>
      <c r="G42" s="157"/>
      <c r="H42" s="157"/>
      <c r="I42" s="157"/>
      <c r="J42" s="157"/>
      <c r="K42" s="157"/>
      <c r="L42" s="157"/>
      <c r="M42" s="157"/>
      <c r="N42" s="147"/>
      <c r="O42" s="147"/>
      <c r="P42" s="147"/>
      <c r="Q42" s="147"/>
      <c r="R42" s="147"/>
      <c r="S42" s="147"/>
      <c r="T42" s="148"/>
      <c r="U42" s="147"/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104</v>
      </c>
      <c r="AF42" s="139">
        <v>0</v>
      </c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>
        <v>18</v>
      </c>
      <c r="B43" s="140" t="s">
        <v>152</v>
      </c>
      <c r="C43" s="178" t="s">
        <v>153</v>
      </c>
      <c r="D43" s="146" t="s">
        <v>141</v>
      </c>
      <c r="E43" s="153">
        <v>11.747999999999999</v>
      </c>
      <c r="F43" s="156">
        <f>H43+J43</f>
        <v>0</v>
      </c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0.94199999999999995</v>
      </c>
      <c r="U43" s="147">
        <f>ROUND(E43*T43,2)</f>
        <v>11.07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102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19</v>
      </c>
      <c r="B44" s="140" t="s">
        <v>154</v>
      </c>
      <c r="C44" s="178" t="s">
        <v>155</v>
      </c>
      <c r="D44" s="146" t="s">
        <v>141</v>
      </c>
      <c r="E44" s="153">
        <v>46.991999999999997</v>
      </c>
      <c r="F44" s="156">
        <f>H44+J44</f>
        <v>0</v>
      </c>
      <c r="G44" s="157">
        <f>ROUND(E44*F44,2)</f>
        <v>0</v>
      </c>
      <c r="H44" s="157"/>
      <c r="I44" s="157">
        <f>ROUND(E44*H44,2)</f>
        <v>0</v>
      </c>
      <c r="J44" s="157"/>
      <c r="K44" s="157">
        <f>ROUND(E44*J44,2)</f>
        <v>0</v>
      </c>
      <c r="L44" s="157">
        <v>21</v>
      </c>
      <c r="M44" s="157">
        <f>G44*(1+L44/100)</f>
        <v>0</v>
      </c>
      <c r="N44" s="147">
        <v>0</v>
      </c>
      <c r="O44" s="147">
        <f>ROUND(E44*N44,5)</f>
        <v>0</v>
      </c>
      <c r="P44" s="147">
        <v>0</v>
      </c>
      <c r="Q44" s="147">
        <f>ROUND(E44*P44,5)</f>
        <v>0</v>
      </c>
      <c r="R44" s="147"/>
      <c r="S44" s="147"/>
      <c r="T44" s="148">
        <v>0.105</v>
      </c>
      <c r="U44" s="147">
        <f>ROUND(E44*T44,2)</f>
        <v>4.93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102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/>
      <c r="B45" s="140"/>
      <c r="C45" s="179" t="s">
        <v>156</v>
      </c>
      <c r="D45" s="149"/>
      <c r="E45" s="154">
        <v>46.991999999999997</v>
      </c>
      <c r="F45" s="157"/>
      <c r="G45" s="157"/>
      <c r="H45" s="157"/>
      <c r="I45" s="157"/>
      <c r="J45" s="157"/>
      <c r="K45" s="157"/>
      <c r="L45" s="157"/>
      <c r="M45" s="157"/>
      <c r="N45" s="147"/>
      <c r="O45" s="147"/>
      <c r="P45" s="147"/>
      <c r="Q45" s="147"/>
      <c r="R45" s="147"/>
      <c r="S45" s="147"/>
      <c r="T45" s="148"/>
      <c r="U45" s="147"/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104</v>
      </c>
      <c r="AF45" s="139">
        <v>0</v>
      </c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>
        <v>20</v>
      </c>
      <c r="B46" s="140" t="s">
        <v>157</v>
      </c>
      <c r="C46" s="178" t="s">
        <v>158</v>
      </c>
      <c r="D46" s="146" t="s">
        <v>141</v>
      </c>
      <c r="E46" s="153">
        <v>1.431</v>
      </c>
      <c r="F46" s="156">
        <f>H46+J46</f>
        <v>0</v>
      </c>
      <c r="G46" s="157">
        <f>ROUND(E46*F46,2)</f>
        <v>0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0</v>
      </c>
      <c r="N46" s="147">
        <v>0</v>
      </c>
      <c r="O46" s="147">
        <f>ROUND(E46*N46,5)</f>
        <v>0</v>
      </c>
      <c r="P46" s="147">
        <v>0</v>
      </c>
      <c r="Q46" s="147">
        <f>ROUND(E46*P46,5)</f>
        <v>0</v>
      </c>
      <c r="R46" s="147"/>
      <c r="S46" s="147"/>
      <c r="T46" s="148">
        <v>0</v>
      </c>
      <c r="U46" s="147">
        <f>ROUND(E46*T46,2)</f>
        <v>0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102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>
        <v>21</v>
      </c>
      <c r="B47" s="140" t="s">
        <v>159</v>
      </c>
      <c r="C47" s="178" t="s">
        <v>160</v>
      </c>
      <c r="D47" s="146" t="s">
        <v>141</v>
      </c>
      <c r="E47" s="153">
        <v>10.317</v>
      </c>
      <c r="F47" s="156">
        <f>H47+J47</f>
        <v>0</v>
      </c>
      <c r="G47" s="157">
        <f>ROUND(E47*F47,2)</f>
        <v>0</v>
      </c>
      <c r="H47" s="157"/>
      <c r="I47" s="157">
        <f>ROUND(E47*H47,2)</f>
        <v>0</v>
      </c>
      <c r="J47" s="157"/>
      <c r="K47" s="157">
        <f>ROUND(E47*J47,2)</f>
        <v>0</v>
      </c>
      <c r="L47" s="157">
        <v>21</v>
      </c>
      <c r="M47" s="157">
        <f>G47*(1+L47/100)</f>
        <v>0</v>
      </c>
      <c r="N47" s="147">
        <v>0</v>
      </c>
      <c r="O47" s="147">
        <f>ROUND(E47*N47,5)</f>
        <v>0</v>
      </c>
      <c r="P47" s="147">
        <v>0</v>
      </c>
      <c r="Q47" s="147">
        <f>ROUND(E47*P47,5)</f>
        <v>0</v>
      </c>
      <c r="R47" s="147"/>
      <c r="S47" s="147"/>
      <c r="T47" s="148">
        <v>0</v>
      </c>
      <c r="U47" s="147">
        <f>ROUND(E47*T47,2)</f>
        <v>0</v>
      </c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102</v>
      </c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x14ac:dyDescent="0.2">
      <c r="A48" s="141" t="s">
        <v>97</v>
      </c>
      <c r="B48" s="141" t="s">
        <v>60</v>
      </c>
      <c r="C48" s="180" t="s">
        <v>61</v>
      </c>
      <c r="D48" s="150"/>
      <c r="E48" s="155"/>
      <c r="F48" s="158"/>
      <c r="G48" s="158">
        <f>SUMIF(AE49:AE49,"&lt;&gt;NOR",G49:G49)</f>
        <v>0</v>
      </c>
      <c r="H48" s="158"/>
      <c r="I48" s="158">
        <f>SUM(I49:I49)</f>
        <v>0</v>
      </c>
      <c r="J48" s="158"/>
      <c r="K48" s="158">
        <f>SUM(K49:K49)</f>
        <v>0</v>
      </c>
      <c r="L48" s="158"/>
      <c r="M48" s="158">
        <f>SUM(M49:M49)</f>
        <v>0</v>
      </c>
      <c r="N48" s="151"/>
      <c r="O48" s="151">
        <f>SUM(O49:O49)</f>
        <v>0</v>
      </c>
      <c r="P48" s="151"/>
      <c r="Q48" s="151">
        <f>SUM(Q49:Q49)</f>
        <v>0</v>
      </c>
      <c r="R48" s="151"/>
      <c r="S48" s="151"/>
      <c r="T48" s="152"/>
      <c r="U48" s="151">
        <f>SUM(U49:U49)</f>
        <v>65</v>
      </c>
      <c r="AE48" t="s">
        <v>98</v>
      </c>
    </row>
    <row r="49" spans="1:60" outlineLevel="1" x14ac:dyDescent="0.2">
      <c r="A49" s="140">
        <v>22</v>
      </c>
      <c r="B49" s="140" t="s">
        <v>161</v>
      </c>
      <c r="C49" s="178" t="s">
        <v>162</v>
      </c>
      <c r="D49" s="146" t="s">
        <v>141</v>
      </c>
      <c r="E49" s="153">
        <v>8.8455700000000004</v>
      </c>
      <c r="F49" s="156">
        <f>H49+J49</f>
        <v>0</v>
      </c>
      <c r="G49" s="157">
        <f>ROUND(E49*F49,2)</f>
        <v>0</v>
      </c>
      <c r="H49" s="157"/>
      <c r="I49" s="157">
        <f>ROUND(E49*H49,2)</f>
        <v>0</v>
      </c>
      <c r="J49" s="157"/>
      <c r="K49" s="157">
        <f>ROUND(E49*J49,2)</f>
        <v>0</v>
      </c>
      <c r="L49" s="157">
        <v>21</v>
      </c>
      <c r="M49" s="157">
        <f>G49*(1+L49/100)</f>
        <v>0</v>
      </c>
      <c r="N49" s="147">
        <v>0</v>
      </c>
      <c r="O49" s="147">
        <f>ROUND(E49*N49,5)</f>
        <v>0</v>
      </c>
      <c r="P49" s="147">
        <v>0</v>
      </c>
      <c r="Q49" s="147">
        <f>ROUND(E49*P49,5)</f>
        <v>0</v>
      </c>
      <c r="R49" s="147"/>
      <c r="S49" s="147"/>
      <c r="T49" s="148">
        <v>7.3479999999999999</v>
      </c>
      <c r="U49" s="147">
        <f>ROUND(E49*T49,2)</f>
        <v>65</v>
      </c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102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x14ac:dyDescent="0.2">
      <c r="A50" s="141" t="s">
        <v>97</v>
      </c>
      <c r="B50" s="141" t="s">
        <v>62</v>
      </c>
      <c r="C50" s="180" t="s">
        <v>63</v>
      </c>
      <c r="D50" s="150"/>
      <c r="E50" s="155"/>
      <c r="F50" s="158"/>
      <c r="G50" s="158">
        <f>SUMIF(AE51:AE148,"&lt;&gt;NOR",G51:G148)</f>
        <v>0</v>
      </c>
      <c r="H50" s="158"/>
      <c r="I50" s="158">
        <f>SUM(I51:I148)</f>
        <v>0</v>
      </c>
      <c r="J50" s="158"/>
      <c r="K50" s="158">
        <f>SUM(K51:K148)</f>
        <v>0</v>
      </c>
      <c r="L50" s="158"/>
      <c r="M50" s="158">
        <f>SUM(M51:M148)</f>
        <v>0</v>
      </c>
      <c r="N50" s="151"/>
      <c r="O50" s="151">
        <f>SUM(O51:O148)</f>
        <v>10.61077</v>
      </c>
      <c r="P50" s="151"/>
      <c r="Q50" s="151">
        <f>SUM(Q51:Q148)</f>
        <v>10.316579999999998</v>
      </c>
      <c r="R50" s="151"/>
      <c r="S50" s="151"/>
      <c r="T50" s="152"/>
      <c r="U50" s="151">
        <f>SUM(U51:U148)</f>
        <v>454.47</v>
      </c>
      <c r="AE50" t="s">
        <v>98</v>
      </c>
    </row>
    <row r="51" spans="1:60" outlineLevel="1" x14ac:dyDescent="0.2">
      <c r="A51" s="140">
        <v>23</v>
      </c>
      <c r="B51" s="140" t="s">
        <v>163</v>
      </c>
      <c r="C51" s="178" t="s">
        <v>164</v>
      </c>
      <c r="D51" s="146" t="s">
        <v>101</v>
      </c>
      <c r="E51" s="153">
        <v>150</v>
      </c>
      <c r="F51" s="156">
        <f>H51+J51</f>
        <v>0</v>
      </c>
      <c r="G51" s="157">
        <f>ROUND(E51*F51,2)</f>
        <v>0</v>
      </c>
      <c r="H51" s="157"/>
      <c r="I51" s="157">
        <f>ROUND(E51*H51,2)</f>
        <v>0</v>
      </c>
      <c r="J51" s="157"/>
      <c r="K51" s="157">
        <f>ROUND(E51*J51,2)</f>
        <v>0</v>
      </c>
      <c r="L51" s="157">
        <v>21</v>
      </c>
      <c r="M51" s="157">
        <f>G51*(1+L51/100)</f>
        <v>0</v>
      </c>
      <c r="N51" s="147">
        <v>0</v>
      </c>
      <c r="O51" s="147">
        <f>ROUND(E51*N51,5)</f>
        <v>0</v>
      </c>
      <c r="P51" s="147">
        <v>1.4999999999999999E-2</v>
      </c>
      <c r="Q51" s="147">
        <f>ROUND(E51*P51,5)</f>
        <v>2.25</v>
      </c>
      <c r="R51" s="147"/>
      <c r="S51" s="147"/>
      <c r="T51" s="148">
        <v>0.09</v>
      </c>
      <c r="U51" s="147">
        <f>ROUND(E51*T51,2)</f>
        <v>13.5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102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/>
      <c r="B52" s="140"/>
      <c r="C52" s="179" t="s">
        <v>165</v>
      </c>
      <c r="D52" s="149"/>
      <c r="E52" s="154">
        <v>150</v>
      </c>
      <c r="F52" s="157"/>
      <c r="G52" s="157"/>
      <c r="H52" s="157"/>
      <c r="I52" s="157"/>
      <c r="J52" s="157"/>
      <c r="K52" s="157"/>
      <c r="L52" s="157"/>
      <c r="M52" s="157"/>
      <c r="N52" s="147"/>
      <c r="O52" s="147"/>
      <c r="P52" s="147"/>
      <c r="Q52" s="147"/>
      <c r="R52" s="147"/>
      <c r="S52" s="147"/>
      <c r="T52" s="148"/>
      <c r="U52" s="147"/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104</v>
      </c>
      <c r="AF52" s="139">
        <v>0</v>
      </c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24</v>
      </c>
      <c r="B53" s="140" t="s">
        <v>166</v>
      </c>
      <c r="C53" s="178" t="s">
        <v>167</v>
      </c>
      <c r="D53" s="146" t="s">
        <v>168</v>
      </c>
      <c r="E53" s="153">
        <v>46</v>
      </c>
      <c r="F53" s="156">
        <f>H53+J53</f>
        <v>0</v>
      </c>
      <c r="G53" s="157">
        <f>ROUND(E53*F53,2)</f>
        <v>0</v>
      </c>
      <c r="H53" s="157"/>
      <c r="I53" s="157">
        <f>ROUND(E53*H53,2)</f>
        <v>0</v>
      </c>
      <c r="J53" s="157"/>
      <c r="K53" s="157">
        <f>ROUND(E53*J53,2)</f>
        <v>0</v>
      </c>
      <c r="L53" s="157">
        <v>21</v>
      </c>
      <c r="M53" s="157">
        <f>G53*(1+L53/100)</f>
        <v>0</v>
      </c>
      <c r="N53" s="147">
        <v>1.6000000000000001E-4</v>
      </c>
      <c r="O53" s="147">
        <f>ROUND(E53*N53,5)</f>
        <v>7.3600000000000002E-3</v>
      </c>
      <c r="P53" s="147">
        <v>1.2319999999999999E-2</v>
      </c>
      <c r="Q53" s="147">
        <f>ROUND(E53*P53,5)</f>
        <v>0.56672</v>
      </c>
      <c r="R53" s="147"/>
      <c r="S53" s="147"/>
      <c r="T53" s="148">
        <v>0.33815000000000001</v>
      </c>
      <c r="U53" s="147">
        <f>ROUND(E53*T53,2)</f>
        <v>15.55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102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/>
      <c r="B54" s="140"/>
      <c r="C54" s="179" t="s">
        <v>120</v>
      </c>
      <c r="D54" s="149"/>
      <c r="E54" s="154"/>
      <c r="F54" s="157"/>
      <c r="G54" s="157"/>
      <c r="H54" s="157"/>
      <c r="I54" s="157"/>
      <c r="J54" s="157"/>
      <c r="K54" s="157"/>
      <c r="L54" s="157"/>
      <c r="M54" s="157"/>
      <c r="N54" s="147"/>
      <c r="O54" s="147"/>
      <c r="P54" s="147"/>
      <c r="Q54" s="147"/>
      <c r="R54" s="147"/>
      <c r="S54" s="147"/>
      <c r="T54" s="148"/>
      <c r="U54" s="147"/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104</v>
      </c>
      <c r="AF54" s="139">
        <v>0</v>
      </c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/>
      <c r="B55" s="140"/>
      <c r="C55" s="179" t="s">
        <v>169</v>
      </c>
      <c r="D55" s="149"/>
      <c r="E55" s="154">
        <v>46</v>
      </c>
      <c r="F55" s="157"/>
      <c r="G55" s="157"/>
      <c r="H55" s="157"/>
      <c r="I55" s="157"/>
      <c r="J55" s="157"/>
      <c r="K55" s="157"/>
      <c r="L55" s="157"/>
      <c r="M55" s="157"/>
      <c r="N55" s="147"/>
      <c r="O55" s="147"/>
      <c r="P55" s="147"/>
      <c r="Q55" s="147"/>
      <c r="R55" s="147"/>
      <c r="S55" s="147"/>
      <c r="T55" s="148"/>
      <c r="U55" s="147"/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104</v>
      </c>
      <c r="AF55" s="139">
        <v>0</v>
      </c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0">
        <v>25</v>
      </c>
      <c r="B56" s="140" t="s">
        <v>170</v>
      </c>
      <c r="C56" s="178" t="s">
        <v>171</v>
      </c>
      <c r="D56" s="146" t="s">
        <v>168</v>
      </c>
      <c r="E56" s="153">
        <v>172</v>
      </c>
      <c r="F56" s="156">
        <f>H56+J56</f>
        <v>0</v>
      </c>
      <c r="G56" s="157">
        <f>ROUND(E56*F56,2)</f>
        <v>0</v>
      </c>
      <c r="H56" s="157"/>
      <c r="I56" s="157">
        <f>ROUND(E56*H56,2)</f>
        <v>0</v>
      </c>
      <c r="J56" s="157"/>
      <c r="K56" s="157">
        <f>ROUND(E56*J56,2)</f>
        <v>0</v>
      </c>
      <c r="L56" s="157">
        <v>21</v>
      </c>
      <c r="M56" s="157">
        <f>G56*(1+L56/100)</f>
        <v>0</v>
      </c>
      <c r="N56" s="147">
        <v>1.6000000000000001E-4</v>
      </c>
      <c r="O56" s="147">
        <f>ROUND(E56*N56,5)</f>
        <v>2.7519999999999999E-2</v>
      </c>
      <c r="P56" s="147">
        <v>1.584E-2</v>
      </c>
      <c r="Q56" s="147">
        <f>ROUND(E56*P56,5)</f>
        <v>2.7244799999999998</v>
      </c>
      <c r="R56" s="147"/>
      <c r="S56" s="147"/>
      <c r="T56" s="148">
        <v>0.41909999999999997</v>
      </c>
      <c r="U56" s="147">
        <f>ROUND(E56*T56,2)</f>
        <v>72.09</v>
      </c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102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/>
      <c r="B57" s="140"/>
      <c r="C57" s="179" t="s">
        <v>120</v>
      </c>
      <c r="D57" s="149"/>
      <c r="E57" s="154"/>
      <c r="F57" s="157"/>
      <c r="G57" s="157"/>
      <c r="H57" s="157"/>
      <c r="I57" s="157"/>
      <c r="J57" s="157"/>
      <c r="K57" s="157"/>
      <c r="L57" s="157"/>
      <c r="M57" s="157"/>
      <c r="N57" s="147"/>
      <c r="O57" s="147"/>
      <c r="P57" s="147"/>
      <c r="Q57" s="147"/>
      <c r="R57" s="147"/>
      <c r="S57" s="147"/>
      <c r="T57" s="148"/>
      <c r="U57" s="147"/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104</v>
      </c>
      <c r="AF57" s="139">
        <v>0</v>
      </c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/>
      <c r="B58" s="140"/>
      <c r="C58" s="179" t="s">
        <v>172</v>
      </c>
      <c r="D58" s="149"/>
      <c r="E58" s="154">
        <v>36</v>
      </c>
      <c r="F58" s="157"/>
      <c r="G58" s="157"/>
      <c r="H58" s="157"/>
      <c r="I58" s="157"/>
      <c r="J58" s="157"/>
      <c r="K58" s="157"/>
      <c r="L58" s="157"/>
      <c r="M58" s="157"/>
      <c r="N58" s="147"/>
      <c r="O58" s="147"/>
      <c r="P58" s="147"/>
      <c r="Q58" s="147"/>
      <c r="R58" s="147"/>
      <c r="S58" s="147"/>
      <c r="T58" s="148"/>
      <c r="U58" s="147"/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104</v>
      </c>
      <c r="AF58" s="139">
        <v>0</v>
      </c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40"/>
      <c r="B59" s="140"/>
      <c r="C59" s="179" t="s">
        <v>173</v>
      </c>
      <c r="D59" s="149"/>
      <c r="E59" s="154">
        <v>128</v>
      </c>
      <c r="F59" s="157"/>
      <c r="G59" s="157"/>
      <c r="H59" s="157"/>
      <c r="I59" s="157"/>
      <c r="J59" s="157"/>
      <c r="K59" s="157"/>
      <c r="L59" s="157"/>
      <c r="M59" s="157"/>
      <c r="N59" s="147"/>
      <c r="O59" s="147"/>
      <c r="P59" s="147"/>
      <c r="Q59" s="147"/>
      <c r="R59" s="147"/>
      <c r="S59" s="147"/>
      <c r="T59" s="148"/>
      <c r="U59" s="147"/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104</v>
      </c>
      <c r="AF59" s="139">
        <v>0</v>
      </c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0"/>
      <c r="B60" s="140"/>
      <c r="C60" s="179" t="s">
        <v>174</v>
      </c>
      <c r="D60" s="149"/>
      <c r="E60" s="154">
        <v>8</v>
      </c>
      <c r="F60" s="157"/>
      <c r="G60" s="157"/>
      <c r="H60" s="157"/>
      <c r="I60" s="157"/>
      <c r="J60" s="157"/>
      <c r="K60" s="157"/>
      <c r="L60" s="157"/>
      <c r="M60" s="157"/>
      <c r="N60" s="147"/>
      <c r="O60" s="147"/>
      <c r="P60" s="147"/>
      <c r="Q60" s="147"/>
      <c r="R60" s="147"/>
      <c r="S60" s="147"/>
      <c r="T60" s="148"/>
      <c r="U60" s="147"/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104</v>
      </c>
      <c r="AF60" s="139">
        <v>0</v>
      </c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>
        <v>26</v>
      </c>
      <c r="B61" s="140" t="s">
        <v>175</v>
      </c>
      <c r="C61" s="178" t="s">
        <v>176</v>
      </c>
      <c r="D61" s="146" t="s">
        <v>168</v>
      </c>
      <c r="E61" s="153">
        <v>22.5</v>
      </c>
      <c r="F61" s="156">
        <f>H61+J61</f>
        <v>0</v>
      </c>
      <c r="G61" s="157">
        <f>ROUND(E61*F61,2)</f>
        <v>0</v>
      </c>
      <c r="H61" s="157"/>
      <c r="I61" s="157">
        <f>ROUND(E61*H61,2)</f>
        <v>0</v>
      </c>
      <c r="J61" s="157"/>
      <c r="K61" s="157">
        <f>ROUND(E61*J61,2)</f>
        <v>0</v>
      </c>
      <c r="L61" s="157">
        <v>21</v>
      </c>
      <c r="M61" s="157">
        <f>G61*(1+L61/100)</f>
        <v>0</v>
      </c>
      <c r="N61" s="147">
        <v>1.6000000000000001E-4</v>
      </c>
      <c r="O61" s="147">
        <f>ROUND(E61*N61,5)</f>
        <v>3.5999999999999999E-3</v>
      </c>
      <c r="P61" s="147">
        <v>2.4750000000000001E-2</v>
      </c>
      <c r="Q61" s="147">
        <f>ROUND(E61*P61,5)</f>
        <v>0.55688000000000004</v>
      </c>
      <c r="R61" s="147"/>
      <c r="S61" s="147"/>
      <c r="T61" s="148">
        <v>0.44929999999999998</v>
      </c>
      <c r="U61" s="147">
        <f>ROUND(E61*T61,2)</f>
        <v>10.11</v>
      </c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102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/>
      <c r="B62" s="140"/>
      <c r="C62" s="179" t="s">
        <v>120</v>
      </c>
      <c r="D62" s="149"/>
      <c r="E62" s="154"/>
      <c r="F62" s="157"/>
      <c r="G62" s="157"/>
      <c r="H62" s="157"/>
      <c r="I62" s="157"/>
      <c r="J62" s="157"/>
      <c r="K62" s="157"/>
      <c r="L62" s="157"/>
      <c r="M62" s="157"/>
      <c r="N62" s="147"/>
      <c r="O62" s="147"/>
      <c r="P62" s="147"/>
      <c r="Q62" s="147"/>
      <c r="R62" s="147"/>
      <c r="S62" s="147"/>
      <c r="T62" s="148"/>
      <c r="U62" s="147"/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104</v>
      </c>
      <c r="AF62" s="139">
        <v>0</v>
      </c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">
      <c r="A63" s="140"/>
      <c r="B63" s="140"/>
      <c r="C63" s="179" t="s">
        <v>177</v>
      </c>
      <c r="D63" s="149"/>
      <c r="E63" s="154">
        <v>6.5</v>
      </c>
      <c r="F63" s="157"/>
      <c r="G63" s="157"/>
      <c r="H63" s="157"/>
      <c r="I63" s="157"/>
      <c r="J63" s="157"/>
      <c r="K63" s="157"/>
      <c r="L63" s="157"/>
      <c r="M63" s="157"/>
      <c r="N63" s="147"/>
      <c r="O63" s="147"/>
      <c r="P63" s="147"/>
      <c r="Q63" s="147"/>
      <c r="R63" s="147"/>
      <c r="S63" s="147"/>
      <c r="T63" s="148"/>
      <c r="U63" s="147"/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104</v>
      </c>
      <c r="AF63" s="139">
        <v>0</v>
      </c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">
      <c r="A64" s="140"/>
      <c r="B64" s="140"/>
      <c r="C64" s="179" t="s">
        <v>178</v>
      </c>
      <c r="D64" s="149"/>
      <c r="E64" s="154">
        <v>16</v>
      </c>
      <c r="F64" s="157"/>
      <c r="G64" s="157"/>
      <c r="H64" s="157"/>
      <c r="I64" s="157"/>
      <c r="J64" s="157"/>
      <c r="K64" s="157"/>
      <c r="L64" s="157"/>
      <c r="M64" s="157"/>
      <c r="N64" s="147"/>
      <c r="O64" s="147"/>
      <c r="P64" s="147"/>
      <c r="Q64" s="147"/>
      <c r="R64" s="147"/>
      <c r="S64" s="147"/>
      <c r="T64" s="148"/>
      <c r="U64" s="147"/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104</v>
      </c>
      <c r="AF64" s="139">
        <v>0</v>
      </c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">
      <c r="A65" s="140">
        <v>27</v>
      </c>
      <c r="B65" s="140" t="s">
        <v>179</v>
      </c>
      <c r="C65" s="178" t="s">
        <v>180</v>
      </c>
      <c r="D65" s="146" t="s">
        <v>168</v>
      </c>
      <c r="E65" s="153">
        <v>118</v>
      </c>
      <c r="F65" s="156">
        <f>H65+J65</f>
        <v>0</v>
      </c>
      <c r="G65" s="157">
        <f>ROUND(E65*F65,2)</f>
        <v>0</v>
      </c>
      <c r="H65" s="157"/>
      <c r="I65" s="157">
        <f>ROUND(E65*H65,2)</f>
        <v>0</v>
      </c>
      <c r="J65" s="157"/>
      <c r="K65" s="157">
        <f>ROUND(E65*J65,2)</f>
        <v>0</v>
      </c>
      <c r="L65" s="157">
        <v>21</v>
      </c>
      <c r="M65" s="157">
        <f>G65*(1+L65/100)</f>
        <v>0</v>
      </c>
      <c r="N65" s="147">
        <v>1.6000000000000001E-4</v>
      </c>
      <c r="O65" s="147">
        <f>ROUND(E65*N65,5)</f>
        <v>1.8880000000000001E-2</v>
      </c>
      <c r="P65" s="147">
        <v>3.5749999999999997E-2</v>
      </c>
      <c r="Q65" s="147">
        <f>ROUND(E65*P65,5)</f>
        <v>4.2184999999999997</v>
      </c>
      <c r="R65" s="147"/>
      <c r="S65" s="147"/>
      <c r="T65" s="148">
        <v>0.4733</v>
      </c>
      <c r="U65" s="147">
        <f>ROUND(E65*T65,2)</f>
        <v>55.85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102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/>
      <c r="B66" s="140"/>
      <c r="C66" s="179" t="s">
        <v>120</v>
      </c>
      <c r="D66" s="149"/>
      <c r="E66" s="154"/>
      <c r="F66" s="157"/>
      <c r="G66" s="157"/>
      <c r="H66" s="157"/>
      <c r="I66" s="157"/>
      <c r="J66" s="157"/>
      <c r="K66" s="157"/>
      <c r="L66" s="157"/>
      <c r="M66" s="157"/>
      <c r="N66" s="147"/>
      <c r="O66" s="147"/>
      <c r="P66" s="147"/>
      <c r="Q66" s="147"/>
      <c r="R66" s="147"/>
      <c r="S66" s="147"/>
      <c r="T66" s="148"/>
      <c r="U66" s="147"/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104</v>
      </c>
      <c r="AF66" s="139">
        <v>0</v>
      </c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/>
      <c r="B67" s="140"/>
      <c r="C67" s="179" t="s">
        <v>181</v>
      </c>
      <c r="D67" s="149"/>
      <c r="E67" s="154">
        <v>27</v>
      </c>
      <c r="F67" s="157"/>
      <c r="G67" s="157"/>
      <c r="H67" s="157"/>
      <c r="I67" s="157"/>
      <c r="J67" s="157"/>
      <c r="K67" s="157"/>
      <c r="L67" s="157"/>
      <c r="M67" s="157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104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">
      <c r="A68" s="140"/>
      <c r="B68" s="140"/>
      <c r="C68" s="179" t="s">
        <v>182</v>
      </c>
      <c r="D68" s="149"/>
      <c r="E68" s="154">
        <v>49</v>
      </c>
      <c r="F68" s="157"/>
      <c r="G68" s="157"/>
      <c r="H68" s="157"/>
      <c r="I68" s="157"/>
      <c r="J68" s="157"/>
      <c r="K68" s="157"/>
      <c r="L68" s="157"/>
      <c r="M68" s="157"/>
      <c r="N68" s="147"/>
      <c r="O68" s="147"/>
      <c r="P68" s="147"/>
      <c r="Q68" s="147"/>
      <c r="R68" s="147"/>
      <c r="S68" s="147"/>
      <c r="T68" s="148"/>
      <c r="U68" s="147"/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104</v>
      </c>
      <c r="AF68" s="139">
        <v>0</v>
      </c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">
      <c r="A69" s="140"/>
      <c r="B69" s="140"/>
      <c r="C69" s="179" t="s">
        <v>183</v>
      </c>
      <c r="D69" s="149"/>
      <c r="E69" s="154">
        <v>20</v>
      </c>
      <c r="F69" s="157"/>
      <c r="G69" s="157"/>
      <c r="H69" s="157"/>
      <c r="I69" s="157"/>
      <c r="J69" s="157"/>
      <c r="K69" s="157"/>
      <c r="L69" s="157"/>
      <c r="M69" s="157"/>
      <c r="N69" s="147"/>
      <c r="O69" s="147"/>
      <c r="P69" s="147"/>
      <c r="Q69" s="147"/>
      <c r="R69" s="147"/>
      <c r="S69" s="147"/>
      <c r="T69" s="148"/>
      <c r="U69" s="147"/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104</v>
      </c>
      <c r="AF69" s="139">
        <v>0</v>
      </c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">
      <c r="A70" s="140"/>
      <c r="B70" s="140"/>
      <c r="C70" s="179" t="s">
        <v>184</v>
      </c>
      <c r="D70" s="149"/>
      <c r="E70" s="154">
        <v>22</v>
      </c>
      <c r="F70" s="157"/>
      <c r="G70" s="157"/>
      <c r="H70" s="157"/>
      <c r="I70" s="157"/>
      <c r="J70" s="157"/>
      <c r="K70" s="157"/>
      <c r="L70" s="157"/>
      <c r="M70" s="157"/>
      <c r="N70" s="147"/>
      <c r="O70" s="147"/>
      <c r="P70" s="147"/>
      <c r="Q70" s="147"/>
      <c r="R70" s="147"/>
      <c r="S70" s="147"/>
      <c r="T70" s="148"/>
      <c r="U70" s="147"/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104</v>
      </c>
      <c r="AF70" s="139">
        <v>0</v>
      </c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>
        <v>28</v>
      </c>
      <c r="B71" s="140" t="s">
        <v>185</v>
      </c>
      <c r="C71" s="178" t="s">
        <v>186</v>
      </c>
      <c r="D71" s="146" t="s">
        <v>187</v>
      </c>
      <c r="E71" s="153">
        <v>1</v>
      </c>
      <c r="F71" s="156">
        <f>H71+J71</f>
        <v>0</v>
      </c>
      <c r="G71" s="157">
        <f>ROUND(E71*F71,2)</f>
        <v>0</v>
      </c>
      <c r="H71" s="157"/>
      <c r="I71" s="157">
        <f>ROUND(E71*H71,2)</f>
        <v>0</v>
      </c>
      <c r="J71" s="157"/>
      <c r="K71" s="157">
        <f>ROUND(E71*J71,2)</f>
        <v>0</v>
      </c>
      <c r="L71" s="157">
        <v>21</v>
      </c>
      <c r="M71" s="157">
        <f>G71*(1+L71/100)</f>
        <v>0</v>
      </c>
      <c r="N71" s="147">
        <v>8.4709999999999994E-2</v>
      </c>
      <c r="O71" s="147">
        <f>ROUND(E71*N71,5)</f>
        <v>8.4709999999999994E-2</v>
      </c>
      <c r="P71" s="147">
        <v>0</v>
      </c>
      <c r="Q71" s="147">
        <f>ROUND(E71*P71,5)</f>
        <v>0</v>
      </c>
      <c r="R71" s="147"/>
      <c r="S71" s="147"/>
      <c r="T71" s="148">
        <v>26</v>
      </c>
      <c r="U71" s="147">
        <f>ROUND(E71*T71,2)</f>
        <v>26</v>
      </c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102</v>
      </c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">
      <c r="A72" s="140"/>
      <c r="B72" s="140"/>
      <c r="C72" s="179" t="s">
        <v>188</v>
      </c>
      <c r="D72" s="149"/>
      <c r="E72" s="154">
        <v>1</v>
      </c>
      <c r="F72" s="157"/>
      <c r="G72" s="157"/>
      <c r="H72" s="157"/>
      <c r="I72" s="157"/>
      <c r="J72" s="157"/>
      <c r="K72" s="157"/>
      <c r="L72" s="157"/>
      <c r="M72" s="157"/>
      <c r="N72" s="147"/>
      <c r="O72" s="147"/>
      <c r="P72" s="147"/>
      <c r="Q72" s="147"/>
      <c r="R72" s="147"/>
      <c r="S72" s="147"/>
      <c r="T72" s="148"/>
      <c r="U72" s="147"/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104</v>
      </c>
      <c r="AF72" s="139">
        <v>0</v>
      </c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>
        <v>29</v>
      </c>
      <c r="B73" s="140" t="s">
        <v>189</v>
      </c>
      <c r="C73" s="178" t="s">
        <v>190</v>
      </c>
      <c r="D73" s="146" t="s">
        <v>101</v>
      </c>
      <c r="E73" s="153">
        <v>258.8</v>
      </c>
      <c r="F73" s="156">
        <f>H73+J73</f>
        <v>0</v>
      </c>
      <c r="G73" s="157">
        <f>ROUND(E73*F73,2)</f>
        <v>0</v>
      </c>
      <c r="H73" s="157"/>
      <c r="I73" s="157">
        <f>ROUND(E73*H73,2)</f>
        <v>0</v>
      </c>
      <c r="J73" s="157"/>
      <c r="K73" s="157">
        <f>ROUND(E73*J73,2)</f>
        <v>0</v>
      </c>
      <c r="L73" s="157">
        <v>21</v>
      </c>
      <c r="M73" s="157">
        <f>G73*(1+L73/100)</f>
        <v>0</v>
      </c>
      <c r="N73" s="147">
        <v>0</v>
      </c>
      <c r="O73" s="147">
        <f>ROUND(E73*N73,5)</f>
        <v>0</v>
      </c>
      <c r="P73" s="147">
        <v>0</v>
      </c>
      <c r="Q73" s="147">
        <f>ROUND(E73*P73,5)</f>
        <v>0</v>
      </c>
      <c r="R73" s="147"/>
      <c r="S73" s="147"/>
      <c r="T73" s="148">
        <v>8.2989999999999994E-2</v>
      </c>
      <c r="U73" s="147">
        <f>ROUND(E73*T73,2)</f>
        <v>21.48</v>
      </c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102</v>
      </c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/>
      <c r="B74" s="140"/>
      <c r="C74" s="179" t="s">
        <v>120</v>
      </c>
      <c r="D74" s="149"/>
      <c r="E74" s="154"/>
      <c r="F74" s="157"/>
      <c r="G74" s="157"/>
      <c r="H74" s="157"/>
      <c r="I74" s="157"/>
      <c r="J74" s="157"/>
      <c r="K74" s="157"/>
      <c r="L74" s="157"/>
      <c r="M74" s="157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104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40"/>
      <c r="B75" s="140"/>
      <c r="C75" s="179" t="s">
        <v>191</v>
      </c>
      <c r="D75" s="149"/>
      <c r="E75" s="154">
        <v>23.22</v>
      </c>
      <c r="F75" s="157"/>
      <c r="G75" s="157"/>
      <c r="H75" s="157"/>
      <c r="I75" s="157"/>
      <c r="J75" s="157"/>
      <c r="K75" s="157"/>
      <c r="L75" s="157"/>
      <c r="M75" s="157"/>
      <c r="N75" s="147"/>
      <c r="O75" s="147"/>
      <c r="P75" s="147"/>
      <c r="Q75" s="147"/>
      <c r="R75" s="147"/>
      <c r="S75" s="147"/>
      <c r="T75" s="148"/>
      <c r="U75" s="147"/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104</v>
      </c>
      <c r="AF75" s="139">
        <v>0</v>
      </c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ht="22.5" outlineLevel="1" x14ac:dyDescent="0.2">
      <c r="A76" s="140"/>
      <c r="B76" s="140"/>
      <c r="C76" s="179" t="s">
        <v>192</v>
      </c>
      <c r="D76" s="149"/>
      <c r="E76" s="154">
        <v>48.02</v>
      </c>
      <c r="F76" s="157"/>
      <c r="G76" s="157"/>
      <c r="H76" s="157"/>
      <c r="I76" s="157"/>
      <c r="J76" s="157"/>
      <c r="K76" s="157"/>
      <c r="L76" s="157"/>
      <c r="M76" s="157"/>
      <c r="N76" s="147"/>
      <c r="O76" s="147"/>
      <c r="P76" s="147"/>
      <c r="Q76" s="147"/>
      <c r="R76" s="147"/>
      <c r="S76" s="147"/>
      <c r="T76" s="148"/>
      <c r="U76" s="147"/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104</v>
      </c>
      <c r="AF76" s="139">
        <v>0</v>
      </c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/>
      <c r="B77" s="140"/>
      <c r="C77" s="179" t="s">
        <v>193</v>
      </c>
      <c r="D77" s="149"/>
      <c r="E77" s="154">
        <v>18</v>
      </c>
      <c r="F77" s="157"/>
      <c r="G77" s="157"/>
      <c r="H77" s="157"/>
      <c r="I77" s="157"/>
      <c r="J77" s="157"/>
      <c r="K77" s="157"/>
      <c r="L77" s="157"/>
      <c r="M77" s="157"/>
      <c r="N77" s="147"/>
      <c r="O77" s="147"/>
      <c r="P77" s="147"/>
      <c r="Q77" s="147"/>
      <c r="R77" s="147"/>
      <c r="S77" s="147"/>
      <c r="T77" s="148"/>
      <c r="U77" s="147"/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104</v>
      </c>
      <c r="AF77" s="139">
        <v>0</v>
      </c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40"/>
      <c r="B78" s="140"/>
      <c r="C78" s="179" t="s">
        <v>194</v>
      </c>
      <c r="D78" s="149"/>
      <c r="E78" s="154">
        <v>19.36</v>
      </c>
      <c r="F78" s="157"/>
      <c r="G78" s="157"/>
      <c r="H78" s="157"/>
      <c r="I78" s="157"/>
      <c r="J78" s="157"/>
      <c r="K78" s="157"/>
      <c r="L78" s="157"/>
      <c r="M78" s="157"/>
      <c r="N78" s="147"/>
      <c r="O78" s="147"/>
      <c r="P78" s="147"/>
      <c r="Q78" s="147"/>
      <c r="R78" s="147"/>
      <c r="S78" s="147"/>
      <c r="T78" s="148"/>
      <c r="U78" s="147"/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104</v>
      </c>
      <c r="AF78" s="139">
        <v>0</v>
      </c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/>
      <c r="B79" s="140"/>
      <c r="C79" s="179" t="s">
        <v>195</v>
      </c>
      <c r="D79" s="149"/>
      <c r="E79" s="154">
        <v>4.68</v>
      </c>
      <c r="F79" s="157"/>
      <c r="G79" s="157"/>
      <c r="H79" s="157"/>
      <c r="I79" s="157"/>
      <c r="J79" s="157"/>
      <c r="K79" s="157"/>
      <c r="L79" s="157"/>
      <c r="M79" s="157"/>
      <c r="N79" s="147"/>
      <c r="O79" s="147"/>
      <c r="P79" s="147"/>
      <c r="Q79" s="147"/>
      <c r="R79" s="147"/>
      <c r="S79" s="147"/>
      <c r="T79" s="148"/>
      <c r="U79" s="147"/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104</v>
      </c>
      <c r="AF79" s="139">
        <v>0</v>
      </c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">
      <c r="A80" s="140"/>
      <c r="B80" s="140"/>
      <c r="C80" s="179" t="s">
        <v>196</v>
      </c>
      <c r="D80" s="149"/>
      <c r="E80" s="154">
        <v>11.52</v>
      </c>
      <c r="F80" s="157"/>
      <c r="G80" s="157"/>
      <c r="H80" s="157"/>
      <c r="I80" s="157"/>
      <c r="J80" s="157"/>
      <c r="K80" s="157"/>
      <c r="L80" s="157"/>
      <c r="M80" s="157"/>
      <c r="N80" s="147"/>
      <c r="O80" s="147"/>
      <c r="P80" s="147"/>
      <c r="Q80" s="147"/>
      <c r="R80" s="147"/>
      <c r="S80" s="147"/>
      <c r="T80" s="148"/>
      <c r="U80" s="147"/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104</v>
      </c>
      <c r="AF80" s="139">
        <v>0</v>
      </c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40"/>
      <c r="B81" s="140"/>
      <c r="C81" s="179" t="s">
        <v>197</v>
      </c>
      <c r="D81" s="149"/>
      <c r="E81" s="154">
        <v>24.48</v>
      </c>
      <c r="F81" s="157"/>
      <c r="G81" s="157"/>
      <c r="H81" s="157"/>
      <c r="I81" s="157"/>
      <c r="J81" s="157"/>
      <c r="K81" s="157"/>
      <c r="L81" s="157"/>
      <c r="M81" s="157"/>
      <c r="N81" s="147"/>
      <c r="O81" s="147"/>
      <c r="P81" s="147"/>
      <c r="Q81" s="147"/>
      <c r="R81" s="147"/>
      <c r="S81" s="147"/>
      <c r="T81" s="148"/>
      <c r="U81" s="147"/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104</v>
      </c>
      <c r="AF81" s="139">
        <v>0</v>
      </c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0"/>
      <c r="B82" s="140"/>
      <c r="C82" s="179" t="s">
        <v>198</v>
      </c>
      <c r="D82" s="149"/>
      <c r="E82" s="154">
        <v>81.92</v>
      </c>
      <c r="F82" s="157"/>
      <c r="G82" s="157"/>
      <c r="H82" s="157"/>
      <c r="I82" s="157"/>
      <c r="J82" s="157"/>
      <c r="K82" s="157"/>
      <c r="L82" s="157"/>
      <c r="M82" s="157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104</v>
      </c>
      <c r="AF82" s="139">
        <v>0</v>
      </c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179" t="s">
        <v>199</v>
      </c>
      <c r="D83" s="149"/>
      <c r="E83" s="154">
        <v>27.6</v>
      </c>
      <c r="F83" s="157"/>
      <c r="G83" s="157"/>
      <c r="H83" s="157"/>
      <c r="I83" s="157"/>
      <c r="J83" s="157"/>
      <c r="K83" s="157"/>
      <c r="L83" s="157"/>
      <c r="M83" s="157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104</v>
      </c>
      <c r="AF83" s="139">
        <v>0</v>
      </c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>
        <v>30</v>
      </c>
      <c r="B84" s="140" t="s">
        <v>200</v>
      </c>
      <c r="C84" s="178" t="s">
        <v>201</v>
      </c>
      <c r="D84" s="146" t="s">
        <v>187</v>
      </c>
      <c r="E84" s="153">
        <v>6</v>
      </c>
      <c r="F84" s="156">
        <f>H84+J84</f>
        <v>0</v>
      </c>
      <c r="G84" s="157">
        <f>ROUND(E84*F84,2)</f>
        <v>0</v>
      </c>
      <c r="H84" s="157"/>
      <c r="I84" s="157">
        <f>ROUND(E84*H84,2)</f>
        <v>0</v>
      </c>
      <c r="J84" s="157"/>
      <c r="K84" s="157">
        <f>ROUND(E84*J84,2)</f>
        <v>0</v>
      </c>
      <c r="L84" s="157">
        <v>21</v>
      </c>
      <c r="M84" s="157">
        <f>G84*(1+L84/100)</f>
        <v>0</v>
      </c>
      <c r="N84" s="147">
        <v>0</v>
      </c>
      <c r="O84" s="147">
        <f>ROUND(E84*N84,5)</f>
        <v>0</v>
      </c>
      <c r="P84" s="147">
        <v>0</v>
      </c>
      <c r="Q84" s="147">
        <f>ROUND(E84*P84,5)</f>
        <v>0</v>
      </c>
      <c r="R84" s="147"/>
      <c r="S84" s="147"/>
      <c r="T84" s="148">
        <v>8.4000000000000005E-2</v>
      </c>
      <c r="U84" s="147">
        <f>ROUND(E84*T84,2)</f>
        <v>0.5</v>
      </c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102</v>
      </c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40"/>
      <c r="B85" s="140"/>
      <c r="C85" s="179" t="s">
        <v>202</v>
      </c>
      <c r="D85" s="149"/>
      <c r="E85" s="154">
        <v>6</v>
      </c>
      <c r="F85" s="157"/>
      <c r="G85" s="157"/>
      <c r="H85" s="157"/>
      <c r="I85" s="157"/>
      <c r="J85" s="157"/>
      <c r="K85" s="157"/>
      <c r="L85" s="157"/>
      <c r="M85" s="157"/>
      <c r="N85" s="147"/>
      <c r="O85" s="147"/>
      <c r="P85" s="147"/>
      <c r="Q85" s="147"/>
      <c r="R85" s="147"/>
      <c r="S85" s="147"/>
      <c r="T85" s="148"/>
      <c r="U85" s="147"/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104</v>
      </c>
      <c r="AF85" s="139">
        <v>0</v>
      </c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40">
        <v>31</v>
      </c>
      <c r="B86" s="140" t="s">
        <v>203</v>
      </c>
      <c r="C86" s="178" t="s">
        <v>204</v>
      </c>
      <c r="D86" s="146" t="s">
        <v>168</v>
      </c>
      <c r="E86" s="153">
        <v>46</v>
      </c>
      <c r="F86" s="156">
        <f>H86+J86</f>
        <v>0</v>
      </c>
      <c r="G86" s="157">
        <f>ROUND(E86*F86,2)</f>
        <v>0</v>
      </c>
      <c r="H86" s="157"/>
      <c r="I86" s="157">
        <f>ROUND(E86*H86,2)</f>
        <v>0</v>
      </c>
      <c r="J86" s="157"/>
      <c r="K86" s="157">
        <f>ROUND(E86*J86,2)</f>
        <v>0</v>
      </c>
      <c r="L86" s="157">
        <v>21</v>
      </c>
      <c r="M86" s="157">
        <f>G86*(1+L86/100)</f>
        <v>0</v>
      </c>
      <c r="N86" s="147">
        <v>9.8999999999999999E-4</v>
      </c>
      <c r="O86" s="147">
        <f>ROUND(E86*N86,5)</f>
        <v>4.5539999999999997E-2</v>
      </c>
      <c r="P86" s="147">
        <v>0</v>
      </c>
      <c r="Q86" s="147">
        <f>ROUND(E86*P86,5)</f>
        <v>0</v>
      </c>
      <c r="R86" s="147"/>
      <c r="S86" s="147"/>
      <c r="T86" s="148">
        <v>0.40799999999999997</v>
      </c>
      <c r="U86" s="147">
        <f>ROUND(E86*T86,2)</f>
        <v>18.77</v>
      </c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102</v>
      </c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/>
      <c r="B87" s="140"/>
      <c r="C87" s="179" t="s">
        <v>120</v>
      </c>
      <c r="D87" s="149"/>
      <c r="E87" s="154"/>
      <c r="F87" s="157"/>
      <c r="G87" s="157"/>
      <c r="H87" s="157"/>
      <c r="I87" s="157"/>
      <c r="J87" s="157"/>
      <c r="K87" s="157"/>
      <c r="L87" s="157"/>
      <c r="M87" s="157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104</v>
      </c>
      <c r="AF87" s="139">
        <v>0</v>
      </c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40"/>
      <c r="B88" s="140"/>
      <c r="C88" s="179" t="s">
        <v>169</v>
      </c>
      <c r="D88" s="149"/>
      <c r="E88" s="154">
        <v>46</v>
      </c>
      <c r="F88" s="157"/>
      <c r="G88" s="157"/>
      <c r="H88" s="157"/>
      <c r="I88" s="157"/>
      <c r="J88" s="157"/>
      <c r="K88" s="157"/>
      <c r="L88" s="157"/>
      <c r="M88" s="157"/>
      <c r="N88" s="147"/>
      <c r="O88" s="147"/>
      <c r="P88" s="147"/>
      <c r="Q88" s="147"/>
      <c r="R88" s="147"/>
      <c r="S88" s="147"/>
      <c r="T88" s="148"/>
      <c r="U88" s="147"/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104</v>
      </c>
      <c r="AF88" s="139">
        <v>0</v>
      </c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>
        <v>32</v>
      </c>
      <c r="B89" s="140" t="s">
        <v>205</v>
      </c>
      <c r="C89" s="178" t="s">
        <v>206</v>
      </c>
      <c r="D89" s="146" t="s">
        <v>168</v>
      </c>
      <c r="E89" s="153">
        <v>172</v>
      </c>
      <c r="F89" s="156">
        <f>H89+J89</f>
        <v>0</v>
      </c>
      <c r="G89" s="157">
        <f>ROUND(E89*F89,2)</f>
        <v>0</v>
      </c>
      <c r="H89" s="157"/>
      <c r="I89" s="157">
        <f>ROUND(E89*H89,2)</f>
        <v>0</v>
      </c>
      <c r="J89" s="157"/>
      <c r="K89" s="157">
        <f>ROUND(E89*J89,2)</f>
        <v>0</v>
      </c>
      <c r="L89" s="157">
        <v>21</v>
      </c>
      <c r="M89" s="157">
        <f>G89*(1+L89/100)</f>
        <v>0</v>
      </c>
      <c r="N89" s="147">
        <v>9.8999999999999999E-4</v>
      </c>
      <c r="O89" s="147">
        <f>ROUND(E89*N89,5)</f>
        <v>0.17027999999999999</v>
      </c>
      <c r="P89" s="147">
        <v>0</v>
      </c>
      <c r="Q89" s="147">
        <f>ROUND(E89*P89,5)</f>
        <v>0</v>
      </c>
      <c r="R89" s="147"/>
      <c r="S89" s="147"/>
      <c r="T89" s="148">
        <v>0.49099999999999999</v>
      </c>
      <c r="U89" s="147">
        <f>ROUND(E89*T89,2)</f>
        <v>84.45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102</v>
      </c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/>
      <c r="B90" s="140"/>
      <c r="C90" s="179" t="s">
        <v>120</v>
      </c>
      <c r="D90" s="149"/>
      <c r="E90" s="154"/>
      <c r="F90" s="157"/>
      <c r="G90" s="157"/>
      <c r="H90" s="157"/>
      <c r="I90" s="157"/>
      <c r="J90" s="157"/>
      <c r="K90" s="157"/>
      <c r="L90" s="157"/>
      <c r="M90" s="157"/>
      <c r="N90" s="147"/>
      <c r="O90" s="147"/>
      <c r="P90" s="147"/>
      <c r="Q90" s="147"/>
      <c r="R90" s="147"/>
      <c r="S90" s="147"/>
      <c r="T90" s="148"/>
      <c r="U90" s="147"/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104</v>
      </c>
      <c r="AF90" s="139">
        <v>0</v>
      </c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/>
      <c r="B91" s="140"/>
      <c r="C91" s="179" t="s">
        <v>172</v>
      </c>
      <c r="D91" s="149"/>
      <c r="E91" s="154">
        <v>36</v>
      </c>
      <c r="F91" s="157"/>
      <c r="G91" s="157"/>
      <c r="H91" s="157"/>
      <c r="I91" s="157"/>
      <c r="J91" s="157"/>
      <c r="K91" s="157"/>
      <c r="L91" s="157"/>
      <c r="M91" s="157"/>
      <c r="N91" s="147"/>
      <c r="O91" s="147"/>
      <c r="P91" s="147"/>
      <c r="Q91" s="147"/>
      <c r="R91" s="147"/>
      <c r="S91" s="147"/>
      <c r="T91" s="148"/>
      <c r="U91" s="147"/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104</v>
      </c>
      <c r="AF91" s="139">
        <v>0</v>
      </c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0"/>
      <c r="B92" s="140"/>
      <c r="C92" s="179" t="s">
        <v>173</v>
      </c>
      <c r="D92" s="149"/>
      <c r="E92" s="154">
        <v>128</v>
      </c>
      <c r="F92" s="157"/>
      <c r="G92" s="157"/>
      <c r="H92" s="157"/>
      <c r="I92" s="157"/>
      <c r="J92" s="157"/>
      <c r="K92" s="157"/>
      <c r="L92" s="157"/>
      <c r="M92" s="157"/>
      <c r="N92" s="147"/>
      <c r="O92" s="147"/>
      <c r="P92" s="147"/>
      <c r="Q92" s="147"/>
      <c r="R92" s="147"/>
      <c r="S92" s="147"/>
      <c r="T92" s="148"/>
      <c r="U92" s="147"/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104</v>
      </c>
      <c r="AF92" s="139">
        <v>0</v>
      </c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/>
      <c r="B93" s="140"/>
      <c r="C93" s="179" t="s">
        <v>207</v>
      </c>
      <c r="D93" s="149"/>
      <c r="E93" s="154">
        <v>8</v>
      </c>
      <c r="F93" s="157"/>
      <c r="G93" s="157"/>
      <c r="H93" s="157"/>
      <c r="I93" s="157"/>
      <c r="J93" s="157"/>
      <c r="K93" s="157"/>
      <c r="L93" s="157"/>
      <c r="M93" s="157"/>
      <c r="N93" s="147"/>
      <c r="O93" s="147"/>
      <c r="P93" s="147"/>
      <c r="Q93" s="147"/>
      <c r="R93" s="147"/>
      <c r="S93" s="147"/>
      <c r="T93" s="148"/>
      <c r="U93" s="147"/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104</v>
      </c>
      <c r="AF93" s="139">
        <v>0</v>
      </c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>
        <v>33</v>
      </c>
      <c r="B94" s="140" t="s">
        <v>208</v>
      </c>
      <c r="C94" s="178" t="s">
        <v>209</v>
      </c>
      <c r="D94" s="146" t="s">
        <v>168</v>
      </c>
      <c r="E94" s="153">
        <v>22.5</v>
      </c>
      <c r="F94" s="156">
        <f>H94+J94</f>
        <v>0</v>
      </c>
      <c r="G94" s="157">
        <f>ROUND(E94*F94,2)</f>
        <v>0</v>
      </c>
      <c r="H94" s="157"/>
      <c r="I94" s="157">
        <f>ROUND(E94*H94,2)</f>
        <v>0</v>
      </c>
      <c r="J94" s="157"/>
      <c r="K94" s="157">
        <f>ROUND(E94*J94,2)</f>
        <v>0</v>
      </c>
      <c r="L94" s="157">
        <v>21</v>
      </c>
      <c r="M94" s="157">
        <f>G94*(1+L94/100)</f>
        <v>0</v>
      </c>
      <c r="N94" s="147">
        <v>9.8999999999999999E-4</v>
      </c>
      <c r="O94" s="147">
        <f>ROUND(E94*N94,5)</f>
        <v>2.2280000000000001E-2</v>
      </c>
      <c r="P94" s="147">
        <v>0</v>
      </c>
      <c r="Q94" s="147">
        <f>ROUND(E94*P94,5)</f>
        <v>0</v>
      </c>
      <c r="R94" s="147"/>
      <c r="S94" s="147"/>
      <c r="T94" s="148">
        <v>0.53200000000000003</v>
      </c>
      <c r="U94" s="147">
        <f>ROUND(E94*T94,2)</f>
        <v>11.97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102</v>
      </c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0"/>
      <c r="B95" s="140"/>
      <c r="C95" s="179" t="s">
        <v>120</v>
      </c>
      <c r="D95" s="149"/>
      <c r="E95" s="154"/>
      <c r="F95" s="157"/>
      <c r="G95" s="157"/>
      <c r="H95" s="157"/>
      <c r="I95" s="157"/>
      <c r="J95" s="157"/>
      <c r="K95" s="157"/>
      <c r="L95" s="157"/>
      <c r="M95" s="157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104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9" t="s">
        <v>177</v>
      </c>
      <c r="D96" s="149"/>
      <c r="E96" s="154">
        <v>6.5</v>
      </c>
      <c r="F96" s="157"/>
      <c r="G96" s="157"/>
      <c r="H96" s="157"/>
      <c r="I96" s="157"/>
      <c r="J96" s="157"/>
      <c r="K96" s="157"/>
      <c r="L96" s="157"/>
      <c r="M96" s="157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104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/>
      <c r="B97" s="140"/>
      <c r="C97" s="179" t="s">
        <v>178</v>
      </c>
      <c r="D97" s="149"/>
      <c r="E97" s="154">
        <v>16</v>
      </c>
      <c r="F97" s="157"/>
      <c r="G97" s="157"/>
      <c r="H97" s="157"/>
      <c r="I97" s="157"/>
      <c r="J97" s="157"/>
      <c r="K97" s="157"/>
      <c r="L97" s="157"/>
      <c r="M97" s="157"/>
      <c r="N97" s="147"/>
      <c r="O97" s="147"/>
      <c r="P97" s="147"/>
      <c r="Q97" s="147"/>
      <c r="R97" s="147"/>
      <c r="S97" s="147"/>
      <c r="T97" s="148"/>
      <c r="U97" s="147"/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104</v>
      </c>
      <c r="AF97" s="139">
        <v>0</v>
      </c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ht="22.5" outlineLevel="1" x14ac:dyDescent="0.2">
      <c r="A98" s="140">
        <v>34</v>
      </c>
      <c r="B98" s="140" t="s">
        <v>210</v>
      </c>
      <c r="C98" s="178" t="s">
        <v>211</v>
      </c>
      <c r="D98" s="146" t="s">
        <v>168</v>
      </c>
      <c r="E98" s="153">
        <v>118</v>
      </c>
      <c r="F98" s="156">
        <f>H98+J98</f>
        <v>0</v>
      </c>
      <c r="G98" s="157">
        <f>ROUND(E98*F98,2)</f>
        <v>0</v>
      </c>
      <c r="H98" s="157"/>
      <c r="I98" s="157">
        <f>ROUND(E98*H98,2)</f>
        <v>0</v>
      </c>
      <c r="J98" s="157"/>
      <c r="K98" s="157">
        <f>ROUND(E98*J98,2)</f>
        <v>0</v>
      </c>
      <c r="L98" s="157">
        <v>21</v>
      </c>
      <c r="M98" s="157">
        <f>G98*(1+L98/100)</f>
        <v>0</v>
      </c>
      <c r="N98" s="147">
        <v>1.99E-3</v>
      </c>
      <c r="O98" s="147">
        <f>ROUND(E98*N98,5)</f>
        <v>0.23482</v>
      </c>
      <c r="P98" s="147">
        <v>0</v>
      </c>
      <c r="Q98" s="147">
        <f>ROUND(E98*P98,5)</f>
        <v>0</v>
      </c>
      <c r="R98" s="147"/>
      <c r="S98" s="147"/>
      <c r="T98" s="148">
        <v>0.53200000000000003</v>
      </c>
      <c r="U98" s="147">
        <f>ROUND(E98*T98,2)</f>
        <v>62.78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102</v>
      </c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/>
      <c r="B99" s="140"/>
      <c r="C99" s="179" t="s">
        <v>120</v>
      </c>
      <c r="D99" s="149"/>
      <c r="E99" s="154"/>
      <c r="F99" s="157"/>
      <c r="G99" s="157"/>
      <c r="H99" s="157"/>
      <c r="I99" s="157"/>
      <c r="J99" s="157"/>
      <c r="K99" s="157"/>
      <c r="L99" s="157"/>
      <c r="M99" s="157"/>
      <c r="N99" s="147"/>
      <c r="O99" s="147"/>
      <c r="P99" s="147"/>
      <c r="Q99" s="147"/>
      <c r="R99" s="147"/>
      <c r="S99" s="147"/>
      <c r="T99" s="148"/>
      <c r="U99" s="147"/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104</v>
      </c>
      <c r="AF99" s="139">
        <v>0</v>
      </c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0"/>
      <c r="B100" s="140"/>
      <c r="C100" s="179" t="s">
        <v>181</v>
      </c>
      <c r="D100" s="149"/>
      <c r="E100" s="154">
        <v>27</v>
      </c>
      <c r="F100" s="157"/>
      <c r="G100" s="157"/>
      <c r="H100" s="157"/>
      <c r="I100" s="157"/>
      <c r="J100" s="157"/>
      <c r="K100" s="157"/>
      <c r="L100" s="157"/>
      <c r="M100" s="157"/>
      <c r="N100" s="147"/>
      <c r="O100" s="147"/>
      <c r="P100" s="147"/>
      <c r="Q100" s="147"/>
      <c r="R100" s="147"/>
      <c r="S100" s="147"/>
      <c r="T100" s="148"/>
      <c r="U100" s="147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104</v>
      </c>
      <c r="AF100" s="139">
        <v>0</v>
      </c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/>
      <c r="B101" s="140"/>
      <c r="C101" s="179" t="s">
        <v>182</v>
      </c>
      <c r="D101" s="149"/>
      <c r="E101" s="154">
        <v>49</v>
      </c>
      <c r="F101" s="157"/>
      <c r="G101" s="157"/>
      <c r="H101" s="157"/>
      <c r="I101" s="157"/>
      <c r="J101" s="157"/>
      <c r="K101" s="157"/>
      <c r="L101" s="157"/>
      <c r="M101" s="157"/>
      <c r="N101" s="147"/>
      <c r="O101" s="147"/>
      <c r="P101" s="147"/>
      <c r="Q101" s="147"/>
      <c r="R101" s="147"/>
      <c r="S101" s="147"/>
      <c r="T101" s="148"/>
      <c r="U101" s="147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104</v>
      </c>
      <c r="AF101" s="139">
        <v>0</v>
      </c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9" t="s">
        <v>183</v>
      </c>
      <c r="D102" s="149"/>
      <c r="E102" s="154">
        <v>20</v>
      </c>
      <c r="F102" s="157"/>
      <c r="G102" s="157"/>
      <c r="H102" s="157"/>
      <c r="I102" s="157"/>
      <c r="J102" s="157"/>
      <c r="K102" s="157"/>
      <c r="L102" s="157"/>
      <c r="M102" s="157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104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9" t="s">
        <v>184</v>
      </c>
      <c r="D103" s="149"/>
      <c r="E103" s="154">
        <v>22</v>
      </c>
      <c r="F103" s="157"/>
      <c r="G103" s="157"/>
      <c r="H103" s="157"/>
      <c r="I103" s="157"/>
      <c r="J103" s="157"/>
      <c r="K103" s="157"/>
      <c r="L103" s="157"/>
      <c r="M103" s="157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104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>
        <v>35</v>
      </c>
      <c r="B104" s="140" t="s">
        <v>212</v>
      </c>
      <c r="C104" s="178" t="s">
        <v>213</v>
      </c>
      <c r="D104" s="146" t="s">
        <v>101</v>
      </c>
      <c r="E104" s="153">
        <v>17.542000000000002</v>
      </c>
      <c r="F104" s="156">
        <f>H104+J104</f>
        <v>0</v>
      </c>
      <c r="G104" s="157">
        <f>ROUND(E104*F104,2)</f>
        <v>0</v>
      </c>
      <c r="H104" s="157"/>
      <c r="I104" s="157">
        <f>ROUND(E104*H104,2)</f>
        <v>0</v>
      </c>
      <c r="J104" s="157"/>
      <c r="K104" s="157">
        <f>ROUND(E104*J104,2)</f>
        <v>0</v>
      </c>
      <c r="L104" s="157">
        <v>21</v>
      </c>
      <c r="M104" s="157">
        <f>G104*(1+L104/100)</f>
        <v>0</v>
      </c>
      <c r="N104" s="147">
        <v>0</v>
      </c>
      <c r="O104" s="147">
        <f>ROUND(E104*N104,5)</f>
        <v>0</v>
      </c>
      <c r="P104" s="147">
        <v>0</v>
      </c>
      <c r="Q104" s="147">
        <f>ROUND(E104*P104,5)</f>
        <v>0</v>
      </c>
      <c r="R104" s="147"/>
      <c r="S104" s="147"/>
      <c r="T104" s="148">
        <v>0.746</v>
      </c>
      <c r="U104" s="147">
        <f>ROUND(E104*T104,2)</f>
        <v>13.09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102</v>
      </c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/>
      <c r="B105" s="140"/>
      <c r="C105" s="179" t="s">
        <v>214</v>
      </c>
      <c r="D105" s="149"/>
      <c r="E105" s="154">
        <v>17.542000000000002</v>
      </c>
      <c r="F105" s="157"/>
      <c r="G105" s="157"/>
      <c r="H105" s="157"/>
      <c r="I105" s="157"/>
      <c r="J105" s="157"/>
      <c r="K105" s="157"/>
      <c r="L105" s="157"/>
      <c r="M105" s="157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104</v>
      </c>
      <c r="AF105" s="139">
        <v>0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>
        <v>36</v>
      </c>
      <c r="B106" s="140" t="s">
        <v>215</v>
      </c>
      <c r="C106" s="178" t="s">
        <v>216</v>
      </c>
      <c r="D106" s="146" t="s">
        <v>101</v>
      </c>
      <c r="E106" s="153">
        <v>150</v>
      </c>
      <c r="F106" s="156">
        <f>H106+J106</f>
        <v>0</v>
      </c>
      <c r="G106" s="157">
        <f>ROUND(E106*F106,2)</f>
        <v>0</v>
      </c>
      <c r="H106" s="157"/>
      <c r="I106" s="157">
        <f>ROUND(E106*H106,2)</f>
        <v>0</v>
      </c>
      <c r="J106" s="157"/>
      <c r="K106" s="157">
        <f>ROUND(E106*J106,2)</f>
        <v>0</v>
      </c>
      <c r="L106" s="157">
        <v>21</v>
      </c>
      <c r="M106" s="157">
        <f>G106*(1+L106/100)</f>
        <v>0</v>
      </c>
      <c r="N106" s="147">
        <v>0</v>
      </c>
      <c r="O106" s="147">
        <f>ROUND(E106*N106,5)</f>
        <v>0</v>
      </c>
      <c r="P106" s="147">
        <v>0</v>
      </c>
      <c r="Q106" s="147">
        <f>ROUND(E106*P106,5)</f>
        <v>0</v>
      </c>
      <c r="R106" s="147"/>
      <c r="S106" s="147"/>
      <c r="T106" s="148">
        <v>0.156</v>
      </c>
      <c r="U106" s="147">
        <f>ROUND(E106*T106,2)</f>
        <v>23.4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102</v>
      </c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/>
      <c r="B107" s="140"/>
      <c r="C107" s="179" t="s">
        <v>165</v>
      </c>
      <c r="D107" s="149"/>
      <c r="E107" s="154">
        <v>150</v>
      </c>
      <c r="F107" s="157"/>
      <c r="G107" s="157"/>
      <c r="H107" s="157"/>
      <c r="I107" s="157"/>
      <c r="J107" s="157"/>
      <c r="K107" s="157"/>
      <c r="L107" s="157"/>
      <c r="M107" s="157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104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40">
        <v>37</v>
      </c>
      <c r="B108" s="140" t="s">
        <v>217</v>
      </c>
      <c r="C108" s="178" t="s">
        <v>218</v>
      </c>
      <c r="D108" s="146" t="s">
        <v>119</v>
      </c>
      <c r="E108" s="153">
        <v>13.63142</v>
      </c>
      <c r="F108" s="156">
        <f>H108+J108</f>
        <v>0</v>
      </c>
      <c r="G108" s="157">
        <f>ROUND(E108*F108,2)</f>
        <v>0</v>
      </c>
      <c r="H108" s="157"/>
      <c r="I108" s="157">
        <f>ROUND(E108*H108,2)</f>
        <v>0</v>
      </c>
      <c r="J108" s="157"/>
      <c r="K108" s="157">
        <f>ROUND(E108*J108,2)</f>
        <v>0</v>
      </c>
      <c r="L108" s="157">
        <v>21</v>
      </c>
      <c r="M108" s="157">
        <f>G108*(1+L108/100)</f>
        <v>0</v>
      </c>
      <c r="N108" s="147">
        <v>0.55000000000000004</v>
      </c>
      <c r="O108" s="147">
        <f>ROUND(E108*N108,5)</f>
        <v>7.4972799999999999</v>
      </c>
      <c r="P108" s="147">
        <v>0</v>
      </c>
      <c r="Q108" s="147">
        <f>ROUND(E108*P108,5)</f>
        <v>0</v>
      </c>
      <c r="R108" s="147"/>
      <c r="S108" s="147"/>
      <c r="T108" s="148">
        <v>0</v>
      </c>
      <c r="U108" s="147">
        <f>ROUND(E108*T108,2)</f>
        <v>0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219</v>
      </c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2">
      <c r="A109" s="140"/>
      <c r="B109" s="140"/>
      <c r="C109" s="179" t="s">
        <v>120</v>
      </c>
      <c r="D109" s="149"/>
      <c r="E109" s="154"/>
      <c r="F109" s="157"/>
      <c r="G109" s="157"/>
      <c r="H109" s="157"/>
      <c r="I109" s="157"/>
      <c r="J109" s="157"/>
      <c r="K109" s="157"/>
      <c r="L109" s="157"/>
      <c r="M109" s="157"/>
      <c r="N109" s="147"/>
      <c r="O109" s="147"/>
      <c r="P109" s="147"/>
      <c r="Q109" s="147"/>
      <c r="R109" s="147"/>
      <c r="S109" s="147"/>
      <c r="T109" s="148"/>
      <c r="U109" s="147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104</v>
      </c>
      <c r="AF109" s="139">
        <v>0</v>
      </c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40"/>
      <c r="B110" s="140"/>
      <c r="C110" s="179" t="s">
        <v>220</v>
      </c>
      <c r="D110" s="149"/>
      <c r="E110" s="154">
        <v>1.3662000000000001</v>
      </c>
      <c r="F110" s="157"/>
      <c r="G110" s="157"/>
      <c r="H110" s="157"/>
      <c r="I110" s="157"/>
      <c r="J110" s="157"/>
      <c r="K110" s="157"/>
      <c r="L110" s="157"/>
      <c r="M110" s="157"/>
      <c r="N110" s="147"/>
      <c r="O110" s="147"/>
      <c r="P110" s="147"/>
      <c r="Q110" s="147"/>
      <c r="R110" s="147"/>
      <c r="S110" s="147"/>
      <c r="T110" s="148"/>
      <c r="U110" s="147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104</v>
      </c>
      <c r="AF110" s="139">
        <v>0</v>
      </c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ht="22.5" outlineLevel="1" x14ac:dyDescent="0.2">
      <c r="A111" s="140"/>
      <c r="B111" s="140"/>
      <c r="C111" s="179" t="s">
        <v>221</v>
      </c>
      <c r="D111" s="149"/>
      <c r="E111" s="154">
        <v>3.20166</v>
      </c>
      <c r="F111" s="157"/>
      <c r="G111" s="157"/>
      <c r="H111" s="157"/>
      <c r="I111" s="157"/>
      <c r="J111" s="157"/>
      <c r="K111" s="157"/>
      <c r="L111" s="157"/>
      <c r="M111" s="157"/>
      <c r="N111" s="147"/>
      <c r="O111" s="147"/>
      <c r="P111" s="147"/>
      <c r="Q111" s="147"/>
      <c r="R111" s="147"/>
      <c r="S111" s="147"/>
      <c r="T111" s="148"/>
      <c r="U111" s="147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104</v>
      </c>
      <c r="AF111" s="139">
        <v>0</v>
      </c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/>
      <c r="B112" s="140"/>
      <c r="C112" s="179" t="s">
        <v>222</v>
      </c>
      <c r="D112" s="149"/>
      <c r="E112" s="154">
        <v>1.1000000000000001</v>
      </c>
      <c r="F112" s="157"/>
      <c r="G112" s="157"/>
      <c r="H112" s="157"/>
      <c r="I112" s="157"/>
      <c r="J112" s="157"/>
      <c r="K112" s="157"/>
      <c r="L112" s="157"/>
      <c r="M112" s="157"/>
      <c r="N112" s="147"/>
      <c r="O112" s="147"/>
      <c r="P112" s="147"/>
      <c r="Q112" s="147"/>
      <c r="R112" s="147"/>
      <c r="S112" s="147"/>
      <c r="T112" s="148"/>
      <c r="U112" s="147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104</v>
      </c>
      <c r="AF112" s="139">
        <v>0</v>
      </c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/>
      <c r="B113" s="140"/>
      <c r="C113" s="179" t="s">
        <v>223</v>
      </c>
      <c r="D113" s="149"/>
      <c r="E113" s="154">
        <v>1.1495</v>
      </c>
      <c r="F113" s="157"/>
      <c r="G113" s="157"/>
      <c r="H113" s="157"/>
      <c r="I113" s="157"/>
      <c r="J113" s="157"/>
      <c r="K113" s="157"/>
      <c r="L113" s="157"/>
      <c r="M113" s="157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104</v>
      </c>
      <c r="AF113" s="139">
        <v>0</v>
      </c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/>
      <c r="B114" s="140"/>
      <c r="C114" s="179" t="s">
        <v>224</v>
      </c>
      <c r="D114" s="149"/>
      <c r="E114" s="154">
        <v>0.23166</v>
      </c>
      <c r="F114" s="157"/>
      <c r="G114" s="157"/>
      <c r="H114" s="157"/>
      <c r="I114" s="157"/>
      <c r="J114" s="157"/>
      <c r="K114" s="157"/>
      <c r="L114" s="157"/>
      <c r="M114" s="157"/>
      <c r="N114" s="147"/>
      <c r="O114" s="147"/>
      <c r="P114" s="147"/>
      <c r="Q114" s="147"/>
      <c r="R114" s="147"/>
      <c r="S114" s="147"/>
      <c r="T114" s="148"/>
      <c r="U114" s="147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104</v>
      </c>
      <c r="AF114" s="139">
        <v>0</v>
      </c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/>
      <c r="B115" s="140"/>
      <c r="C115" s="179" t="s">
        <v>225</v>
      </c>
      <c r="D115" s="149"/>
      <c r="E115" s="154">
        <v>0.57023999999999997</v>
      </c>
      <c r="F115" s="157"/>
      <c r="G115" s="157"/>
      <c r="H115" s="157"/>
      <c r="I115" s="157"/>
      <c r="J115" s="157"/>
      <c r="K115" s="157"/>
      <c r="L115" s="157"/>
      <c r="M115" s="157"/>
      <c r="N115" s="147"/>
      <c r="O115" s="147"/>
      <c r="P115" s="147"/>
      <c r="Q115" s="147"/>
      <c r="R115" s="147"/>
      <c r="S115" s="147"/>
      <c r="T115" s="148"/>
      <c r="U115" s="147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104</v>
      </c>
      <c r="AF115" s="139">
        <v>0</v>
      </c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/>
      <c r="B116" s="140"/>
      <c r="C116" s="179" t="s">
        <v>226</v>
      </c>
      <c r="D116" s="149"/>
      <c r="E116" s="154">
        <v>0.22176000000000001</v>
      </c>
      <c r="F116" s="157"/>
      <c r="G116" s="157"/>
      <c r="H116" s="157"/>
      <c r="I116" s="157"/>
      <c r="J116" s="157"/>
      <c r="K116" s="157"/>
      <c r="L116" s="157"/>
      <c r="M116" s="157"/>
      <c r="N116" s="147"/>
      <c r="O116" s="147"/>
      <c r="P116" s="147"/>
      <c r="Q116" s="147"/>
      <c r="R116" s="147"/>
      <c r="S116" s="147"/>
      <c r="T116" s="148"/>
      <c r="U116" s="147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104</v>
      </c>
      <c r="AF116" s="139">
        <v>0</v>
      </c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40"/>
      <c r="B117" s="140"/>
      <c r="C117" s="179" t="s">
        <v>227</v>
      </c>
      <c r="D117" s="149"/>
      <c r="E117" s="154">
        <v>1.1088</v>
      </c>
      <c r="F117" s="157"/>
      <c r="G117" s="157"/>
      <c r="H117" s="157"/>
      <c r="I117" s="157"/>
      <c r="J117" s="157"/>
      <c r="K117" s="157"/>
      <c r="L117" s="157"/>
      <c r="M117" s="157"/>
      <c r="N117" s="147"/>
      <c r="O117" s="147"/>
      <c r="P117" s="147"/>
      <c r="Q117" s="147"/>
      <c r="R117" s="147"/>
      <c r="S117" s="147"/>
      <c r="T117" s="148"/>
      <c r="U117" s="147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104</v>
      </c>
      <c r="AF117" s="139">
        <v>0</v>
      </c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2">
      <c r="A118" s="140"/>
      <c r="B118" s="140"/>
      <c r="C118" s="179" t="s">
        <v>228</v>
      </c>
      <c r="D118" s="149"/>
      <c r="E118" s="154">
        <v>3.5481600000000002</v>
      </c>
      <c r="F118" s="157"/>
      <c r="G118" s="157"/>
      <c r="H118" s="157"/>
      <c r="I118" s="157"/>
      <c r="J118" s="157"/>
      <c r="K118" s="157"/>
      <c r="L118" s="157"/>
      <c r="M118" s="157"/>
      <c r="N118" s="147"/>
      <c r="O118" s="147"/>
      <c r="P118" s="147"/>
      <c r="Q118" s="147"/>
      <c r="R118" s="147"/>
      <c r="S118" s="147"/>
      <c r="T118" s="148"/>
      <c r="U118" s="147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104</v>
      </c>
      <c r="AF118" s="139">
        <v>0</v>
      </c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40"/>
      <c r="B119" s="140"/>
      <c r="C119" s="179" t="s">
        <v>229</v>
      </c>
      <c r="D119" s="149"/>
      <c r="E119" s="154">
        <v>1.13344</v>
      </c>
      <c r="F119" s="157"/>
      <c r="G119" s="157"/>
      <c r="H119" s="157"/>
      <c r="I119" s="157"/>
      <c r="J119" s="157"/>
      <c r="K119" s="157"/>
      <c r="L119" s="157"/>
      <c r="M119" s="157"/>
      <c r="N119" s="147"/>
      <c r="O119" s="147"/>
      <c r="P119" s="147"/>
      <c r="Q119" s="147"/>
      <c r="R119" s="147"/>
      <c r="S119" s="147"/>
      <c r="T119" s="148"/>
      <c r="U119" s="147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104</v>
      </c>
      <c r="AF119" s="139">
        <v>0</v>
      </c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>
        <v>38</v>
      </c>
      <c r="B120" s="140" t="s">
        <v>230</v>
      </c>
      <c r="C120" s="178" t="s">
        <v>231</v>
      </c>
      <c r="D120" s="146" t="s">
        <v>119</v>
      </c>
      <c r="E120" s="153">
        <v>2.4156</v>
      </c>
      <c r="F120" s="156">
        <f>H120+J120</f>
        <v>0</v>
      </c>
      <c r="G120" s="157">
        <f>ROUND(E120*F120,2)</f>
        <v>0</v>
      </c>
      <c r="H120" s="157"/>
      <c r="I120" s="157">
        <f>ROUND(E120*H120,2)</f>
        <v>0</v>
      </c>
      <c r="J120" s="157"/>
      <c r="K120" s="157">
        <f>ROUND(E120*J120,2)</f>
        <v>0</v>
      </c>
      <c r="L120" s="157">
        <v>21</v>
      </c>
      <c r="M120" s="157">
        <f>G120*(1+L120/100)</f>
        <v>0</v>
      </c>
      <c r="N120" s="147">
        <v>0.55000000000000004</v>
      </c>
      <c r="O120" s="147">
        <f>ROUND(E120*N120,5)</f>
        <v>1.3285800000000001</v>
      </c>
      <c r="P120" s="147">
        <v>0</v>
      </c>
      <c r="Q120" s="147">
        <f>ROUND(E120*P120,5)</f>
        <v>0</v>
      </c>
      <c r="R120" s="147"/>
      <c r="S120" s="147"/>
      <c r="T120" s="148">
        <v>0</v>
      </c>
      <c r="U120" s="147">
        <f>ROUND(E120*T120,2)</f>
        <v>0</v>
      </c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219</v>
      </c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/>
      <c r="B121" s="140"/>
      <c r="C121" s="179" t="s">
        <v>120</v>
      </c>
      <c r="D121" s="149"/>
      <c r="E121" s="154"/>
      <c r="F121" s="157"/>
      <c r="G121" s="157"/>
      <c r="H121" s="157"/>
      <c r="I121" s="157"/>
      <c r="J121" s="157"/>
      <c r="K121" s="157"/>
      <c r="L121" s="157"/>
      <c r="M121" s="157"/>
      <c r="N121" s="147"/>
      <c r="O121" s="147"/>
      <c r="P121" s="147"/>
      <c r="Q121" s="147"/>
      <c r="R121" s="147"/>
      <c r="S121" s="147"/>
      <c r="T121" s="148"/>
      <c r="U121" s="147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104</v>
      </c>
      <c r="AF121" s="139">
        <v>0</v>
      </c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/>
      <c r="B122" s="140"/>
      <c r="C122" s="179" t="s">
        <v>232</v>
      </c>
      <c r="D122" s="149"/>
      <c r="E122" s="154">
        <v>1.3068</v>
      </c>
      <c r="F122" s="157"/>
      <c r="G122" s="157"/>
      <c r="H122" s="157"/>
      <c r="I122" s="157"/>
      <c r="J122" s="157"/>
      <c r="K122" s="157"/>
      <c r="L122" s="157"/>
      <c r="M122" s="157"/>
      <c r="N122" s="147"/>
      <c r="O122" s="147"/>
      <c r="P122" s="147"/>
      <c r="Q122" s="147"/>
      <c r="R122" s="147"/>
      <c r="S122" s="147"/>
      <c r="T122" s="148"/>
      <c r="U122" s="147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104</v>
      </c>
      <c r="AF122" s="139">
        <v>0</v>
      </c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/>
      <c r="B123" s="140"/>
      <c r="C123" s="179" t="s">
        <v>233</v>
      </c>
      <c r="D123" s="149"/>
      <c r="E123" s="154">
        <v>1.1088</v>
      </c>
      <c r="F123" s="157"/>
      <c r="G123" s="157"/>
      <c r="H123" s="157"/>
      <c r="I123" s="157"/>
      <c r="J123" s="157"/>
      <c r="K123" s="157"/>
      <c r="L123" s="157"/>
      <c r="M123" s="157"/>
      <c r="N123" s="147"/>
      <c r="O123" s="147"/>
      <c r="P123" s="147"/>
      <c r="Q123" s="147"/>
      <c r="R123" s="147"/>
      <c r="S123" s="147"/>
      <c r="T123" s="148"/>
      <c r="U123" s="147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104</v>
      </c>
      <c r="AF123" s="139">
        <v>0</v>
      </c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>
        <v>39</v>
      </c>
      <c r="B124" s="140" t="s">
        <v>234</v>
      </c>
      <c r="C124" s="178" t="s">
        <v>235</v>
      </c>
      <c r="D124" s="146" t="s">
        <v>119</v>
      </c>
      <c r="E124" s="153">
        <v>1.512</v>
      </c>
      <c r="F124" s="156">
        <f>H124+J124</f>
        <v>0</v>
      </c>
      <c r="G124" s="157">
        <f>ROUND(E124*F124,2)</f>
        <v>0</v>
      </c>
      <c r="H124" s="157"/>
      <c r="I124" s="157">
        <f>ROUND(E124*H124,2)</f>
        <v>0</v>
      </c>
      <c r="J124" s="157"/>
      <c r="K124" s="157">
        <f>ROUND(E124*J124,2)</f>
        <v>0</v>
      </c>
      <c r="L124" s="157">
        <v>21</v>
      </c>
      <c r="M124" s="157">
        <f>G124*(1+L124/100)</f>
        <v>0</v>
      </c>
      <c r="N124" s="147">
        <v>0.55000000000000004</v>
      </c>
      <c r="O124" s="147">
        <f>ROUND(E124*N124,5)</f>
        <v>0.83160000000000001</v>
      </c>
      <c r="P124" s="147">
        <v>0</v>
      </c>
      <c r="Q124" s="147">
        <f>ROUND(E124*P124,5)</f>
        <v>0</v>
      </c>
      <c r="R124" s="147"/>
      <c r="S124" s="147"/>
      <c r="T124" s="148">
        <v>0</v>
      </c>
      <c r="U124" s="147">
        <f>ROUND(E124*T124,2)</f>
        <v>0</v>
      </c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219</v>
      </c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40"/>
      <c r="B125" s="140"/>
      <c r="C125" s="179" t="s">
        <v>236</v>
      </c>
      <c r="D125" s="149"/>
      <c r="E125" s="154">
        <v>1.512</v>
      </c>
      <c r="F125" s="157"/>
      <c r="G125" s="157"/>
      <c r="H125" s="157"/>
      <c r="I125" s="157"/>
      <c r="J125" s="157"/>
      <c r="K125" s="157"/>
      <c r="L125" s="157"/>
      <c r="M125" s="157"/>
      <c r="N125" s="147"/>
      <c r="O125" s="147"/>
      <c r="P125" s="147"/>
      <c r="Q125" s="147"/>
      <c r="R125" s="147"/>
      <c r="S125" s="147"/>
      <c r="T125" s="148"/>
      <c r="U125" s="147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104</v>
      </c>
      <c r="AF125" s="139">
        <v>0</v>
      </c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40">
        <v>40</v>
      </c>
      <c r="B126" s="140" t="s">
        <v>237</v>
      </c>
      <c r="C126" s="178" t="s">
        <v>238</v>
      </c>
      <c r="D126" s="146" t="s">
        <v>119</v>
      </c>
      <c r="E126" s="153">
        <v>0.80693199999999998</v>
      </c>
      <c r="F126" s="156">
        <f>H126+J126</f>
        <v>0</v>
      </c>
      <c r="G126" s="157">
        <f>ROUND(E126*F126,2)</f>
        <v>0</v>
      </c>
      <c r="H126" s="157"/>
      <c r="I126" s="157">
        <f>ROUND(E126*H126,2)</f>
        <v>0</v>
      </c>
      <c r="J126" s="157"/>
      <c r="K126" s="157">
        <f>ROUND(E126*J126,2)</f>
        <v>0</v>
      </c>
      <c r="L126" s="157">
        <v>21</v>
      </c>
      <c r="M126" s="157">
        <f>G126*(1+L126/100)</f>
        <v>0</v>
      </c>
      <c r="N126" s="147">
        <v>0</v>
      </c>
      <c r="O126" s="147">
        <f>ROUND(E126*N126,5)</f>
        <v>0</v>
      </c>
      <c r="P126" s="147">
        <v>0</v>
      </c>
      <c r="Q126" s="147">
        <f>ROUND(E126*P126,5)</f>
        <v>0</v>
      </c>
      <c r="R126" s="147"/>
      <c r="S126" s="147"/>
      <c r="T126" s="148">
        <v>0</v>
      </c>
      <c r="U126" s="147">
        <f>ROUND(E126*T126,2)</f>
        <v>0</v>
      </c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219</v>
      </c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40"/>
      <c r="B127" s="140"/>
      <c r="C127" s="179" t="s">
        <v>239</v>
      </c>
      <c r="D127" s="149"/>
      <c r="E127" s="154">
        <v>0.80693199999999998</v>
      </c>
      <c r="F127" s="157"/>
      <c r="G127" s="157"/>
      <c r="H127" s="157"/>
      <c r="I127" s="157"/>
      <c r="J127" s="157"/>
      <c r="K127" s="157"/>
      <c r="L127" s="157"/>
      <c r="M127" s="157"/>
      <c r="N127" s="147"/>
      <c r="O127" s="147"/>
      <c r="P127" s="147"/>
      <c r="Q127" s="147"/>
      <c r="R127" s="147"/>
      <c r="S127" s="147"/>
      <c r="T127" s="148"/>
      <c r="U127" s="147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104</v>
      </c>
      <c r="AF127" s="139">
        <v>0</v>
      </c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ht="22.5" outlineLevel="1" x14ac:dyDescent="0.2">
      <c r="A128" s="140">
        <v>41</v>
      </c>
      <c r="B128" s="140" t="s">
        <v>240</v>
      </c>
      <c r="C128" s="178" t="s">
        <v>241</v>
      </c>
      <c r="D128" s="146" t="s">
        <v>101</v>
      </c>
      <c r="E128" s="153">
        <v>45.24</v>
      </c>
      <c r="F128" s="156">
        <f>H128+J128</f>
        <v>0</v>
      </c>
      <c r="G128" s="157">
        <f>ROUND(E128*F128,2)</f>
        <v>0</v>
      </c>
      <c r="H128" s="157"/>
      <c r="I128" s="157">
        <f>ROUND(E128*H128,2)</f>
        <v>0</v>
      </c>
      <c r="J128" s="157"/>
      <c r="K128" s="157">
        <f>ROUND(E128*J128,2)</f>
        <v>0</v>
      </c>
      <c r="L128" s="157">
        <v>21</v>
      </c>
      <c r="M128" s="157">
        <f>G128*(1+L128/100)</f>
        <v>0</v>
      </c>
      <c r="N128" s="147">
        <v>0</v>
      </c>
      <c r="O128" s="147">
        <f>ROUND(E128*N128,5)</f>
        <v>0</v>
      </c>
      <c r="P128" s="147">
        <v>0</v>
      </c>
      <c r="Q128" s="147">
        <f>ROUND(E128*P128,5)</f>
        <v>0</v>
      </c>
      <c r="R128" s="147"/>
      <c r="S128" s="147"/>
      <c r="T128" s="148">
        <v>0.16200000000000001</v>
      </c>
      <c r="U128" s="147">
        <f>ROUND(E128*T128,2)</f>
        <v>7.33</v>
      </c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102</v>
      </c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0"/>
      <c r="B129" s="140"/>
      <c r="C129" s="179" t="s">
        <v>242</v>
      </c>
      <c r="D129" s="149"/>
      <c r="E129" s="154">
        <v>45.24</v>
      </c>
      <c r="F129" s="157"/>
      <c r="G129" s="157"/>
      <c r="H129" s="157"/>
      <c r="I129" s="157"/>
      <c r="J129" s="157"/>
      <c r="K129" s="157"/>
      <c r="L129" s="157"/>
      <c r="M129" s="157"/>
      <c r="N129" s="147"/>
      <c r="O129" s="147"/>
      <c r="P129" s="147"/>
      <c r="Q129" s="147"/>
      <c r="R129" s="147"/>
      <c r="S129" s="147"/>
      <c r="T129" s="148"/>
      <c r="U129" s="147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104</v>
      </c>
      <c r="AF129" s="139">
        <v>0</v>
      </c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>
        <v>42</v>
      </c>
      <c r="B130" s="140" t="s">
        <v>243</v>
      </c>
      <c r="C130" s="178" t="s">
        <v>244</v>
      </c>
      <c r="D130" s="146" t="s">
        <v>168</v>
      </c>
      <c r="E130" s="153">
        <v>16</v>
      </c>
      <c r="F130" s="156">
        <f>H130+J130</f>
        <v>0</v>
      </c>
      <c r="G130" s="157">
        <f>ROUND(E130*F130,2)</f>
        <v>0</v>
      </c>
      <c r="H130" s="157"/>
      <c r="I130" s="157">
        <f>ROUND(E130*H130,2)</f>
        <v>0</v>
      </c>
      <c r="J130" s="157"/>
      <c r="K130" s="157">
        <f>ROUND(E130*J130,2)</f>
        <v>0</v>
      </c>
      <c r="L130" s="157">
        <v>21</v>
      </c>
      <c r="M130" s="157">
        <f>G130*(1+L130/100)</f>
        <v>0</v>
      </c>
      <c r="N130" s="147">
        <v>0</v>
      </c>
      <c r="O130" s="147">
        <f>ROUND(E130*N130,5)</f>
        <v>0</v>
      </c>
      <c r="P130" s="147">
        <v>0</v>
      </c>
      <c r="Q130" s="147">
        <f>ROUND(E130*P130,5)</f>
        <v>0</v>
      </c>
      <c r="R130" s="147"/>
      <c r="S130" s="147"/>
      <c r="T130" s="148">
        <v>1.1000000000000001</v>
      </c>
      <c r="U130" s="147">
        <f>ROUND(E130*T130,2)</f>
        <v>17.600000000000001</v>
      </c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102</v>
      </c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/>
      <c r="B131" s="140"/>
      <c r="C131" s="179" t="s">
        <v>245</v>
      </c>
      <c r="D131" s="149"/>
      <c r="E131" s="154">
        <v>16</v>
      </c>
      <c r="F131" s="157"/>
      <c r="G131" s="157"/>
      <c r="H131" s="157"/>
      <c r="I131" s="157"/>
      <c r="J131" s="157"/>
      <c r="K131" s="157"/>
      <c r="L131" s="157"/>
      <c r="M131" s="157"/>
      <c r="N131" s="147"/>
      <c r="O131" s="147"/>
      <c r="P131" s="147"/>
      <c r="Q131" s="147"/>
      <c r="R131" s="147"/>
      <c r="S131" s="147"/>
      <c r="T131" s="148"/>
      <c r="U131" s="147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104</v>
      </c>
      <c r="AF131" s="139">
        <v>0</v>
      </c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>
        <v>43</v>
      </c>
      <c r="B132" s="140" t="s">
        <v>246</v>
      </c>
      <c r="C132" s="178" t="s">
        <v>247</v>
      </c>
      <c r="D132" s="146" t="s">
        <v>133</v>
      </c>
      <c r="E132" s="153">
        <v>16</v>
      </c>
      <c r="F132" s="156">
        <f>H132+J132</f>
        <v>0</v>
      </c>
      <c r="G132" s="157">
        <f>ROUND(E132*F132,2)</f>
        <v>0</v>
      </c>
      <c r="H132" s="157"/>
      <c r="I132" s="157">
        <f>ROUND(E132*H132,2)</f>
        <v>0</v>
      </c>
      <c r="J132" s="157"/>
      <c r="K132" s="157">
        <f>ROUND(E132*J132,2)</f>
        <v>0</v>
      </c>
      <c r="L132" s="157">
        <v>21</v>
      </c>
      <c r="M132" s="157">
        <f>G132*(1+L132/100)</f>
        <v>0</v>
      </c>
      <c r="N132" s="147">
        <v>0</v>
      </c>
      <c r="O132" s="147">
        <f>ROUND(E132*N132,5)</f>
        <v>0</v>
      </c>
      <c r="P132" s="147">
        <v>0</v>
      </c>
      <c r="Q132" s="147">
        <f>ROUND(E132*P132,5)</f>
        <v>0</v>
      </c>
      <c r="R132" s="147"/>
      <c r="S132" s="147"/>
      <c r="T132" s="148">
        <v>0</v>
      </c>
      <c r="U132" s="147">
        <f>ROUND(E132*T132,2)</f>
        <v>0</v>
      </c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102</v>
      </c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/>
      <c r="B133" s="140"/>
      <c r="C133" s="179" t="s">
        <v>245</v>
      </c>
      <c r="D133" s="149"/>
      <c r="E133" s="154">
        <v>16</v>
      </c>
      <c r="F133" s="157"/>
      <c r="G133" s="157"/>
      <c r="H133" s="157"/>
      <c r="I133" s="157"/>
      <c r="J133" s="157"/>
      <c r="K133" s="157"/>
      <c r="L133" s="157"/>
      <c r="M133" s="157"/>
      <c r="N133" s="147"/>
      <c r="O133" s="147"/>
      <c r="P133" s="147"/>
      <c r="Q133" s="147"/>
      <c r="R133" s="147"/>
      <c r="S133" s="147"/>
      <c r="T133" s="148"/>
      <c r="U133" s="147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104</v>
      </c>
      <c r="AF133" s="139">
        <v>0</v>
      </c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>
        <v>44</v>
      </c>
      <c r="B134" s="140" t="s">
        <v>248</v>
      </c>
      <c r="C134" s="178" t="s">
        <v>249</v>
      </c>
      <c r="D134" s="146" t="s">
        <v>119</v>
      </c>
      <c r="E134" s="153">
        <v>14.35388</v>
      </c>
      <c r="F134" s="156">
        <f>H134+J134</f>
        <v>0</v>
      </c>
      <c r="G134" s="157">
        <f>ROUND(E134*F134,2)</f>
        <v>0</v>
      </c>
      <c r="H134" s="157"/>
      <c r="I134" s="157">
        <f>ROUND(E134*H134,2)</f>
        <v>0</v>
      </c>
      <c r="J134" s="157"/>
      <c r="K134" s="157">
        <f>ROUND(E134*J134,2)</f>
        <v>0</v>
      </c>
      <c r="L134" s="157">
        <v>21</v>
      </c>
      <c r="M134" s="157">
        <f>G134*(1+L134/100)</f>
        <v>0</v>
      </c>
      <c r="N134" s="147">
        <v>2.3570000000000001E-2</v>
      </c>
      <c r="O134" s="147">
        <f>ROUND(E134*N134,5)</f>
        <v>0.33832000000000001</v>
      </c>
      <c r="P134" s="147">
        <v>0</v>
      </c>
      <c r="Q134" s="147">
        <f>ROUND(E134*P134,5)</f>
        <v>0</v>
      </c>
      <c r="R134" s="147"/>
      <c r="S134" s="147"/>
      <c r="T134" s="148">
        <v>0</v>
      </c>
      <c r="U134" s="147">
        <f>ROUND(E134*T134,2)</f>
        <v>0</v>
      </c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102</v>
      </c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40"/>
      <c r="B135" s="140"/>
      <c r="C135" s="179" t="s">
        <v>120</v>
      </c>
      <c r="D135" s="149"/>
      <c r="E135" s="154"/>
      <c r="F135" s="157"/>
      <c r="G135" s="157"/>
      <c r="H135" s="157"/>
      <c r="I135" s="157"/>
      <c r="J135" s="157"/>
      <c r="K135" s="157"/>
      <c r="L135" s="157"/>
      <c r="M135" s="157"/>
      <c r="N135" s="147"/>
      <c r="O135" s="147"/>
      <c r="P135" s="147"/>
      <c r="Q135" s="147"/>
      <c r="R135" s="147"/>
      <c r="S135" s="147"/>
      <c r="T135" s="148"/>
      <c r="U135" s="147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104</v>
      </c>
      <c r="AF135" s="139">
        <v>0</v>
      </c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/>
      <c r="B136" s="140"/>
      <c r="C136" s="179" t="s">
        <v>250</v>
      </c>
      <c r="D136" s="149"/>
      <c r="E136" s="154">
        <v>1.242</v>
      </c>
      <c r="F136" s="157"/>
      <c r="G136" s="157"/>
      <c r="H136" s="157"/>
      <c r="I136" s="157"/>
      <c r="J136" s="157"/>
      <c r="K136" s="157"/>
      <c r="L136" s="157"/>
      <c r="M136" s="157"/>
      <c r="N136" s="147"/>
      <c r="O136" s="147"/>
      <c r="P136" s="147"/>
      <c r="Q136" s="147"/>
      <c r="R136" s="147"/>
      <c r="S136" s="147"/>
      <c r="T136" s="148"/>
      <c r="U136" s="147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104</v>
      </c>
      <c r="AF136" s="139">
        <v>0</v>
      </c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0"/>
      <c r="B137" s="140"/>
      <c r="C137" s="179" t="s">
        <v>251</v>
      </c>
      <c r="D137" s="149"/>
      <c r="E137" s="154">
        <v>2.9106000000000001</v>
      </c>
      <c r="F137" s="157"/>
      <c r="G137" s="157"/>
      <c r="H137" s="157"/>
      <c r="I137" s="157"/>
      <c r="J137" s="157"/>
      <c r="K137" s="157"/>
      <c r="L137" s="157"/>
      <c r="M137" s="157"/>
      <c r="N137" s="147"/>
      <c r="O137" s="147"/>
      <c r="P137" s="147"/>
      <c r="Q137" s="147"/>
      <c r="R137" s="147"/>
      <c r="S137" s="147"/>
      <c r="T137" s="148"/>
      <c r="U137" s="147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104</v>
      </c>
      <c r="AF137" s="139">
        <v>0</v>
      </c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40"/>
      <c r="B138" s="140"/>
      <c r="C138" s="179" t="s">
        <v>252</v>
      </c>
      <c r="D138" s="149"/>
      <c r="E138" s="154">
        <v>1</v>
      </c>
      <c r="F138" s="157"/>
      <c r="G138" s="157"/>
      <c r="H138" s="157"/>
      <c r="I138" s="157"/>
      <c r="J138" s="157"/>
      <c r="K138" s="157"/>
      <c r="L138" s="157"/>
      <c r="M138" s="157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104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1" x14ac:dyDescent="0.2">
      <c r="A139" s="140"/>
      <c r="B139" s="140"/>
      <c r="C139" s="179" t="s">
        <v>253</v>
      </c>
      <c r="D139" s="149"/>
      <c r="E139" s="154">
        <v>1.0449999999999999</v>
      </c>
      <c r="F139" s="157"/>
      <c r="G139" s="157"/>
      <c r="H139" s="157"/>
      <c r="I139" s="157"/>
      <c r="J139" s="157"/>
      <c r="K139" s="157"/>
      <c r="L139" s="157"/>
      <c r="M139" s="157"/>
      <c r="N139" s="147"/>
      <c r="O139" s="147"/>
      <c r="P139" s="147"/>
      <c r="Q139" s="147"/>
      <c r="R139" s="147"/>
      <c r="S139" s="147"/>
      <c r="T139" s="148"/>
      <c r="U139" s="147"/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104</v>
      </c>
      <c r="AF139" s="139">
        <v>0</v>
      </c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outlineLevel="1" x14ac:dyDescent="0.2">
      <c r="A140" s="140"/>
      <c r="B140" s="140"/>
      <c r="C140" s="179" t="s">
        <v>254</v>
      </c>
      <c r="D140" s="149"/>
      <c r="E140" s="154">
        <v>0.2016</v>
      </c>
      <c r="F140" s="157"/>
      <c r="G140" s="157"/>
      <c r="H140" s="157"/>
      <c r="I140" s="157"/>
      <c r="J140" s="157"/>
      <c r="K140" s="157"/>
      <c r="L140" s="157"/>
      <c r="M140" s="157"/>
      <c r="N140" s="147"/>
      <c r="O140" s="147"/>
      <c r="P140" s="147"/>
      <c r="Q140" s="147"/>
      <c r="R140" s="147"/>
      <c r="S140" s="147"/>
      <c r="T140" s="148"/>
      <c r="U140" s="147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104</v>
      </c>
      <c r="AF140" s="139">
        <v>0</v>
      </c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">
      <c r="A141" s="140"/>
      <c r="B141" s="140"/>
      <c r="C141" s="179" t="s">
        <v>255</v>
      </c>
      <c r="D141" s="149"/>
      <c r="E141" s="154">
        <v>0.21060000000000001</v>
      </c>
      <c r="F141" s="157"/>
      <c r="G141" s="157"/>
      <c r="H141" s="157"/>
      <c r="I141" s="157"/>
      <c r="J141" s="157"/>
      <c r="K141" s="157"/>
      <c r="L141" s="157"/>
      <c r="M141" s="157"/>
      <c r="N141" s="147"/>
      <c r="O141" s="147"/>
      <c r="P141" s="147"/>
      <c r="Q141" s="147"/>
      <c r="R141" s="147"/>
      <c r="S141" s="147"/>
      <c r="T141" s="148"/>
      <c r="U141" s="147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104</v>
      </c>
      <c r="AF141" s="139">
        <v>0</v>
      </c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0"/>
      <c r="B142" s="140"/>
      <c r="C142" s="179" t="s">
        <v>256</v>
      </c>
      <c r="D142" s="149"/>
      <c r="E142" s="154">
        <v>0.51839999999999997</v>
      </c>
      <c r="F142" s="157"/>
      <c r="G142" s="157"/>
      <c r="H142" s="157"/>
      <c r="I142" s="157"/>
      <c r="J142" s="157"/>
      <c r="K142" s="157"/>
      <c r="L142" s="157"/>
      <c r="M142" s="157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104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40"/>
      <c r="B143" s="140"/>
      <c r="C143" s="179" t="s">
        <v>257</v>
      </c>
      <c r="D143" s="149"/>
      <c r="E143" s="154">
        <v>1.008</v>
      </c>
      <c r="F143" s="157"/>
      <c r="G143" s="157"/>
      <c r="H143" s="157"/>
      <c r="I143" s="157"/>
      <c r="J143" s="157"/>
      <c r="K143" s="157"/>
      <c r="L143" s="157"/>
      <c r="M143" s="157"/>
      <c r="N143" s="147"/>
      <c r="O143" s="147"/>
      <c r="P143" s="147"/>
      <c r="Q143" s="147"/>
      <c r="R143" s="147"/>
      <c r="S143" s="147"/>
      <c r="T143" s="148"/>
      <c r="U143" s="147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104</v>
      </c>
      <c r="AF143" s="139">
        <v>0</v>
      </c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0"/>
      <c r="B144" s="140"/>
      <c r="C144" s="179" t="s">
        <v>258</v>
      </c>
      <c r="D144" s="149"/>
      <c r="E144" s="154">
        <v>3.2256</v>
      </c>
      <c r="F144" s="157"/>
      <c r="G144" s="157"/>
      <c r="H144" s="157"/>
      <c r="I144" s="157"/>
      <c r="J144" s="157"/>
      <c r="K144" s="157"/>
      <c r="L144" s="157"/>
      <c r="M144" s="157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104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/>
      <c r="B145" s="140"/>
      <c r="C145" s="179" t="s">
        <v>259</v>
      </c>
      <c r="D145" s="149"/>
      <c r="E145" s="154">
        <v>1.0304</v>
      </c>
      <c r="F145" s="157"/>
      <c r="G145" s="157"/>
      <c r="H145" s="157"/>
      <c r="I145" s="157"/>
      <c r="J145" s="157"/>
      <c r="K145" s="157"/>
      <c r="L145" s="157"/>
      <c r="M145" s="157"/>
      <c r="N145" s="147"/>
      <c r="O145" s="147"/>
      <c r="P145" s="147"/>
      <c r="Q145" s="147"/>
      <c r="R145" s="147"/>
      <c r="S145" s="147"/>
      <c r="T145" s="148"/>
      <c r="U145" s="147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104</v>
      </c>
      <c r="AF145" s="139">
        <v>0</v>
      </c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0"/>
      <c r="B146" s="140"/>
      <c r="C146" s="179" t="s">
        <v>260</v>
      </c>
      <c r="D146" s="149"/>
      <c r="E146" s="154">
        <v>1.26</v>
      </c>
      <c r="F146" s="157"/>
      <c r="G146" s="157"/>
      <c r="H146" s="157"/>
      <c r="I146" s="157"/>
      <c r="J146" s="157"/>
      <c r="K146" s="157"/>
      <c r="L146" s="157"/>
      <c r="M146" s="157"/>
      <c r="N146" s="147"/>
      <c r="O146" s="147"/>
      <c r="P146" s="147"/>
      <c r="Q146" s="147"/>
      <c r="R146" s="147"/>
      <c r="S146" s="147"/>
      <c r="T146" s="148"/>
      <c r="U146" s="147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104</v>
      </c>
      <c r="AF146" s="139">
        <v>0</v>
      </c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0"/>
      <c r="B147" s="140"/>
      <c r="C147" s="179" t="s">
        <v>261</v>
      </c>
      <c r="D147" s="149"/>
      <c r="E147" s="154">
        <v>0.70167999999999997</v>
      </c>
      <c r="F147" s="157"/>
      <c r="G147" s="157"/>
      <c r="H147" s="157"/>
      <c r="I147" s="157"/>
      <c r="J147" s="157"/>
      <c r="K147" s="157"/>
      <c r="L147" s="157"/>
      <c r="M147" s="157"/>
      <c r="N147" s="147"/>
      <c r="O147" s="147"/>
      <c r="P147" s="147"/>
      <c r="Q147" s="147"/>
      <c r="R147" s="147"/>
      <c r="S147" s="147"/>
      <c r="T147" s="148"/>
      <c r="U147" s="147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104</v>
      </c>
      <c r="AF147" s="139">
        <v>0</v>
      </c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ht="22.5" outlineLevel="1" x14ac:dyDescent="0.2">
      <c r="A148" s="140">
        <v>45</v>
      </c>
      <c r="B148" s="140" t="s">
        <v>262</v>
      </c>
      <c r="C148" s="178" t="s">
        <v>263</v>
      </c>
      <c r="D148" s="146" t="s">
        <v>0</v>
      </c>
      <c r="E148" s="153">
        <v>8.5</v>
      </c>
      <c r="F148" s="156">
        <f>H148+J148</f>
        <v>0</v>
      </c>
      <c r="G148" s="157">
        <f>ROUND(E148*F148,2)</f>
        <v>0</v>
      </c>
      <c r="H148" s="157"/>
      <c r="I148" s="157">
        <f>ROUND(E148*H148,2)</f>
        <v>0</v>
      </c>
      <c r="J148" s="157"/>
      <c r="K148" s="157">
        <f>ROUND(E148*J148,2)</f>
        <v>0</v>
      </c>
      <c r="L148" s="157">
        <v>21</v>
      </c>
      <c r="M148" s="157">
        <f>G148*(1+L148/100)</f>
        <v>0</v>
      </c>
      <c r="N148" s="147">
        <v>0</v>
      </c>
      <c r="O148" s="147">
        <f>ROUND(E148*N148,5)</f>
        <v>0</v>
      </c>
      <c r="P148" s="147">
        <v>0</v>
      </c>
      <c r="Q148" s="147">
        <f>ROUND(E148*P148,5)</f>
        <v>0</v>
      </c>
      <c r="R148" s="147"/>
      <c r="S148" s="147"/>
      <c r="T148" s="148">
        <v>0</v>
      </c>
      <c r="U148" s="147">
        <f>ROUND(E148*T148,2)</f>
        <v>0</v>
      </c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102</v>
      </c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x14ac:dyDescent="0.2">
      <c r="A149" s="141" t="s">
        <v>97</v>
      </c>
      <c r="B149" s="141" t="s">
        <v>64</v>
      </c>
      <c r="C149" s="180" t="s">
        <v>65</v>
      </c>
      <c r="D149" s="150"/>
      <c r="E149" s="155"/>
      <c r="F149" s="158"/>
      <c r="G149" s="158">
        <f>SUMIF(AE150:AE170,"&lt;&gt;NOR",G150:G170)</f>
        <v>0</v>
      </c>
      <c r="H149" s="158"/>
      <c r="I149" s="158">
        <f>SUM(I150:I170)</f>
        <v>0</v>
      </c>
      <c r="J149" s="158"/>
      <c r="K149" s="158">
        <f>SUM(K150:K170)</f>
        <v>0</v>
      </c>
      <c r="L149" s="158"/>
      <c r="M149" s="158">
        <f>SUM(M150:M170)</f>
        <v>0</v>
      </c>
      <c r="N149" s="151"/>
      <c r="O149" s="151">
        <f>SUM(O150:O170)</f>
        <v>0.34943999999999997</v>
      </c>
      <c r="P149" s="151"/>
      <c r="Q149" s="151">
        <f>SUM(Q150:Q170)</f>
        <v>1.4313400000000001</v>
      </c>
      <c r="R149" s="151"/>
      <c r="S149" s="151"/>
      <c r="T149" s="152"/>
      <c r="U149" s="151">
        <f>SUM(U150:U170)</f>
        <v>66.3</v>
      </c>
      <c r="AE149" t="s">
        <v>98</v>
      </c>
    </row>
    <row r="150" spans="1:60" outlineLevel="1" x14ac:dyDescent="0.2">
      <c r="A150" s="140">
        <v>46</v>
      </c>
      <c r="B150" s="140" t="s">
        <v>264</v>
      </c>
      <c r="C150" s="178" t="s">
        <v>265</v>
      </c>
      <c r="D150" s="146" t="s">
        <v>101</v>
      </c>
      <c r="E150" s="153">
        <v>150</v>
      </c>
      <c r="F150" s="156">
        <f>H150+J150</f>
        <v>0</v>
      </c>
      <c r="G150" s="157">
        <f>ROUND(E150*F150,2)</f>
        <v>0</v>
      </c>
      <c r="H150" s="157"/>
      <c r="I150" s="157">
        <f>ROUND(E150*H150,2)</f>
        <v>0</v>
      </c>
      <c r="J150" s="157"/>
      <c r="K150" s="157">
        <f>ROUND(E150*J150,2)</f>
        <v>0</v>
      </c>
      <c r="L150" s="157">
        <v>21</v>
      </c>
      <c r="M150" s="157">
        <f>G150*(1+L150/100)</f>
        <v>0</v>
      </c>
      <c r="N150" s="147">
        <v>0</v>
      </c>
      <c r="O150" s="147">
        <f>ROUND(E150*N150,5)</f>
        <v>0</v>
      </c>
      <c r="P150" s="147">
        <v>7.5100000000000002E-3</v>
      </c>
      <c r="Q150" s="147">
        <f>ROUND(E150*P150,5)</f>
        <v>1.1265000000000001</v>
      </c>
      <c r="R150" s="147"/>
      <c r="S150" s="147"/>
      <c r="T150" s="148">
        <v>0.15755</v>
      </c>
      <c r="U150" s="147">
        <f>ROUND(E150*T150,2)</f>
        <v>23.63</v>
      </c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102</v>
      </c>
      <c r="AF150" s="139"/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0"/>
      <c r="B151" s="140"/>
      <c r="C151" s="179" t="s">
        <v>165</v>
      </c>
      <c r="D151" s="149"/>
      <c r="E151" s="154">
        <v>150</v>
      </c>
      <c r="F151" s="157"/>
      <c r="G151" s="157"/>
      <c r="H151" s="157"/>
      <c r="I151" s="157"/>
      <c r="J151" s="157"/>
      <c r="K151" s="157"/>
      <c r="L151" s="157"/>
      <c r="M151" s="157"/>
      <c r="N151" s="147"/>
      <c r="O151" s="147"/>
      <c r="P151" s="147"/>
      <c r="Q151" s="147"/>
      <c r="R151" s="147"/>
      <c r="S151" s="147"/>
      <c r="T151" s="148"/>
      <c r="U151" s="147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104</v>
      </c>
      <c r="AF151" s="139">
        <v>0</v>
      </c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ht="22.5" outlineLevel="1" x14ac:dyDescent="0.2">
      <c r="A152" s="140">
        <v>47</v>
      </c>
      <c r="B152" s="140" t="s">
        <v>266</v>
      </c>
      <c r="C152" s="178" t="s">
        <v>267</v>
      </c>
      <c r="D152" s="146" t="s">
        <v>168</v>
      </c>
      <c r="E152" s="153">
        <v>26</v>
      </c>
      <c r="F152" s="156">
        <f>H152+J152</f>
        <v>0</v>
      </c>
      <c r="G152" s="157">
        <f>ROUND(E152*F152,2)</f>
        <v>0</v>
      </c>
      <c r="H152" s="157"/>
      <c r="I152" s="157">
        <f>ROUND(E152*H152,2)</f>
        <v>0</v>
      </c>
      <c r="J152" s="157"/>
      <c r="K152" s="157">
        <f>ROUND(E152*J152,2)</f>
        <v>0</v>
      </c>
      <c r="L152" s="157">
        <v>21</v>
      </c>
      <c r="M152" s="157">
        <f>G152*(1+L152/100)</f>
        <v>0</v>
      </c>
      <c r="N152" s="147">
        <v>0</v>
      </c>
      <c r="O152" s="147">
        <f>ROUND(E152*N152,5)</f>
        <v>0</v>
      </c>
      <c r="P152" s="147">
        <v>4.7400000000000003E-3</v>
      </c>
      <c r="Q152" s="147">
        <f>ROUND(E152*P152,5)</f>
        <v>0.12324</v>
      </c>
      <c r="R152" s="147"/>
      <c r="S152" s="147"/>
      <c r="T152" s="148">
        <v>0.1012</v>
      </c>
      <c r="U152" s="147">
        <f>ROUND(E152*T152,2)</f>
        <v>2.63</v>
      </c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102</v>
      </c>
      <c r="AF152" s="139"/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outlineLevel="1" x14ac:dyDescent="0.2">
      <c r="A153" s="140"/>
      <c r="B153" s="140"/>
      <c r="C153" s="179" t="s">
        <v>268</v>
      </c>
      <c r="D153" s="149"/>
      <c r="E153" s="154">
        <v>26</v>
      </c>
      <c r="F153" s="157"/>
      <c r="G153" s="157"/>
      <c r="H153" s="157"/>
      <c r="I153" s="157"/>
      <c r="J153" s="157"/>
      <c r="K153" s="157"/>
      <c r="L153" s="157"/>
      <c r="M153" s="157"/>
      <c r="N153" s="147"/>
      <c r="O153" s="147"/>
      <c r="P153" s="147"/>
      <c r="Q153" s="147"/>
      <c r="R153" s="147"/>
      <c r="S153" s="147"/>
      <c r="T153" s="148"/>
      <c r="U153" s="147"/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104</v>
      </c>
      <c r="AF153" s="139">
        <v>0</v>
      </c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">
      <c r="A154" s="140">
        <v>48</v>
      </c>
      <c r="B154" s="140" t="s">
        <v>269</v>
      </c>
      <c r="C154" s="178" t="s">
        <v>270</v>
      </c>
      <c r="D154" s="146" t="s">
        <v>168</v>
      </c>
      <c r="E154" s="153">
        <v>16</v>
      </c>
      <c r="F154" s="156">
        <f>H154+J154</f>
        <v>0</v>
      </c>
      <c r="G154" s="157">
        <f>ROUND(E154*F154,2)</f>
        <v>0</v>
      </c>
      <c r="H154" s="157"/>
      <c r="I154" s="157">
        <f>ROUND(E154*H154,2)</f>
        <v>0</v>
      </c>
      <c r="J154" s="157"/>
      <c r="K154" s="157">
        <f>ROUND(E154*J154,2)</f>
        <v>0</v>
      </c>
      <c r="L154" s="157">
        <v>21</v>
      </c>
      <c r="M154" s="157">
        <f>G154*(1+L154/100)</f>
        <v>0</v>
      </c>
      <c r="N154" s="147">
        <v>0</v>
      </c>
      <c r="O154" s="147">
        <f>ROUND(E154*N154,5)</f>
        <v>0</v>
      </c>
      <c r="P154" s="147">
        <v>2.0500000000000002E-3</v>
      </c>
      <c r="Q154" s="147">
        <f>ROUND(E154*P154,5)</f>
        <v>3.2800000000000003E-2</v>
      </c>
      <c r="R154" s="147"/>
      <c r="S154" s="147"/>
      <c r="T154" s="148">
        <v>5.7500000000000002E-2</v>
      </c>
      <c r="U154" s="147">
        <f>ROUND(E154*T154,2)</f>
        <v>0.92</v>
      </c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102</v>
      </c>
      <c r="AF154" s="139"/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0"/>
      <c r="B155" s="140"/>
      <c r="C155" s="179" t="s">
        <v>271</v>
      </c>
      <c r="D155" s="149"/>
      <c r="E155" s="154">
        <v>16</v>
      </c>
      <c r="F155" s="157"/>
      <c r="G155" s="157"/>
      <c r="H155" s="157"/>
      <c r="I155" s="157"/>
      <c r="J155" s="157"/>
      <c r="K155" s="157"/>
      <c r="L155" s="157"/>
      <c r="M155" s="157"/>
      <c r="N155" s="147"/>
      <c r="O155" s="147"/>
      <c r="P155" s="147"/>
      <c r="Q155" s="147"/>
      <c r="R155" s="147"/>
      <c r="S155" s="147"/>
      <c r="T155" s="148"/>
      <c r="U155" s="147"/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104</v>
      </c>
      <c r="AF155" s="139">
        <v>0</v>
      </c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40">
        <v>49</v>
      </c>
      <c r="B156" s="140" t="s">
        <v>272</v>
      </c>
      <c r="C156" s="178" t="s">
        <v>273</v>
      </c>
      <c r="D156" s="146" t="s">
        <v>187</v>
      </c>
      <c r="E156" s="153">
        <v>28</v>
      </c>
      <c r="F156" s="156">
        <f>H156+J156</f>
        <v>0</v>
      </c>
      <c r="G156" s="157">
        <f>ROUND(E156*F156,2)</f>
        <v>0</v>
      </c>
      <c r="H156" s="157"/>
      <c r="I156" s="157">
        <f>ROUND(E156*H156,2)</f>
        <v>0</v>
      </c>
      <c r="J156" s="157"/>
      <c r="K156" s="157">
        <f>ROUND(E156*J156,2)</f>
        <v>0</v>
      </c>
      <c r="L156" s="157">
        <v>21</v>
      </c>
      <c r="M156" s="157">
        <f>G156*(1+L156/100)</f>
        <v>0</v>
      </c>
      <c r="N156" s="147">
        <v>0</v>
      </c>
      <c r="O156" s="147">
        <f>ROUND(E156*N156,5)</f>
        <v>0</v>
      </c>
      <c r="P156" s="147">
        <v>9.6000000000000002E-4</v>
      </c>
      <c r="Q156" s="147">
        <f>ROUND(E156*P156,5)</f>
        <v>2.6880000000000001E-2</v>
      </c>
      <c r="R156" s="147"/>
      <c r="S156" s="147"/>
      <c r="T156" s="148">
        <v>7.2450000000000001E-2</v>
      </c>
      <c r="U156" s="147">
        <f>ROUND(E156*T156,2)</f>
        <v>2.0299999999999998</v>
      </c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102</v>
      </c>
      <c r="AF156" s="139"/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40"/>
      <c r="B157" s="140"/>
      <c r="C157" s="179" t="s">
        <v>274</v>
      </c>
      <c r="D157" s="149"/>
      <c r="E157" s="154">
        <v>28</v>
      </c>
      <c r="F157" s="157"/>
      <c r="G157" s="157"/>
      <c r="H157" s="157"/>
      <c r="I157" s="157"/>
      <c r="J157" s="157"/>
      <c r="K157" s="157"/>
      <c r="L157" s="157"/>
      <c r="M157" s="157"/>
      <c r="N157" s="147"/>
      <c r="O157" s="147"/>
      <c r="P157" s="147"/>
      <c r="Q157" s="147"/>
      <c r="R157" s="147"/>
      <c r="S157" s="147"/>
      <c r="T157" s="148"/>
      <c r="U157" s="147"/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104</v>
      </c>
      <c r="AF157" s="139">
        <v>0</v>
      </c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40">
        <v>50</v>
      </c>
      <c r="B158" s="140" t="s">
        <v>275</v>
      </c>
      <c r="C158" s="178" t="s">
        <v>276</v>
      </c>
      <c r="D158" s="146" t="s">
        <v>187</v>
      </c>
      <c r="E158" s="153">
        <v>2</v>
      </c>
      <c r="F158" s="156">
        <f>H158+J158</f>
        <v>0</v>
      </c>
      <c r="G158" s="157">
        <f>ROUND(E158*F158,2)</f>
        <v>0</v>
      </c>
      <c r="H158" s="157"/>
      <c r="I158" s="157">
        <f>ROUND(E158*H158,2)</f>
        <v>0</v>
      </c>
      <c r="J158" s="157"/>
      <c r="K158" s="157">
        <f>ROUND(E158*J158,2)</f>
        <v>0</v>
      </c>
      <c r="L158" s="157">
        <v>21</v>
      </c>
      <c r="M158" s="157">
        <f>G158*(1+L158/100)</f>
        <v>0</v>
      </c>
      <c r="N158" s="147">
        <v>0</v>
      </c>
      <c r="O158" s="147">
        <f>ROUND(E158*N158,5)</f>
        <v>0</v>
      </c>
      <c r="P158" s="147">
        <v>2.0080000000000001E-2</v>
      </c>
      <c r="Q158" s="147">
        <f>ROUND(E158*P158,5)</f>
        <v>4.0160000000000001E-2</v>
      </c>
      <c r="R158" s="147"/>
      <c r="S158" s="147"/>
      <c r="T158" s="148">
        <v>0.115</v>
      </c>
      <c r="U158" s="147">
        <f>ROUND(E158*T158,2)</f>
        <v>0.23</v>
      </c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102</v>
      </c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0"/>
      <c r="B159" s="140"/>
      <c r="C159" s="179" t="s">
        <v>277</v>
      </c>
      <c r="D159" s="149"/>
      <c r="E159" s="154">
        <v>2</v>
      </c>
      <c r="F159" s="157"/>
      <c r="G159" s="157"/>
      <c r="H159" s="157"/>
      <c r="I159" s="157"/>
      <c r="J159" s="157"/>
      <c r="K159" s="157"/>
      <c r="L159" s="157"/>
      <c r="M159" s="157"/>
      <c r="N159" s="147"/>
      <c r="O159" s="147"/>
      <c r="P159" s="147"/>
      <c r="Q159" s="147"/>
      <c r="R159" s="147"/>
      <c r="S159" s="147"/>
      <c r="T159" s="148"/>
      <c r="U159" s="147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104</v>
      </c>
      <c r="AF159" s="139">
        <v>0</v>
      </c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40">
        <v>51</v>
      </c>
      <c r="B160" s="140" t="s">
        <v>278</v>
      </c>
      <c r="C160" s="178" t="s">
        <v>279</v>
      </c>
      <c r="D160" s="146" t="s">
        <v>168</v>
      </c>
      <c r="E160" s="153">
        <v>41.5</v>
      </c>
      <c r="F160" s="156">
        <f>H160+J160</f>
        <v>0</v>
      </c>
      <c r="G160" s="157">
        <f>ROUND(E160*F160,2)</f>
        <v>0</v>
      </c>
      <c r="H160" s="157"/>
      <c r="I160" s="157">
        <f>ROUND(E160*H160,2)</f>
        <v>0</v>
      </c>
      <c r="J160" s="157"/>
      <c r="K160" s="157">
        <f>ROUND(E160*J160,2)</f>
        <v>0</v>
      </c>
      <c r="L160" s="157">
        <v>21</v>
      </c>
      <c r="M160" s="157">
        <f>G160*(1+L160/100)</f>
        <v>0</v>
      </c>
      <c r="N160" s="147">
        <v>0</v>
      </c>
      <c r="O160" s="147">
        <f>ROUND(E160*N160,5)</f>
        <v>0</v>
      </c>
      <c r="P160" s="147">
        <v>1.97E-3</v>
      </c>
      <c r="Q160" s="147">
        <f>ROUND(E160*P160,5)</f>
        <v>8.1759999999999999E-2</v>
      </c>
      <c r="R160" s="147"/>
      <c r="S160" s="147"/>
      <c r="T160" s="148">
        <v>5.7500000000000002E-2</v>
      </c>
      <c r="U160" s="147">
        <f>ROUND(E160*T160,2)</f>
        <v>2.39</v>
      </c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102</v>
      </c>
      <c r="AF160" s="139"/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0"/>
      <c r="B161" s="140"/>
      <c r="C161" s="179" t="s">
        <v>280</v>
      </c>
      <c r="D161" s="149"/>
      <c r="E161" s="154">
        <v>41.5</v>
      </c>
      <c r="F161" s="157"/>
      <c r="G161" s="157"/>
      <c r="H161" s="157"/>
      <c r="I161" s="157"/>
      <c r="J161" s="157"/>
      <c r="K161" s="157"/>
      <c r="L161" s="157"/>
      <c r="M161" s="157"/>
      <c r="N161" s="147"/>
      <c r="O161" s="147"/>
      <c r="P161" s="147"/>
      <c r="Q161" s="147"/>
      <c r="R161" s="147"/>
      <c r="S161" s="147"/>
      <c r="T161" s="148"/>
      <c r="U161" s="147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104</v>
      </c>
      <c r="AF161" s="139">
        <v>0</v>
      </c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40">
        <v>52</v>
      </c>
      <c r="B162" s="140" t="s">
        <v>281</v>
      </c>
      <c r="C162" s="178" t="s">
        <v>282</v>
      </c>
      <c r="D162" s="146" t="s">
        <v>168</v>
      </c>
      <c r="E162" s="153">
        <v>26</v>
      </c>
      <c r="F162" s="156">
        <f>H162+J162</f>
        <v>0</v>
      </c>
      <c r="G162" s="157">
        <f>ROUND(E162*F162,2)</f>
        <v>0</v>
      </c>
      <c r="H162" s="157"/>
      <c r="I162" s="157">
        <f>ROUND(E162*H162,2)</f>
        <v>0</v>
      </c>
      <c r="J162" s="157"/>
      <c r="K162" s="157">
        <f>ROUND(E162*J162,2)</f>
        <v>0</v>
      </c>
      <c r="L162" s="157">
        <v>21</v>
      </c>
      <c r="M162" s="157">
        <f>G162*(1+L162/100)</f>
        <v>0</v>
      </c>
      <c r="N162" s="147">
        <v>5.3200000000000001E-3</v>
      </c>
      <c r="O162" s="147">
        <f>ROUND(E162*N162,5)</f>
        <v>0.13832</v>
      </c>
      <c r="P162" s="147">
        <v>0</v>
      </c>
      <c r="Q162" s="147">
        <f>ROUND(E162*P162,5)</f>
        <v>0</v>
      </c>
      <c r="R162" s="147"/>
      <c r="S162" s="147"/>
      <c r="T162" s="148">
        <v>0.25128</v>
      </c>
      <c r="U162" s="147">
        <f>ROUND(E162*T162,2)</f>
        <v>6.53</v>
      </c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102</v>
      </c>
      <c r="AF162" s="139"/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40"/>
      <c r="B163" s="140"/>
      <c r="C163" s="179" t="s">
        <v>283</v>
      </c>
      <c r="D163" s="149"/>
      <c r="E163" s="154">
        <v>26</v>
      </c>
      <c r="F163" s="157"/>
      <c r="G163" s="157"/>
      <c r="H163" s="157"/>
      <c r="I163" s="157"/>
      <c r="J163" s="157"/>
      <c r="K163" s="157"/>
      <c r="L163" s="157"/>
      <c r="M163" s="157"/>
      <c r="N163" s="147"/>
      <c r="O163" s="147"/>
      <c r="P163" s="147"/>
      <c r="Q163" s="147"/>
      <c r="R163" s="147"/>
      <c r="S163" s="147"/>
      <c r="T163" s="148"/>
      <c r="U163" s="147"/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104</v>
      </c>
      <c r="AF163" s="139">
        <v>0</v>
      </c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40">
        <v>53</v>
      </c>
      <c r="B164" s="140" t="s">
        <v>284</v>
      </c>
      <c r="C164" s="178" t="s">
        <v>285</v>
      </c>
      <c r="D164" s="146" t="s">
        <v>168</v>
      </c>
      <c r="E164" s="153">
        <v>16</v>
      </c>
      <c r="F164" s="156">
        <f>H164+J164</f>
        <v>0</v>
      </c>
      <c r="G164" s="157">
        <f>ROUND(E164*F164,2)</f>
        <v>0</v>
      </c>
      <c r="H164" s="157"/>
      <c r="I164" s="157">
        <f>ROUND(E164*H164,2)</f>
        <v>0</v>
      </c>
      <c r="J164" s="157"/>
      <c r="K164" s="157">
        <f>ROUND(E164*J164,2)</f>
        <v>0</v>
      </c>
      <c r="L164" s="157">
        <v>21</v>
      </c>
      <c r="M164" s="157">
        <f>G164*(1+L164/100)</f>
        <v>0</v>
      </c>
      <c r="N164" s="147">
        <v>1.8699999999999999E-3</v>
      </c>
      <c r="O164" s="147">
        <f>ROUND(E164*N164,5)</f>
        <v>2.9919999999999999E-2</v>
      </c>
      <c r="P164" s="147">
        <v>0</v>
      </c>
      <c r="Q164" s="147">
        <f>ROUND(E164*P164,5)</f>
        <v>0</v>
      </c>
      <c r="R164" s="147"/>
      <c r="S164" s="147"/>
      <c r="T164" s="148">
        <v>0.22539999999999999</v>
      </c>
      <c r="U164" s="147">
        <f>ROUND(E164*T164,2)</f>
        <v>3.61</v>
      </c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102</v>
      </c>
      <c r="AF164" s="139"/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40"/>
      <c r="B165" s="140"/>
      <c r="C165" s="179" t="s">
        <v>286</v>
      </c>
      <c r="D165" s="149"/>
      <c r="E165" s="154">
        <v>16</v>
      </c>
      <c r="F165" s="157"/>
      <c r="G165" s="157"/>
      <c r="H165" s="157"/>
      <c r="I165" s="157"/>
      <c r="J165" s="157"/>
      <c r="K165" s="157"/>
      <c r="L165" s="157"/>
      <c r="M165" s="157"/>
      <c r="N165" s="147"/>
      <c r="O165" s="147"/>
      <c r="P165" s="147"/>
      <c r="Q165" s="147"/>
      <c r="R165" s="147"/>
      <c r="S165" s="147"/>
      <c r="T165" s="148"/>
      <c r="U165" s="147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104</v>
      </c>
      <c r="AF165" s="139">
        <v>0</v>
      </c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0">
        <v>54</v>
      </c>
      <c r="B166" s="140" t="s">
        <v>287</v>
      </c>
      <c r="C166" s="178" t="s">
        <v>288</v>
      </c>
      <c r="D166" s="146" t="s">
        <v>168</v>
      </c>
      <c r="E166" s="153">
        <v>26</v>
      </c>
      <c r="F166" s="156">
        <f>H166+J166</f>
        <v>0</v>
      </c>
      <c r="G166" s="157">
        <f>ROUND(E166*F166,2)</f>
        <v>0</v>
      </c>
      <c r="H166" s="157"/>
      <c r="I166" s="157">
        <f>ROUND(E166*H166,2)</f>
        <v>0</v>
      </c>
      <c r="J166" s="157"/>
      <c r="K166" s="157">
        <f>ROUND(E166*J166,2)</f>
        <v>0</v>
      </c>
      <c r="L166" s="157">
        <v>21</v>
      </c>
      <c r="M166" s="157">
        <f>G166*(1+L166/100)</f>
        <v>0</v>
      </c>
      <c r="N166" s="147">
        <v>5.5399999999999998E-3</v>
      </c>
      <c r="O166" s="147">
        <f>ROUND(E166*N166,5)</f>
        <v>0.14404</v>
      </c>
      <c r="P166" s="147">
        <v>0</v>
      </c>
      <c r="Q166" s="147">
        <f>ROUND(E166*P166,5)</f>
        <v>0</v>
      </c>
      <c r="R166" s="147"/>
      <c r="S166" s="147"/>
      <c r="T166" s="148">
        <v>0.67159999999999997</v>
      </c>
      <c r="U166" s="147">
        <f>ROUND(E166*T166,2)</f>
        <v>17.46</v>
      </c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102</v>
      </c>
      <c r="AF166" s="139"/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0"/>
      <c r="B167" s="140"/>
      <c r="C167" s="179" t="s">
        <v>283</v>
      </c>
      <c r="D167" s="149"/>
      <c r="E167" s="154">
        <v>26</v>
      </c>
      <c r="F167" s="157"/>
      <c r="G167" s="157"/>
      <c r="H167" s="157"/>
      <c r="I167" s="157"/>
      <c r="J167" s="157"/>
      <c r="K167" s="157"/>
      <c r="L167" s="157"/>
      <c r="M167" s="157"/>
      <c r="N167" s="147"/>
      <c r="O167" s="147"/>
      <c r="P167" s="147"/>
      <c r="Q167" s="147"/>
      <c r="R167" s="147"/>
      <c r="S167" s="147"/>
      <c r="T167" s="148"/>
      <c r="U167" s="147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104</v>
      </c>
      <c r="AF167" s="139">
        <v>0</v>
      </c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outlineLevel="1" x14ac:dyDescent="0.2">
      <c r="A168" s="140">
        <v>55</v>
      </c>
      <c r="B168" s="140" t="s">
        <v>289</v>
      </c>
      <c r="C168" s="178" t="s">
        <v>290</v>
      </c>
      <c r="D168" s="146" t="s">
        <v>187</v>
      </c>
      <c r="E168" s="153">
        <v>2</v>
      </c>
      <c r="F168" s="156">
        <f>H168+J168</f>
        <v>0</v>
      </c>
      <c r="G168" s="157">
        <f>ROUND(E168*F168,2)</f>
        <v>0</v>
      </c>
      <c r="H168" s="157"/>
      <c r="I168" s="157">
        <f>ROUND(E168*H168,2)</f>
        <v>0</v>
      </c>
      <c r="J168" s="157"/>
      <c r="K168" s="157">
        <f>ROUND(E168*J168,2)</f>
        <v>0</v>
      </c>
      <c r="L168" s="157">
        <v>21</v>
      </c>
      <c r="M168" s="157">
        <f>G168*(1+L168/100)</f>
        <v>0</v>
      </c>
      <c r="N168" s="147">
        <v>1.8579999999999999E-2</v>
      </c>
      <c r="O168" s="147">
        <f>ROUND(E168*N168,5)</f>
        <v>3.7159999999999999E-2</v>
      </c>
      <c r="P168" s="147">
        <v>0</v>
      </c>
      <c r="Q168" s="147">
        <f>ROUND(E168*P168,5)</f>
        <v>0</v>
      </c>
      <c r="R168" s="147"/>
      <c r="S168" s="147"/>
      <c r="T168" s="148">
        <v>3.4350499999999999</v>
      </c>
      <c r="U168" s="147">
        <f>ROUND(E168*T168,2)</f>
        <v>6.87</v>
      </c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102</v>
      </c>
      <c r="AF168" s="139"/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40"/>
      <c r="B169" s="140"/>
      <c r="C169" s="179" t="s">
        <v>277</v>
      </c>
      <c r="D169" s="149"/>
      <c r="E169" s="154">
        <v>2</v>
      </c>
      <c r="F169" s="157"/>
      <c r="G169" s="157"/>
      <c r="H169" s="157"/>
      <c r="I169" s="157"/>
      <c r="J169" s="157"/>
      <c r="K169" s="157"/>
      <c r="L169" s="157"/>
      <c r="M169" s="157"/>
      <c r="N169" s="147"/>
      <c r="O169" s="147"/>
      <c r="P169" s="147"/>
      <c r="Q169" s="147"/>
      <c r="R169" s="147"/>
      <c r="S169" s="147"/>
      <c r="T169" s="148"/>
      <c r="U169" s="147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104</v>
      </c>
      <c r="AF169" s="139">
        <v>0</v>
      </c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 x14ac:dyDescent="0.2">
      <c r="A170" s="140">
        <v>56</v>
      </c>
      <c r="B170" s="140" t="s">
        <v>291</v>
      </c>
      <c r="C170" s="178" t="s">
        <v>292</v>
      </c>
      <c r="D170" s="146" t="s">
        <v>0</v>
      </c>
      <c r="E170" s="153">
        <v>2.4500000000000002</v>
      </c>
      <c r="F170" s="156">
        <f>H170+J170</f>
        <v>0</v>
      </c>
      <c r="G170" s="157">
        <f>ROUND(E170*F170,2)</f>
        <v>0</v>
      </c>
      <c r="H170" s="157"/>
      <c r="I170" s="157">
        <f>ROUND(E170*H170,2)</f>
        <v>0</v>
      </c>
      <c r="J170" s="157"/>
      <c r="K170" s="157">
        <f>ROUND(E170*J170,2)</f>
        <v>0</v>
      </c>
      <c r="L170" s="157">
        <v>21</v>
      </c>
      <c r="M170" s="157">
        <f>G170*(1+L170/100)</f>
        <v>0</v>
      </c>
      <c r="N170" s="147">
        <v>0</v>
      </c>
      <c r="O170" s="147">
        <f>ROUND(E170*N170,5)</f>
        <v>0</v>
      </c>
      <c r="P170" s="147">
        <v>0</v>
      </c>
      <c r="Q170" s="147">
        <f>ROUND(E170*P170,5)</f>
        <v>0</v>
      </c>
      <c r="R170" s="147"/>
      <c r="S170" s="147"/>
      <c r="T170" s="148">
        <v>0</v>
      </c>
      <c r="U170" s="147">
        <f>ROUND(E170*T170,2)</f>
        <v>0</v>
      </c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102</v>
      </c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x14ac:dyDescent="0.2">
      <c r="A171" s="141" t="s">
        <v>97</v>
      </c>
      <c r="B171" s="141" t="s">
        <v>66</v>
      </c>
      <c r="C171" s="180" t="s">
        <v>67</v>
      </c>
      <c r="D171" s="150"/>
      <c r="E171" s="155"/>
      <c r="F171" s="158"/>
      <c r="G171" s="158">
        <f>SUMIF(AE172:AE186,"&lt;&gt;NOR",G172:G186)</f>
        <v>0</v>
      </c>
      <c r="H171" s="158"/>
      <c r="I171" s="158">
        <f>SUM(I172:I186)</f>
        <v>0</v>
      </c>
      <c r="J171" s="158"/>
      <c r="K171" s="158">
        <f>SUM(K172:K186)</f>
        <v>0</v>
      </c>
      <c r="L171" s="158"/>
      <c r="M171" s="158">
        <f>SUM(M172:M186)</f>
        <v>0</v>
      </c>
      <c r="N171" s="151"/>
      <c r="O171" s="151">
        <f>SUM(O172:O186)</f>
        <v>3.1332599999999999</v>
      </c>
      <c r="P171" s="151"/>
      <c r="Q171" s="151">
        <f>SUM(Q172:Q186)</f>
        <v>0</v>
      </c>
      <c r="R171" s="151"/>
      <c r="S171" s="151"/>
      <c r="T171" s="152"/>
      <c r="U171" s="151">
        <f>SUM(U172:U186)</f>
        <v>132.85</v>
      </c>
      <c r="AE171" t="s">
        <v>98</v>
      </c>
    </row>
    <row r="172" spans="1:60" ht="22.5" outlineLevel="1" x14ac:dyDescent="0.2">
      <c r="A172" s="140">
        <v>57</v>
      </c>
      <c r="B172" s="140" t="s">
        <v>293</v>
      </c>
      <c r="C172" s="178" t="s">
        <v>326</v>
      </c>
      <c r="D172" s="146" t="s">
        <v>101</v>
      </c>
      <c r="E172" s="153">
        <v>150</v>
      </c>
      <c r="F172" s="156">
        <f>H172+J172</f>
        <v>0</v>
      </c>
      <c r="G172" s="157">
        <f>ROUND(E172*F172,2)</f>
        <v>0</v>
      </c>
      <c r="H172" s="157"/>
      <c r="I172" s="157">
        <f>ROUND(E172*H172,2)</f>
        <v>0</v>
      </c>
      <c r="J172" s="157"/>
      <c r="K172" s="157">
        <f>ROUND(E172*J172,2)</f>
        <v>0</v>
      </c>
      <c r="L172" s="157">
        <v>21</v>
      </c>
      <c r="M172" s="157">
        <f>G172*(1+L172/100)</f>
        <v>0</v>
      </c>
      <c r="N172" s="147">
        <v>1.899E-2</v>
      </c>
      <c r="O172" s="147">
        <f>ROUND(E172*N172,5)</f>
        <v>2.8485</v>
      </c>
      <c r="P172" s="147">
        <v>0</v>
      </c>
      <c r="Q172" s="147">
        <f>ROUND(E172*P172,5)</f>
        <v>0</v>
      </c>
      <c r="R172" s="147"/>
      <c r="S172" s="147"/>
      <c r="T172" s="148">
        <v>0.53</v>
      </c>
      <c r="U172" s="147">
        <f>ROUND(E172*T172,2)</f>
        <v>79.5</v>
      </c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102</v>
      </c>
      <c r="AF172" s="139"/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outlineLevel="1" x14ac:dyDescent="0.2">
      <c r="A173" s="140"/>
      <c r="B173" s="140"/>
      <c r="C173" s="179" t="s">
        <v>165</v>
      </c>
      <c r="D173" s="149"/>
      <c r="E173" s="154">
        <v>150</v>
      </c>
      <c r="F173" s="157"/>
      <c r="G173" s="157"/>
      <c r="H173" s="157"/>
      <c r="I173" s="157"/>
      <c r="J173" s="157"/>
      <c r="K173" s="157"/>
      <c r="L173" s="157"/>
      <c r="M173" s="157"/>
      <c r="N173" s="147"/>
      <c r="O173" s="147"/>
      <c r="P173" s="147"/>
      <c r="Q173" s="147"/>
      <c r="R173" s="147"/>
      <c r="S173" s="147"/>
      <c r="T173" s="148"/>
      <c r="U173" s="147"/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 t="s">
        <v>104</v>
      </c>
      <c r="AF173" s="139">
        <v>0</v>
      </c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outlineLevel="1" x14ac:dyDescent="0.2">
      <c r="A174" s="140">
        <v>58</v>
      </c>
      <c r="B174" s="140" t="s">
        <v>294</v>
      </c>
      <c r="C174" s="178" t="s">
        <v>327</v>
      </c>
      <c r="D174" s="146" t="s">
        <v>101</v>
      </c>
      <c r="E174" s="153">
        <v>150</v>
      </c>
      <c r="F174" s="156">
        <f>H174+J174</f>
        <v>0</v>
      </c>
      <c r="G174" s="157">
        <f>ROUND(E174*F174,2)</f>
        <v>0</v>
      </c>
      <c r="H174" s="157"/>
      <c r="I174" s="157">
        <f>ROUND(E174*H174,2)</f>
        <v>0</v>
      </c>
      <c r="J174" s="157"/>
      <c r="K174" s="157">
        <f>ROUND(E174*J174,2)</f>
        <v>0</v>
      </c>
      <c r="L174" s="157">
        <v>21</v>
      </c>
      <c r="M174" s="157">
        <f>G174*(1+L174/100)</f>
        <v>0</v>
      </c>
      <c r="N174" s="147">
        <v>0</v>
      </c>
      <c r="O174" s="147">
        <f>ROUND(E174*N174,5)</f>
        <v>0</v>
      </c>
      <c r="P174" s="147">
        <v>0</v>
      </c>
      <c r="Q174" s="147">
        <f>ROUND(E174*P174,5)</f>
        <v>0</v>
      </c>
      <c r="R174" s="147"/>
      <c r="S174" s="147"/>
      <c r="T174" s="148">
        <v>4.3999999999999997E-2</v>
      </c>
      <c r="U174" s="147">
        <f>ROUND(E174*T174,2)</f>
        <v>6.6</v>
      </c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 t="s">
        <v>102</v>
      </c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40">
        <v>59</v>
      </c>
      <c r="B175" s="140" t="s">
        <v>295</v>
      </c>
      <c r="C175" s="178" t="s">
        <v>328</v>
      </c>
      <c r="D175" s="146" t="s">
        <v>168</v>
      </c>
      <c r="E175" s="153">
        <v>42</v>
      </c>
      <c r="F175" s="156">
        <f>H175+J175</f>
        <v>0</v>
      </c>
      <c r="G175" s="157">
        <f>ROUND(E175*F175,2)</f>
        <v>0</v>
      </c>
      <c r="H175" s="157"/>
      <c r="I175" s="157">
        <f>ROUND(E175*H175,2)</f>
        <v>0</v>
      </c>
      <c r="J175" s="157"/>
      <c r="K175" s="157">
        <f>ROUND(E175*J175,2)</f>
        <v>0</v>
      </c>
      <c r="L175" s="157">
        <v>21</v>
      </c>
      <c r="M175" s="157">
        <f>G175*(1+L175/100)</f>
        <v>0</v>
      </c>
      <c r="N175" s="147">
        <v>0</v>
      </c>
      <c r="O175" s="147">
        <f>ROUND(E175*N175,5)</f>
        <v>0</v>
      </c>
      <c r="P175" s="147">
        <v>0</v>
      </c>
      <c r="Q175" s="147">
        <f>ROUND(E175*P175,5)</f>
        <v>0</v>
      </c>
      <c r="R175" s="147"/>
      <c r="S175" s="147"/>
      <c r="T175" s="148">
        <v>0.16</v>
      </c>
      <c r="U175" s="147">
        <f>ROUND(E175*T175,2)</f>
        <v>6.72</v>
      </c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102</v>
      </c>
      <c r="AF175" s="139"/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40"/>
      <c r="B176" s="140"/>
      <c r="C176" s="179" t="s">
        <v>296</v>
      </c>
      <c r="D176" s="149"/>
      <c r="E176" s="154">
        <v>16</v>
      </c>
      <c r="F176" s="157"/>
      <c r="G176" s="157"/>
      <c r="H176" s="157"/>
      <c r="I176" s="157"/>
      <c r="J176" s="157"/>
      <c r="K176" s="157"/>
      <c r="L176" s="157"/>
      <c r="M176" s="157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104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0"/>
      <c r="B177" s="140"/>
      <c r="C177" s="179" t="s">
        <v>297</v>
      </c>
      <c r="D177" s="149"/>
      <c r="E177" s="154">
        <v>26</v>
      </c>
      <c r="F177" s="157"/>
      <c r="G177" s="157"/>
      <c r="H177" s="157"/>
      <c r="I177" s="157"/>
      <c r="J177" s="157"/>
      <c r="K177" s="157"/>
      <c r="L177" s="157"/>
      <c r="M177" s="157"/>
      <c r="N177" s="147"/>
      <c r="O177" s="147"/>
      <c r="P177" s="147"/>
      <c r="Q177" s="147"/>
      <c r="R177" s="147"/>
      <c r="S177" s="147"/>
      <c r="T177" s="148"/>
      <c r="U177" s="147"/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104</v>
      </c>
      <c r="AF177" s="139">
        <v>0</v>
      </c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40">
        <v>60</v>
      </c>
      <c r="B178" s="140" t="s">
        <v>298</v>
      </c>
      <c r="C178" s="178" t="s">
        <v>329</v>
      </c>
      <c r="D178" s="146" t="s">
        <v>168</v>
      </c>
      <c r="E178" s="153">
        <v>72</v>
      </c>
      <c r="F178" s="156">
        <f>H178+J178</f>
        <v>0</v>
      </c>
      <c r="G178" s="157">
        <f>ROUND(E178*F178,2)</f>
        <v>0</v>
      </c>
      <c r="H178" s="157"/>
      <c r="I178" s="157">
        <f>ROUND(E178*H178,2)</f>
        <v>0</v>
      </c>
      <c r="J178" s="157"/>
      <c r="K178" s="157">
        <f>ROUND(E178*J178,2)</f>
        <v>0</v>
      </c>
      <c r="L178" s="157">
        <v>21</v>
      </c>
      <c r="M178" s="157">
        <f>G178*(1+L178/100)</f>
        <v>0</v>
      </c>
      <c r="N178" s="147">
        <v>0</v>
      </c>
      <c r="O178" s="147">
        <f>ROUND(E178*N178,5)</f>
        <v>0</v>
      </c>
      <c r="P178" s="147">
        <v>0</v>
      </c>
      <c r="Q178" s="147">
        <f>ROUND(E178*P178,5)</f>
        <v>0</v>
      </c>
      <c r="R178" s="147"/>
      <c r="S178" s="147"/>
      <c r="T178" s="148">
        <v>0.16</v>
      </c>
      <c r="U178" s="147">
        <f>ROUND(E178*T178,2)</f>
        <v>11.52</v>
      </c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 t="s">
        <v>102</v>
      </c>
      <c r="AF178" s="139"/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40"/>
      <c r="B179" s="140"/>
      <c r="C179" s="179" t="s">
        <v>299</v>
      </c>
      <c r="D179" s="149"/>
      <c r="E179" s="154">
        <v>72</v>
      </c>
      <c r="F179" s="157"/>
      <c r="G179" s="157"/>
      <c r="H179" s="157"/>
      <c r="I179" s="157"/>
      <c r="J179" s="157"/>
      <c r="K179" s="157"/>
      <c r="L179" s="157"/>
      <c r="M179" s="157"/>
      <c r="N179" s="147"/>
      <c r="O179" s="147"/>
      <c r="P179" s="147"/>
      <c r="Q179" s="147"/>
      <c r="R179" s="147"/>
      <c r="S179" s="147"/>
      <c r="T179" s="148"/>
      <c r="U179" s="147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104</v>
      </c>
      <c r="AF179" s="139">
        <v>0</v>
      </c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40">
        <v>61</v>
      </c>
      <c r="B180" s="140" t="s">
        <v>300</v>
      </c>
      <c r="C180" s="178" t="s">
        <v>330</v>
      </c>
      <c r="D180" s="146" t="s">
        <v>168</v>
      </c>
      <c r="E180" s="153">
        <v>26</v>
      </c>
      <c r="F180" s="156">
        <f>H180+J180</f>
        <v>0</v>
      </c>
      <c r="G180" s="157">
        <f>ROUND(E180*F180,2)</f>
        <v>0</v>
      </c>
      <c r="H180" s="157"/>
      <c r="I180" s="157">
        <f>ROUND(E180*H180,2)</f>
        <v>0</v>
      </c>
      <c r="J180" s="157"/>
      <c r="K180" s="157">
        <f>ROUND(E180*J180,2)</f>
        <v>0</v>
      </c>
      <c r="L180" s="157">
        <v>21</v>
      </c>
      <c r="M180" s="157">
        <f>G180*(1+L180/100)</f>
        <v>0</v>
      </c>
      <c r="N180" s="147">
        <v>5.2700000000000004E-3</v>
      </c>
      <c r="O180" s="147">
        <f>ROUND(E180*N180,5)</f>
        <v>0.13702</v>
      </c>
      <c r="P180" s="147">
        <v>0</v>
      </c>
      <c r="Q180" s="147">
        <f>ROUND(E180*P180,5)</f>
        <v>0</v>
      </c>
      <c r="R180" s="147"/>
      <c r="S180" s="147"/>
      <c r="T180" s="148">
        <v>0.32</v>
      </c>
      <c r="U180" s="147">
        <f>ROUND(E180*T180,2)</f>
        <v>8.32</v>
      </c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 t="s">
        <v>102</v>
      </c>
      <c r="AF180" s="139"/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 x14ac:dyDescent="0.2">
      <c r="A181" s="140"/>
      <c r="B181" s="140"/>
      <c r="C181" s="179" t="s">
        <v>283</v>
      </c>
      <c r="D181" s="149"/>
      <c r="E181" s="154">
        <v>26</v>
      </c>
      <c r="F181" s="157"/>
      <c r="G181" s="157"/>
      <c r="H181" s="157"/>
      <c r="I181" s="157"/>
      <c r="J181" s="157"/>
      <c r="K181" s="157"/>
      <c r="L181" s="157"/>
      <c r="M181" s="157"/>
      <c r="N181" s="147"/>
      <c r="O181" s="147"/>
      <c r="P181" s="147"/>
      <c r="Q181" s="147"/>
      <c r="R181" s="147"/>
      <c r="S181" s="147"/>
      <c r="T181" s="148"/>
      <c r="U181" s="147"/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104</v>
      </c>
      <c r="AF181" s="139">
        <v>0</v>
      </c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ht="22.5" outlineLevel="1" x14ac:dyDescent="0.2">
      <c r="A182" s="140">
        <v>62</v>
      </c>
      <c r="B182" s="140" t="s">
        <v>301</v>
      </c>
      <c r="C182" s="178" t="s">
        <v>331</v>
      </c>
      <c r="D182" s="146" t="s">
        <v>168</v>
      </c>
      <c r="E182" s="153">
        <v>5.5</v>
      </c>
      <c r="F182" s="156">
        <f>H182+J182</f>
        <v>0</v>
      </c>
      <c r="G182" s="157">
        <f>ROUND(E182*F182,2)</f>
        <v>0</v>
      </c>
      <c r="H182" s="157"/>
      <c r="I182" s="157">
        <f>ROUND(E182*H182,2)</f>
        <v>0</v>
      </c>
      <c r="J182" s="157"/>
      <c r="K182" s="157">
        <f>ROUND(E182*J182,2)</f>
        <v>0</v>
      </c>
      <c r="L182" s="157">
        <v>21</v>
      </c>
      <c r="M182" s="157">
        <f>G182*(1+L182/100)</f>
        <v>0</v>
      </c>
      <c r="N182" s="147">
        <v>3.5599999999999998E-3</v>
      </c>
      <c r="O182" s="147">
        <f>ROUND(E182*N182,5)</f>
        <v>1.958E-2</v>
      </c>
      <c r="P182" s="147">
        <v>0</v>
      </c>
      <c r="Q182" s="147">
        <f>ROUND(E182*P182,5)</f>
        <v>0</v>
      </c>
      <c r="R182" s="147"/>
      <c r="S182" s="147"/>
      <c r="T182" s="148">
        <v>0.4</v>
      </c>
      <c r="U182" s="147">
        <f>ROUND(E182*T182,2)</f>
        <v>2.2000000000000002</v>
      </c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102</v>
      </c>
      <c r="AF182" s="139"/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40"/>
      <c r="B183" s="140"/>
      <c r="C183" s="179" t="s">
        <v>302</v>
      </c>
      <c r="D183" s="149"/>
      <c r="E183" s="154">
        <v>5.5</v>
      </c>
      <c r="F183" s="157"/>
      <c r="G183" s="157"/>
      <c r="H183" s="157"/>
      <c r="I183" s="157"/>
      <c r="J183" s="157"/>
      <c r="K183" s="157"/>
      <c r="L183" s="157"/>
      <c r="M183" s="157"/>
      <c r="N183" s="147"/>
      <c r="O183" s="147"/>
      <c r="P183" s="147"/>
      <c r="Q183" s="147"/>
      <c r="R183" s="147"/>
      <c r="S183" s="147"/>
      <c r="T183" s="148"/>
      <c r="U183" s="147"/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104</v>
      </c>
      <c r="AF183" s="139">
        <v>0</v>
      </c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ht="22.5" outlineLevel="1" x14ac:dyDescent="0.2">
      <c r="A184" s="140">
        <v>63</v>
      </c>
      <c r="B184" s="140" t="s">
        <v>303</v>
      </c>
      <c r="C184" s="178" t="s">
        <v>332</v>
      </c>
      <c r="D184" s="146" t="s">
        <v>168</v>
      </c>
      <c r="E184" s="153">
        <v>36</v>
      </c>
      <c r="F184" s="156">
        <f>H184+J184</f>
        <v>0</v>
      </c>
      <c r="G184" s="157">
        <f>ROUND(E184*F184,2)</f>
        <v>0</v>
      </c>
      <c r="H184" s="157"/>
      <c r="I184" s="157">
        <f>ROUND(E184*H184,2)</f>
        <v>0</v>
      </c>
      <c r="J184" s="157"/>
      <c r="K184" s="157">
        <f>ROUND(E184*J184,2)</f>
        <v>0</v>
      </c>
      <c r="L184" s="157">
        <v>21</v>
      </c>
      <c r="M184" s="157">
        <f>G184*(1+L184/100)</f>
        <v>0</v>
      </c>
      <c r="N184" s="147">
        <v>3.5599999999999998E-3</v>
      </c>
      <c r="O184" s="147">
        <f>ROUND(E184*N184,5)</f>
        <v>0.12816</v>
      </c>
      <c r="P184" s="147">
        <v>0</v>
      </c>
      <c r="Q184" s="147">
        <f>ROUND(E184*P184,5)</f>
        <v>0</v>
      </c>
      <c r="R184" s="147"/>
      <c r="S184" s="147"/>
      <c r="T184" s="148">
        <v>0.49</v>
      </c>
      <c r="U184" s="147">
        <f>ROUND(E184*T184,2)</f>
        <v>17.64</v>
      </c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 t="s">
        <v>102</v>
      </c>
      <c r="AF184" s="139"/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40"/>
      <c r="B185" s="140"/>
      <c r="C185" s="179" t="s">
        <v>304</v>
      </c>
      <c r="D185" s="149"/>
      <c r="E185" s="154">
        <v>36</v>
      </c>
      <c r="F185" s="157"/>
      <c r="G185" s="157"/>
      <c r="H185" s="157"/>
      <c r="I185" s="157"/>
      <c r="J185" s="157"/>
      <c r="K185" s="157"/>
      <c r="L185" s="157"/>
      <c r="M185" s="157"/>
      <c r="N185" s="147"/>
      <c r="O185" s="147"/>
      <c r="P185" s="147"/>
      <c r="Q185" s="147"/>
      <c r="R185" s="147"/>
      <c r="S185" s="147"/>
      <c r="T185" s="148"/>
      <c r="U185" s="147"/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104</v>
      </c>
      <c r="AF185" s="139">
        <v>0</v>
      </c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outlineLevel="1" x14ac:dyDescent="0.2">
      <c r="A186" s="140">
        <v>64</v>
      </c>
      <c r="B186" s="140" t="s">
        <v>305</v>
      </c>
      <c r="C186" s="178" t="s">
        <v>306</v>
      </c>
      <c r="D186" s="146" t="s">
        <v>0</v>
      </c>
      <c r="E186" s="153">
        <v>13.3</v>
      </c>
      <c r="F186" s="156">
        <f>H186+J186</f>
        <v>0</v>
      </c>
      <c r="G186" s="157">
        <f>ROUND(E186*F186,2)</f>
        <v>0</v>
      </c>
      <c r="H186" s="157"/>
      <c r="I186" s="157">
        <f>ROUND(E186*H186,2)</f>
        <v>0</v>
      </c>
      <c r="J186" s="157"/>
      <c r="K186" s="157">
        <f>ROUND(E186*J186,2)</f>
        <v>0</v>
      </c>
      <c r="L186" s="157">
        <v>21</v>
      </c>
      <c r="M186" s="157">
        <f>G186*(1+L186/100)</f>
        <v>0</v>
      </c>
      <c r="N186" s="147">
        <v>0</v>
      </c>
      <c r="O186" s="147">
        <f>ROUND(E186*N186,5)</f>
        <v>0</v>
      </c>
      <c r="P186" s="147">
        <v>0</v>
      </c>
      <c r="Q186" s="147">
        <f>ROUND(E186*P186,5)</f>
        <v>0</v>
      </c>
      <c r="R186" s="147"/>
      <c r="S186" s="147"/>
      <c r="T186" s="148">
        <v>2.5999999999999999E-2</v>
      </c>
      <c r="U186" s="147">
        <f>ROUND(E186*T186,2)</f>
        <v>0.35</v>
      </c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 t="s">
        <v>102</v>
      </c>
      <c r="AF186" s="139"/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x14ac:dyDescent="0.2">
      <c r="A187" s="141" t="s">
        <v>97</v>
      </c>
      <c r="B187" s="141" t="s">
        <v>68</v>
      </c>
      <c r="C187" s="180" t="s">
        <v>69</v>
      </c>
      <c r="D187" s="150"/>
      <c r="E187" s="155"/>
      <c r="F187" s="158"/>
      <c r="G187" s="158">
        <f>SUMIF(AE188:AE201,"&lt;&gt;NOR",G188:G201)</f>
        <v>0</v>
      </c>
      <c r="H187" s="158"/>
      <c r="I187" s="158">
        <f>SUM(I188:I201)</f>
        <v>0</v>
      </c>
      <c r="J187" s="158"/>
      <c r="K187" s="158">
        <f>SUM(K188:K201)</f>
        <v>0</v>
      </c>
      <c r="L187" s="158"/>
      <c r="M187" s="158">
        <f>SUM(M188:M201)</f>
        <v>0</v>
      </c>
      <c r="N187" s="151"/>
      <c r="O187" s="151">
        <f>SUM(O188:O201)</f>
        <v>6.0720000000000003E-2</v>
      </c>
      <c r="P187" s="151"/>
      <c r="Q187" s="151">
        <f>SUM(Q188:Q201)</f>
        <v>0</v>
      </c>
      <c r="R187" s="151"/>
      <c r="S187" s="151"/>
      <c r="T187" s="152"/>
      <c r="U187" s="151">
        <f>SUM(U188:U201)</f>
        <v>60.72</v>
      </c>
      <c r="AE187" t="s">
        <v>98</v>
      </c>
    </row>
    <row r="188" spans="1:60" outlineLevel="1" x14ac:dyDescent="0.2">
      <c r="A188" s="140">
        <v>65</v>
      </c>
      <c r="B188" s="140" t="s">
        <v>307</v>
      </c>
      <c r="C188" s="178" t="s">
        <v>308</v>
      </c>
      <c r="D188" s="146" t="s">
        <v>101</v>
      </c>
      <c r="E188" s="153">
        <v>404.80399999999997</v>
      </c>
      <c r="F188" s="156">
        <f>H188+J188</f>
        <v>0</v>
      </c>
      <c r="G188" s="157">
        <f>ROUND(E188*F188,2)</f>
        <v>0</v>
      </c>
      <c r="H188" s="157"/>
      <c r="I188" s="157">
        <f>ROUND(E188*H188,2)</f>
        <v>0</v>
      </c>
      <c r="J188" s="157"/>
      <c r="K188" s="157">
        <f>ROUND(E188*J188,2)</f>
        <v>0</v>
      </c>
      <c r="L188" s="157">
        <v>21</v>
      </c>
      <c r="M188" s="157">
        <f>G188*(1+L188/100)</f>
        <v>0</v>
      </c>
      <c r="N188" s="147">
        <v>1.4999999999999999E-4</v>
      </c>
      <c r="O188" s="147">
        <f>ROUND(E188*N188,5)</f>
        <v>6.0720000000000003E-2</v>
      </c>
      <c r="P188" s="147">
        <v>0</v>
      </c>
      <c r="Q188" s="147">
        <f>ROUND(E188*P188,5)</f>
        <v>0</v>
      </c>
      <c r="R188" s="147"/>
      <c r="S188" s="147"/>
      <c r="T188" s="148">
        <v>0.15</v>
      </c>
      <c r="U188" s="147">
        <f>ROUND(E188*T188,2)</f>
        <v>60.72</v>
      </c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102</v>
      </c>
      <c r="AF188" s="139"/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">
      <c r="A189" s="140"/>
      <c r="B189" s="140"/>
      <c r="C189" s="179" t="s">
        <v>120</v>
      </c>
      <c r="D189" s="149"/>
      <c r="E189" s="154"/>
      <c r="F189" s="157"/>
      <c r="G189" s="157"/>
      <c r="H189" s="157"/>
      <c r="I189" s="157"/>
      <c r="J189" s="157"/>
      <c r="K189" s="157"/>
      <c r="L189" s="157"/>
      <c r="M189" s="157"/>
      <c r="N189" s="147"/>
      <c r="O189" s="147"/>
      <c r="P189" s="147"/>
      <c r="Q189" s="147"/>
      <c r="R189" s="147"/>
      <c r="S189" s="147"/>
      <c r="T189" s="148"/>
      <c r="U189" s="147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104</v>
      </c>
      <c r="AF189" s="139">
        <v>0</v>
      </c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40"/>
      <c r="B190" s="140"/>
      <c r="C190" s="179" t="s">
        <v>191</v>
      </c>
      <c r="D190" s="149"/>
      <c r="E190" s="154">
        <v>23.22</v>
      </c>
      <c r="F190" s="157"/>
      <c r="G190" s="157"/>
      <c r="H190" s="157"/>
      <c r="I190" s="157"/>
      <c r="J190" s="157"/>
      <c r="K190" s="157"/>
      <c r="L190" s="157"/>
      <c r="M190" s="157"/>
      <c r="N190" s="147"/>
      <c r="O190" s="147"/>
      <c r="P190" s="147"/>
      <c r="Q190" s="147"/>
      <c r="R190" s="147"/>
      <c r="S190" s="147"/>
      <c r="T190" s="148"/>
      <c r="U190" s="147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104</v>
      </c>
      <c r="AF190" s="139">
        <v>0</v>
      </c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ht="22.5" outlineLevel="1" x14ac:dyDescent="0.2">
      <c r="A191" s="140"/>
      <c r="B191" s="140"/>
      <c r="C191" s="179" t="s">
        <v>192</v>
      </c>
      <c r="D191" s="149"/>
      <c r="E191" s="154">
        <v>48.02</v>
      </c>
      <c r="F191" s="157"/>
      <c r="G191" s="157"/>
      <c r="H191" s="157"/>
      <c r="I191" s="157"/>
      <c r="J191" s="157"/>
      <c r="K191" s="157"/>
      <c r="L191" s="157"/>
      <c r="M191" s="157"/>
      <c r="N191" s="147"/>
      <c r="O191" s="147"/>
      <c r="P191" s="147"/>
      <c r="Q191" s="147"/>
      <c r="R191" s="147"/>
      <c r="S191" s="147"/>
      <c r="T191" s="148"/>
      <c r="U191" s="147"/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104</v>
      </c>
      <c r="AF191" s="139">
        <v>0</v>
      </c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outlineLevel="1" x14ac:dyDescent="0.2">
      <c r="A192" s="140"/>
      <c r="B192" s="140"/>
      <c r="C192" s="179" t="s">
        <v>309</v>
      </c>
      <c r="D192" s="149"/>
      <c r="E192" s="154">
        <v>18.8</v>
      </c>
      <c r="F192" s="157"/>
      <c r="G192" s="157"/>
      <c r="H192" s="157"/>
      <c r="I192" s="157"/>
      <c r="J192" s="157"/>
      <c r="K192" s="157"/>
      <c r="L192" s="157"/>
      <c r="M192" s="157"/>
      <c r="N192" s="147"/>
      <c r="O192" s="147"/>
      <c r="P192" s="147"/>
      <c r="Q192" s="147"/>
      <c r="R192" s="147"/>
      <c r="S192" s="147"/>
      <c r="T192" s="148"/>
      <c r="U192" s="147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 t="s">
        <v>104</v>
      </c>
      <c r="AF192" s="139">
        <v>0</v>
      </c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outlineLevel="1" x14ac:dyDescent="0.2">
      <c r="A193" s="140"/>
      <c r="B193" s="140"/>
      <c r="C193" s="179" t="s">
        <v>194</v>
      </c>
      <c r="D193" s="149"/>
      <c r="E193" s="154">
        <v>19.36</v>
      </c>
      <c r="F193" s="157"/>
      <c r="G193" s="157"/>
      <c r="H193" s="157"/>
      <c r="I193" s="157"/>
      <c r="J193" s="157"/>
      <c r="K193" s="157"/>
      <c r="L193" s="157"/>
      <c r="M193" s="157"/>
      <c r="N193" s="147"/>
      <c r="O193" s="147"/>
      <c r="P193" s="147"/>
      <c r="Q193" s="147"/>
      <c r="R193" s="147"/>
      <c r="S193" s="147"/>
      <c r="T193" s="148"/>
      <c r="U193" s="147"/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 t="s">
        <v>104</v>
      </c>
      <c r="AF193" s="139">
        <v>0</v>
      </c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">
      <c r="A194" s="140"/>
      <c r="B194" s="140"/>
      <c r="C194" s="179" t="s">
        <v>310</v>
      </c>
      <c r="D194" s="149"/>
      <c r="E194" s="154">
        <v>4.68</v>
      </c>
      <c r="F194" s="157"/>
      <c r="G194" s="157"/>
      <c r="H194" s="157"/>
      <c r="I194" s="157"/>
      <c r="J194" s="157"/>
      <c r="K194" s="157"/>
      <c r="L194" s="157"/>
      <c r="M194" s="157"/>
      <c r="N194" s="147"/>
      <c r="O194" s="147"/>
      <c r="P194" s="147"/>
      <c r="Q194" s="147"/>
      <c r="R194" s="147"/>
      <c r="S194" s="147"/>
      <c r="T194" s="148"/>
      <c r="U194" s="147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104</v>
      </c>
      <c r="AF194" s="139">
        <v>0</v>
      </c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">
      <c r="A195" s="140"/>
      <c r="B195" s="140"/>
      <c r="C195" s="179" t="s">
        <v>196</v>
      </c>
      <c r="D195" s="149"/>
      <c r="E195" s="154">
        <v>11.52</v>
      </c>
      <c r="F195" s="157"/>
      <c r="G195" s="157"/>
      <c r="H195" s="157"/>
      <c r="I195" s="157"/>
      <c r="J195" s="157"/>
      <c r="K195" s="157"/>
      <c r="L195" s="157"/>
      <c r="M195" s="157"/>
      <c r="N195" s="147"/>
      <c r="O195" s="147"/>
      <c r="P195" s="147"/>
      <c r="Q195" s="147"/>
      <c r="R195" s="147"/>
      <c r="S195" s="147"/>
      <c r="T195" s="148"/>
      <c r="U195" s="147"/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 t="s">
        <v>104</v>
      </c>
      <c r="AF195" s="139">
        <v>0</v>
      </c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40"/>
      <c r="B196" s="140"/>
      <c r="C196" s="179" t="s">
        <v>311</v>
      </c>
      <c r="D196" s="149"/>
      <c r="E196" s="154">
        <v>24.48</v>
      </c>
      <c r="F196" s="157"/>
      <c r="G196" s="157"/>
      <c r="H196" s="157"/>
      <c r="I196" s="157"/>
      <c r="J196" s="157"/>
      <c r="K196" s="157"/>
      <c r="L196" s="157"/>
      <c r="M196" s="157"/>
      <c r="N196" s="147"/>
      <c r="O196" s="147"/>
      <c r="P196" s="147"/>
      <c r="Q196" s="147"/>
      <c r="R196" s="147"/>
      <c r="S196" s="147"/>
      <c r="T196" s="148"/>
      <c r="U196" s="147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104</v>
      </c>
      <c r="AF196" s="139">
        <v>0</v>
      </c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outlineLevel="1" x14ac:dyDescent="0.2">
      <c r="A197" s="140"/>
      <c r="B197" s="140"/>
      <c r="C197" s="179" t="s">
        <v>312</v>
      </c>
      <c r="D197" s="149"/>
      <c r="E197" s="154">
        <v>5.12</v>
      </c>
      <c r="F197" s="157"/>
      <c r="G197" s="157"/>
      <c r="H197" s="157"/>
      <c r="I197" s="157"/>
      <c r="J197" s="157"/>
      <c r="K197" s="157"/>
      <c r="L197" s="157"/>
      <c r="M197" s="157"/>
      <c r="N197" s="147"/>
      <c r="O197" s="147"/>
      <c r="P197" s="147"/>
      <c r="Q197" s="147"/>
      <c r="R197" s="147"/>
      <c r="S197" s="147"/>
      <c r="T197" s="148"/>
      <c r="U197" s="147"/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 t="s">
        <v>104</v>
      </c>
      <c r="AF197" s="139">
        <v>0</v>
      </c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outlineLevel="1" x14ac:dyDescent="0.2">
      <c r="A198" s="140"/>
      <c r="B198" s="140"/>
      <c r="C198" s="179" t="s">
        <v>198</v>
      </c>
      <c r="D198" s="149"/>
      <c r="E198" s="154">
        <v>81.92</v>
      </c>
      <c r="F198" s="157"/>
      <c r="G198" s="157"/>
      <c r="H198" s="157"/>
      <c r="I198" s="157"/>
      <c r="J198" s="157"/>
      <c r="K198" s="157"/>
      <c r="L198" s="157"/>
      <c r="M198" s="157"/>
      <c r="N198" s="147"/>
      <c r="O198" s="147"/>
      <c r="P198" s="147"/>
      <c r="Q198" s="147"/>
      <c r="R198" s="147"/>
      <c r="S198" s="147"/>
      <c r="T198" s="148"/>
      <c r="U198" s="147"/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 t="s">
        <v>104</v>
      </c>
      <c r="AF198" s="139">
        <v>0</v>
      </c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 x14ac:dyDescent="0.2">
      <c r="A199" s="140"/>
      <c r="B199" s="140"/>
      <c r="C199" s="179" t="s">
        <v>313</v>
      </c>
      <c r="D199" s="149"/>
      <c r="E199" s="154">
        <v>27.6</v>
      </c>
      <c r="F199" s="157"/>
      <c r="G199" s="157"/>
      <c r="H199" s="157"/>
      <c r="I199" s="157"/>
      <c r="J199" s="157"/>
      <c r="K199" s="157"/>
      <c r="L199" s="157"/>
      <c r="M199" s="157"/>
      <c r="N199" s="147"/>
      <c r="O199" s="147"/>
      <c r="P199" s="147"/>
      <c r="Q199" s="147"/>
      <c r="R199" s="147"/>
      <c r="S199" s="147"/>
      <c r="T199" s="148"/>
      <c r="U199" s="147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104</v>
      </c>
      <c r="AF199" s="139">
        <v>0</v>
      </c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outlineLevel="1" x14ac:dyDescent="0.2">
      <c r="A200" s="140"/>
      <c r="B200" s="140"/>
      <c r="C200" s="179" t="s">
        <v>314</v>
      </c>
      <c r="D200" s="149"/>
      <c r="E200" s="154">
        <v>105</v>
      </c>
      <c r="F200" s="157"/>
      <c r="G200" s="157"/>
      <c r="H200" s="157"/>
      <c r="I200" s="157"/>
      <c r="J200" s="157"/>
      <c r="K200" s="157"/>
      <c r="L200" s="157"/>
      <c r="M200" s="157"/>
      <c r="N200" s="147"/>
      <c r="O200" s="147"/>
      <c r="P200" s="147"/>
      <c r="Q200" s="147"/>
      <c r="R200" s="147"/>
      <c r="S200" s="147"/>
      <c r="T200" s="148"/>
      <c r="U200" s="147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104</v>
      </c>
      <c r="AF200" s="139">
        <v>0</v>
      </c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40"/>
      <c r="B201" s="140"/>
      <c r="C201" s="179" t="s">
        <v>315</v>
      </c>
      <c r="D201" s="149"/>
      <c r="E201" s="154">
        <v>35.084000000000003</v>
      </c>
      <c r="F201" s="157"/>
      <c r="G201" s="157"/>
      <c r="H201" s="157"/>
      <c r="I201" s="157"/>
      <c r="J201" s="157"/>
      <c r="K201" s="157"/>
      <c r="L201" s="157"/>
      <c r="M201" s="157"/>
      <c r="N201" s="147"/>
      <c r="O201" s="147"/>
      <c r="P201" s="147"/>
      <c r="Q201" s="147"/>
      <c r="R201" s="147"/>
      <c r="S201" s="147"/>
      <c r="T201" s="148"/>
      <c r="U201" s="147"/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 t="s">
        <v>104</v>
      </c>
      <c r="AF201" s="139">
        <v>0</v>
      </c>
      <c r="AG201" s="139"/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x14ac:dyDescent="0.2">
      <c r="A202" s="141" t="s">
        <v>97</v>
      </c>
      <c r="B202" s="141" t="s">
        <v>70</v>
      </c>
      <c r="C202" s="180" t="s">
        <v>26</v>
      </c>
      <c r="D202" s="150"/>
      <c r="E202" s="155"/>
      <c r="F202" s="158"/>
      <c r="G202" s="158">
        <f>SUMIF(AE203:AE204,"&lt;&gt;NOR",G203:G204)</f>
        <v>0</v>
      </c>
      <c r="H202" s="158"/>
      <c r="I202" s="158">
        <f>SUM(I203:I204)</f>
        <v>0</v>
      </c>
      <c r="J202" s="158"/>
      <c r="K202" s="158">
        <f>SUM(K203:K204)</f>
        <v>0</v>
      </c>
      <c r="L202" s="158"/>
      <c r="M202" s="158">
        <f>SUM(M203:M204)</f>
        <v>0</v>
      </c>
      <c r="N202" s="151"/>
      <c r="O202" s="151">
        <f>SUM(O203:O204)</f>
        <v>0</v>
      </c>
      <c r="P202" s="151"/>
      <c r="Q202" s="151">
        <f>SUM(Q203:Q204)</f>
        <v>0</v>
      </c>
      <c r="R202" s="151"/>
      <c r="S202" s="151"/>
      <c r="T202" s="152"/>
      <c r="U202" s="151">
        <f>SUM(U203:U204)</f>
        <v>0</v>
      </c>
      <c r="AE202" t="s">
        <v>98</v>
      </c>
    </row>
    <row r="203" spans="1:60" outlineLevel="1" x14ac:dyDescent="0.2">
      <c r="A203" s="140">
        <v>66</v>
      </c>
      <c r="B203" s="140" t="s">
        <v>316</v>
      </c>
      <c r="C203" s="178" t="s">
        <v>317</v>
      </c>
      <c r="D203" s="146" t="s">
        <v>0</v>
      </c>
      <c r="E203" s="153">
        <v>1</v>
      </c>
      <c r="F203" s="156">
        <f>H203+J203</f>
        <v>0</v>
      </c>
      <c r="G203" s="157">
        <f>ROUND(E203*F203,2)</f>
        <v>0</v>
      </c>
      <c r="H203" s="157"/>
      <c r="I203" s="157">
        <f>ROUND(E203*H203,2)</f>
        <v>0</v>
      </c>
      <c r="J203" s="157"/>
      <c r="K203" s="157">
        <f>ROUND(E203*J203,2)</f>
        <v>0</v>
      </c>
      <c r="L203" s="157">
        <v>21</v>
      </c>
      <c r="M203" s="157">
        <f>G203*(1+L203/100)</f>
        <v>0</v>
      </c>
      <c r="N203" s="147">
        <v>0</v>
      </c>
      <c r="O203" s="147">
        <f>ROUND(E203*N203,5)</f>
        <v>0</v>
      </c>
      <c r="P203" s="147">
        <v>0</v>
      </c>
      <c r="Q203" s="147">
        <f>ROUND(E203*P203,5)</f>
        <v>0</v>
      </c>
      <c r="R203" s="147"/>
      <c r="S203" s="147"/>
      <c r="T203" s="148">
        <v>0</v>
      </c>
      <c r="U203" s="147">
        <f>ROUND(E203*T203,2)</f>
        <v>0</v>
      </c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 t="s">
        <v>102</v>
      </c>
      <c r="AF203" s="139"/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outlineLevel="1" x14ac:dyDescent="0.2">
      <c r="A204" s="167">
        <v>67</v>
      </c>
      <c r="B204" s="167" t="s">
        <v>318</v>
      </c>
      <c r="C204" s="181" t="s">
        <v>319</v>
      </c>
      <c r="D204" s="168" t="s">
        <v>0</v>
      </c>
      <c r="E204" s="169">
        <v>3.5</v>
      </c>
      <c r="F204" s="170">
        <f>H204+J204</f>
        <v>0</v>
      </c>
      <c r="G204" s="171">
        <f>ROUND(E204*F204,2)</f>
        <v>0</v>
      </c>
      <c r="H204" s="171"/>
      <c r="I204" s="171">
        <f>ROUND(E204*H204,2)</f>
        <v>0</v>
      </c>
      <c r="J204" s="171"/>
      <c r="K204" s="171">
        <f>ROUND(E204*J204,2)</f>
        <v>0</v>
      </c>
      <c r="L204" s="171">
        <v>21</v>
      </c>
      <c r="M204" s="171">
        <f>G204*(1+L204/100)</f>
        <v>0</v>
      </c>
      <c r="N204" s="172">
        <v>0</v>
      </c>
      <c r="O204" s="172">
        <f>ROUND(E204*N204,5)</f>
        <v>0</v>
      </c>
      <c r="P204" s="172">
        <v>0</v>
      </c>
      <c r="Q204" s="172">
        <f>ROUND(E204*P204,5)</f>
        <v>0</v>
      </c>
      <c r="R204" s="172"/>
      <c r="S204" s="172"/>
      <c r="T204" s="173">
        <v>0</v>
      </c>
      <c r="U204" s="172">
        <f>ROUND(E204*T204,2)</f>
        <v>0</v>
      </c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 t="s">
        <v>102</v>
      </c>
      <c r="AF204" s="139"/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x14ac:dyDescent="0.2">
      <c r="A205" s="4"/>
      <c r="B205" s="5" t="s">
        <v>320</v>
      </c>
      <c r="C205" s="182" t="s">
        <v>320</v>
      </c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AC205">
        <v>12</v>
      </c>
      <c r="AD205">
        <v>21</v>
      </c>
    </row>
    <row r="206" spans="1:60" x14ac:dyDescent="0.2">
      <c r="A206" s="174"/>
      <c r="B206" s="175" t="s">
        <v>28</v>
      </c>
      <c r="C206" s="183" t="s">
        <v>320</v>
      </c>
      <c r="D206" s="176"/>
      <c r="E206" s="176"/>
      <c r="F206" s="176"/>
      <c r="G206" s="177">
        <f>G8+G11+G30+G34+G48+G50+G149+G171+G187+G202</f>
        <v>0</v>
      </c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AC206">
        <f>SUMIF(L7:L204,AC205,G7:G204)</f>
        <v>0</v>
      </c>
      <c r="AD206">
        <f>SUMIF(L7:L204,AD205,G7:G204)</f>
        <v>0</v>
      </c>
      <c r="AE206" t="s">
        <v>321</v>
      </c>
    </row>
    <row r="207" spans="1:60" x14ac:dyDescent="0.2">
      <c r="A207" s="4"/>
      <c r="B207" s="5" t="s">
        <v>320</v>
      </c>
      <c r="C207" s="182" t="s">
        <v>320</v>
      </c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spans="1:60" x14ac:dyDescent="0.2">
      <c r="A208" s="4"/>
      <c r="B208" s="5" t="s">
        <v>320</v>
      </c>
      <c r="C208" s="182" t="s">
        <v>320</v>
      </c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spans="1:31" x14ac:dyDescent="0.2">
      <c r="A209" s="257" t="s">
        <v>322</v>
      </c>
      <c r="B209" s="257"/>
      <c r="C209" s="258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31" x14ac:dyDescent="0.2">
      <c r="A210" s="238"/>
      <c r="B210" s="239"/>
      <c r="C210" s="240"/>
      <c r="D210" s="239"/>
      <c r="E210" s="239"/>
      <c r="F210" s="239"/>
      <c r="G210" s="241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AE210" t="s">
        <v>323</v>
      </c>
    </row>
    <row r="211" spans="1:31" x14ac:dyDescent="0.2">
      <c r="A211" s="242"/>
      <c r="B211" s="243"/>
      <c r="C211" s="244"/>
      <c r="D211" s="243"/>
      <c r="E211" s="243"/>
      <c r="F211" s="243"/>
      <c r="G211" s="245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1:31" x14ac:dyDescent="0.2">
      <c r="A212" s="242"/>
      <c r="B212" s="243"/>
      <c r="C212" s="244"/>
      <c r="D212" s="243"/>
      <c r="E212" s="243"/>
      <c r="F212" s="243"/>
      <c r="G212" s="245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1:31" x14ac:dyDescent="0.2">
      <c r="A213" s="242"/>
      <c r="B213" s="243"/>
      <c r="C213" s="244"/>
      <c r="D213" s="243"/>
      <c r="E213" s="243"/>
      <c r="F213" s="243"/>
      <c r="G213" s="245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31" x14ac:dyDescent="0.2">
      <c r="A214" s="246"/>
      <c r="B214" s="247"/>
      <c r="C214" s="248"/>
      <c r="D214" s="247"/>
      <c r="E214" s="247"/>
      <c r="F214" s="247"/>
      <c r="G214" s="249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31" x14ac:dyDescent="0.2">
      <c r="A215" s="4"/>
      <c r="B215" s="5" t="s">
        <v>320</v>
      </c>
      <c r="C215" s="182" t="s">
        <v>320</v>
      </c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31" x14ac:dyDescent="0.2">
      <c r="C216" s="184"/>
      <c r="AE216" t="s">
        <v>324</v>
      </c>
    </row>
  </sheetData>
  <mergeCells count="6">
    <mergeCell ref="A210:G214"/>
    <mergeCell ref="A1:G1"/>
    <mergeCell ref="C2:G2"/>
    <mergeCell ref="C3:G3"/>
    <mergeCell ref="C4:G4"/>
    <mergeCell ref="A209:C209"/>
  </mergeCells>
  <pageMargins left="0.39370078740157499" right="0.19685039370078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Hrbáč</dc:creator>
  <cp:lastModifiedBy>admin</cp:lastModifiedBy>
  <cp:lastPrinted>2014-02-28T09:52:57Z</cp:lastPrinted>
  <dcterms:created xsi:type="dcterms:W3CDTF">2009-04-08T07:15:50Z</dcterms:created>
  <dcterms:modified xsi:type="dcterms:W3CDTF">2024-11-29T08:11:29Z</dcterms:modified>
</cp:coreProperties>
</file>