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_ADO_zaloha_20042022\_2. KROMĚŘÍŽ_IROP\1.3 VZ\VZ_Zámek_IROP II_STAVBA\VZ_AZ Km_IROP II\07 Soupis prací\"/>
    </mc:Choice>
  </mc:AlternateContent>
  <bookViews>
    <workbookView xWindow="0" yWindow="0" windowWidth="28800" windowHeight="11340"/>
  </bookViews>
  <sheets>
    <sheet name="Rekapitulace stavby" sheetId="1" r:id="rId1"/>
    <sheet name="D1.1. - Stavební část" sheetId="2" r:id="rId2"/>
    <sheet name="D.1.4.1 - Zdravotechnické..." sheetId="3" r:id="rId3"/>
    <sheet name="D.1.4.2 - Slaboproudé ins..." sheetId="4" r:id="rId4"/>
    <sheet name="D.1.4.3 - Silnoproudé ele..." sheetId="5" r:id="rId5"/>
    <sheet name="D.1.4.3S - Silnoproudé in..." sheetId="6" r:id="rId6"/>
    <sheet name="D.1.4.4 - Měření a regulace" sheetId="7" r:id="rId7"/>
    <sheet name="D.2.1 - Areálová kanalizace" sheetId="8" r:id="rId8"/>
    <sheet name="VRN - Vedlejší a ostatní ..." sheetId="10" r:id="rId9"/>
  </sheets>
  <definedNames>
    <definedName name="_xlnm._FilterDatabase" localSheetId="2" hidden="1">'D.1.4.1 - Zdravotechnické...'!$C$123:$K$252</definedName>
    <definedName name="_xlnm._FilterDatabase" localSheetId="3" hidden="1">'D.1.4.2 - Slaboproudé ins...'!$C$124:$K$401</definedName>
    <definedName name="_xlnm._FilterDatabase" localSheetId="4" hidden="1">'D.1.4.3 - Silnoproudé ele...'!$C$125:$K$210</definedName>
    <definedName name="_xlnm._FilterDatabase" localSheetId="5" hidden="1">'D.1.4.3S - Silnoproudé in...'!$C$119:$K$258</definedName>
    <definedName name="_xlnm._FilterDatabase" localSheetId="6" hidden="1">'D.1.4.4 - Měření a regulace'!$C$127:$K$187</definedName>
    <definedName name="_xlnm._FilterDatabase" localSheetId="7" hidden="1">'D.2.1 - Areálová kanalizace'!$C$117:$K$165</definedName>
    <definedName name="_xlnm._FilterDatabase" localSheetId="1" hidden="1">'D1.1. - Stavební část'!$C$132:$K$1130</definedName>
    <definedName name="_xlnm._FilterDatabase" localSheetId="8" hidden="1">'VRN - Vedlejší a ostatní ...'!$C$117:$K$151</definedName>
    <definedName name="_xlnm.Print_Titles" localSheetId="2">'D.1.4.1 - Zdravotechnické...'!$123:$123</definedName>
    <definedName name="_xlnm.Print_Titles" localSheetId="3">'D.1.4.2 - Slaboproudé ins...'!$124:$124</definedName>
    <definedName name="_xlnm.Print_Titles" localSheetId="4">'D.1.4.3 - Silnoproudé ele...'!$125:$125</definedName>
    <definedName name="_xlnm.Print_Titles" localSheetId="5">'D.1.4.3S - Silnoproudé in...'!$119:$119</definedName>
    <definedName name="_xlnm.Print_Titles" localSheetId="6">'D.1.4.4 - Měření a regulace'!$127:$127</definedName>
    <definedName name="_xlnm.Print_Titles" localSheetId="7">'D.2.1 - Areálová kanalizace'!$117:$117</definedName>
    <definedName name="_xlnm.Print_Titles" localSheetId="1">'D1.1. - Stavební část'!$132:$132</definedName>
    <definedName name="_xlnm.Print_Titles" localSheetId="0">'Rekapitulace stavby'!$93:$93</definedName>
    <definedName name="_xlnm.Print_Titles" localSheetId="8">'VRN - Vedlejší a ostatní ...'!$117:$117</definedName>
    <definedName name="_xlnm.Print_Area" localSheetId="2">'D.1.4.1 - Zdravotechnické...'!$C$4:$J$76,'D.1.4.1 - Zdravotechnické...'!$C$82:$J$105,'D.1.4.1 - Zdravotechnické...'!$C$111:$K$252</definedName>
    <definedName name="_xlnm.Print_Area" localSheetId="3">'D.1.4.2 - Slaboproudé ins...'!$C$4:$J$76,'D.1.4.2 - Slaboproudé ins...'!$C$82:$J$106,'D.1.4.2 - Slaboproudé ins...'!$C$112:$K$401</definedName>
    <definedName name="_xlnm.Print_Area" localSheetId="4">'D.1.4.3 - Silnoproudé ele...'!$C$4:$J$76,'D.1.4.3 - Silnoproudé ele...'!$C$82:$J$107,'D.1.4.3 - Silnoproudé ele...'!$C$113:$K$210</definedName>
    <definedName name="_xlnm.Print_Area" localSheetId="5">'D.1.4.3S - Silnoproudé in...'!$C$4:$J$76,'D.1.4.3S - Silnoproudé in...'!$C$82:$J$101,'D.1.4.3S - Silnoproudé in...'!$C$107:$K$258</definedName>
    <definedName name="_xlnm.Print_Area" localSheetId="6">'D.1.4.4 - Měření a regulace'!$C$4:$J$76,'D.1.4.4 - Měření a regulace'!$C$82:$J$109,'D.1.4.4 - Měření a regulace'!$C$115:$K$187</definedName>
    <definedName name="_xlnm.Print_Area" localSheetId="7">'D.2.1 - Areálová kanalizace'!$C$4:$J$76,'D.2.1 - Areálová kanalizace'!$C$82:$J$99,'D.2.1 - Areálová kanalizace'!$C$105:$K$165</definedName>
    <definedName name="_xlnm.Print_Area" localSheetId="1">'D1.1. - Stavební část'!$C$4:$J$76,'D1.1. - Stavební část'!$C$82:$J$114,'D1.1. - Stavební část'!$C$120:$K$1130</definedName>
    <definedName name="_xlnm.Print_Area" localSheetId="0">'Rekapitulace stavby'!$D$4:$AO$77,'Rekapitulace stavby'!$C$83:$AQ$104</definedName>
    <definedName name="_xlnm.Print_Area" localSheetId="8">'VRN - Vedlejší a ostatní ...'!$C$4:$J$76,'VRN - Vedlejší a ostatní ...'!$C$82:$J$99,'VRN - Vedlejší a ostatní ...'!$C$105:$K$151</definedName>
  </definedNames>
  <calcPr calcId="162913"/>
</workbook>
</file>

<file path=xl/calcChain.xml><?xml version="1.0" encoding="utf-8"?>
<calcChain xmlns="http://schemas.openxmlformats.org/spreadsheetml/2006/main">
  <c r="H702" i="2" l="1"/>
  <c r="BK702" i="2" s="1"/>
  <c r="BI702" i="2"/>
  <c r="BH702" i="2"/>
  <c r="BG702" i="2"/>
  <c r="BF702" i="2"/>
  <c r="T702" i="2"/>
  <c r="R702" i="2"/>
  <c r="BK132" i="6"/>
  <c r="BI132" i="6"/>
  <c r="BH132" i="6"/>
  <c r="BG132" i="6"/>
  <c r="BF132" i="6"/>
  <c r="T132" i="6"/>
  <c r="R132" i="6"/>
  <c r="P132" i="6"/>
  <c r="J132" i="6"/>
  <c r="BE132" i="6" s="1"/>
  <c r="BK180" i="6"/>
  <c r="BI180" i="6"/>
  <c r="BH180" i="6"/>
  <c r="BG180" i="6"/>
  <c r="BF180" i="6"/>
  <c r="T180" i="6"/>
  <c r="R180" i="6"/>
  <c r="P180" i="6"/>
  <c r="J180" i="6"/>
  <c r="BE180" i="6" s="1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J702" i="2" l="1"/>
  <c r="BE702" i="2" s="1"/>
  <c r="P702" i="2"/>
  <c r="BK178" i="6"/>
  <c r="J178" i="6"/>
  <c r="BE178" i="6" s="1"/>
  <c r="BK174" i="6"/>
  <c r="BK176" i="6"/>
  <c r="J176" i="6"/>
  <c r="BE176" i="6" s="1"/>
  <c r="J182" i="6"/>
  <c r="BK153" i="8"/>
  <c r="BI153" i="8"/>
  <c r="BH153" i="8"/>
  <c r="BG153" i="8"/>
  <c r="BF153" i="8"/>
  <c r="T153" i="8"/>
  <c r="R153" i="8"/>
  <c r="P153" i="8"/>
  <c r="J153" i="8"/>
  <c r="BE153" i="8" s="1"/>
  <c r="BK159" i="8"/>
  <c r="BI159" i="8"/>
  <c r="BH159" i="8"/>
  <c r="BG159" i="8"/>
  <c r="BF159" i="8"/>
  <c r="T159" i="8"/>
  <c r="R159" i="8"/>
  <c r="P159" i="8"/>
  <c r="J159" i="8"/>
  <c r="BK158" i="8"/>
  <c r="BI158" i="8"/>
  <c r="BH158" i="8"/>
  <c r="BG158" i="8"/>
  <c r="BF158" i="8"/>
  <c r="T158" i="8"/>
  <c r="R158" i="8"/>
  <c r="P158" i="8"/>
  <c r="J158" i="8"/>
  <c r="BE158" i="8" s="1"/>
  <c r="BK157" i="8"/>
  <c r="BI157" i="8"/>
  <c r="BH157" i="8"/>
  <c r="BG157" i="8"/>
  <c r="BF157" i="8"/>
  <c r="T157" i="8"/>
  <c r="R157" i="8"/>
  <c r="P157" i="8"/>
  <c r="J157" i="8"/>
  <c r="BE157" i="8" s="1"/>
  <c r="J150" i="8"/>
  <c r="BE150" i="8" s="1"/>
  <c r="J151" i="8"/>
  <c r="BE151" i="8" s="1"/>
  <c r="J154" i="8"/>
  <c r="BE154" i="8" s="1"/>
  <c r="J155" i="8"/>
  <c r="BE155" i="8" s="1"/>
  <c r="J156" i="8"/>
  <c r="BE156" i="8" s="1"/>
  <c r="J152" i="8"/>
  <c r="BE152" i="8" s="1"/>
  <c r="J160" i="8"/>
  <c r="BE160" i="8" s="1"/>
  <c r="J149" i="8"/>
  <c r="BE149" i="8" s="1"/>
  <c r="BK151" i="8"/>
  <c r="BI151" i="8"/>
  <c r="BH151" i="8"/>
  <c r="BG151" i="8"/>
  <c r="BF151" i="8"/>
  <c r="T151" i="8"/>
  <c r="R151" i="8"/>
  <c r="P151" i="8"/>
  <c r="BK150" i="8"/>
  <c r="BI150" i="8"/>
  <c r="BH150" i="8"/>
  <c r="BG150" i="8"/>
  <c r="BF150" i="8"/>
  <c r="T150" i="8"/>
  <c r="R150" i="8"/>
  <c r="P150" i="8"/>
  <c r="BK163" i="8"/>
  <c r="BI163" i="8"/>
  <c r="BH163" i="8"/>
  <c r="BG163" i="8"/>
  <c r="BF163" i="8"/>
  <c r="T163" i="8"/>
  <c r="R163" i="8"/>
  <c r="P163" i="8"/>
  <c r="J163" i="8"/>
  <c r="BE163" i="8" s="1"/>
  <c r="BK162" i="8"/>
  <c r="BK161" i="8" s="1"/>
  <c r="BI162" i="8"/>
  <c r="BH162" i="8"/>
  <c r="BG162" i="8"/>
  <c r="BF162" i="8"/>
  <c r="T162" i="8"/>
  <c r="T161" i="8" s="1"/>
  <c r="R162" i="8"/>
  <c r="R161" i="8" s="1"/>
  <c r="P162" i="8"/>
  <c r="P161" i="8" s="1"/>
  <c r="J162" i="8"/>
  <c r="BK160" i="8"/>
  <c r="BI160" i="8"/>
  <c r="BH160" i="8"/>
  <c r="BG160" i="8"/>
  <c r="BF160" i="8"/>
  <c r="T160" i="8"/>
  <c r="R160" i="8"/>
  <c r="P160" i="8"/>
  <c r="BK152" i="8"/>
  <c r="BI152" i="8"/>
  <c r="BH152" i="8"/>
  <c r="BG152" i="8"/>
  <c r="BF152" i="8"/>
  <c r="T152" i="8"/>
  <c r="R152" i="8"/>
  <c r="P152" i="8"/>
  <c r="BK156" i="8"/>
  <c r="BI156" i="8"/>
  <c r="BH156" i="8"/>
  <c r="BG156" i="8"/>
  <c r="BF156" i="8"/>
  <c r="T156" i="8"/>
  <c r="R156" i="8"/>
  <c r="P156" i="8"/>
  <c r="BK155" i="8"/>
  <c r="BI155" i="8"/>
  <c r="BH155" i="8"/>
  <c r="BG155" i="8"/>
  <c r="BF155" i="8"/>
  <c r="T155" i="8"/>
  <c r="R155" i="8"/>
  <c r="P155" i="8"/>
  <c r="BK154" i="8"/>
  <c r="BI154" i="8"/>
  <c r="BH154" i="8"/>
  <c r="BG154" i="8"/>
  <c r="BF154" i="8"/>
  <c r="T154" i="8"/>
  <c r="R154" i="8"/>
  <c r="P154" i="8"/>
  <c r="BK149" i="8"/>
  <c r="BK148" i="8" s="1"/>
  <c r="BI149" i="8"/>
  <c r="BH149" i="8"/>
  <c r="BG149" i="8"/>
  <c r="BF149" i="8"/>
  <c r="T149" i="8"/>
  <c r="T148" i="8" s="1"/>
  <c r="R149" i="8"/>
  <c r="R148" i="8" s="1"/>
  <c r="P149" i="8"/>
  <c r="P148" i="8" s="1"/>
  <c r="BK147" i="8"/>
  <c r="BI147" i="8"/>
  <c r="BH147" i="8"/>
  <c r="BG147" i="8"/>
  <c r="BF147" i="8"/>
  <c r="T147" i="8"/>
  <c r="R147" i="8"/>
  <c r="P147" i="8"/>
  <c r="J147" i="8"/>
  <c r="BE147" i="8" s="1"/>
  <c r="BK146" i="8"/>
  <c r="BI146" i="8"/>
  <c r="BH146" i="8"/>
  <c r="BG146" i="8"/>
  <c r="BF146" i="8"/>
  <c r="T146" i="8"/>
  <c r="R146" i="8"/>
  <c r="P146" i="8"/>
  <c r="J146" i="8"/>
  <c r="BE146" i="8" s="1"/>
  <c r="BK145" i="8"/>
  <c r="BI145" i="8"/>
  <c r="BH145" i="8"/>
  <c r="BG145" i="8"/>
  <c r="BF145" i="8"/>
  <c r="T145" i="8"/>
  <c r="R145" i="8"/>
  <c r="P145" i="8"/>
  <c r="J145" i="8"/>
  <c r="BE145" i="8" s="1"/>
  <c r="BK144" i="8"/>
  <c r="BK143" i="8" s="1"/>
  <c r="BI144" i="8"/>
  <c r="BH144" i="8"/>
  <c r="BG144" i="8"/>
  <c r="BF144" i="8"/>
  <c r="T144" i="8"/>
  <c r="T143" i="8" s="1"/>
  <c r="R144" i="8"/>
  <c r="R143" i="8" s="1"/>
  <c r="P144" i="8"/>
  <c r="P143" i="8" s="1"/>
  <c r="J144" i="8"/>
  <c r="BE144" i="8" s="1"/>
  <c r="BK130" i="6"/>
  <c r="BI130" i="6"/>
  <c r="BH130" i="6"/>
  <c r="BG130" i="6"/>
  <c r="BF130" i="6"/>
  <c r="T130" i="6"/>
  <c r="R130" i="6"/>
  <c r="P130" i="6"/>
  <c r="J130" i="6"/>
  <c r="BK128" i="6"/>
  <c r="BI128" i="6"/>
  <c r="BH128" i="6"/>
  <c r="BG128" i="6"/>
  <c r="BF128" i="6"/>
  <c r="T128" i="6"/>
  <c r="R128" i="6"/>
  <c r="P128" i="6"/>
  <c r="J128" i="6"/>
  <c r="BE128" i="6" s="1"/>
  <c r="BK138" i="6"/>
  <c r="BI138" i="6"/>
  <c r="BH138" i="6"/>
  <c r="BG138" i="6"/>
  <c r="BF138" i="6"/>
  <c r="T138" i="6"/>
  <c r="R138" i="6"/>
  <c r="P138" i="6"/>
  <c r="J138" i="6"/>
  <c r="BE130" i="6" l="1"/>
  <c r="BE138" i="6"/>
  <c r="J174" i="6"/>
  <c r="J148" i="8"/>
  <c r="BE159" i="8"/>
  <c r="J161" i="8"/>
  <c r="J143" i="8"/>
  <c r="BE162" i="8"/>
  <c r="J120" i="10"/>
  <c r="BE120" i="10" s="1"/>
  <c r="BK122" i="10"/>
  <c r="BI122" i="10"/>
  <c r="BH122" i="10"/>
  <c r="BG122" i="10"/>
  <c r="BF122" i="10"/>
  <c r="T122" i="10"/>
  <c r="R122" i="10"/>
  <c r="P122" i="10"/>
  <c r="J122" i="10"/>
  <c r="BE122" i="10" s="1"/>
  <c r="BK120" i="10"/>
  <c r="BI120" i="10"/>
  <c r="BH120" i="10"/>
  <c r="BG120" i="10"/>
  <c r="BF120" i="10"/>
  <c r="T120" i="10"/>
  <c r="R120" i="10"/>
  <c r="P120" i="10"/>
  <c r="BE174" i="6" l="1"/>
  <c r="J209" i="4"/>
  <c r="J358" i="4"/>
  <c r="J357" i="4"/>
  <c r="J360" i="4"/>
  <c r="J359" i="4"/>
  <c r="BK359" i="4"/>
  <c r="J314" i="4"/>
  <c r="J313" i="4"/>
  <c r="BK313" i="4"/>
  <c r="AK30" i="1"/>
  <c r="H704" i="2" l="1"/>
  <c r="I1067" i="2"/>
  <c r="J1067" i="2" s="1"/>
  <c r="BE1067" i="2" s="1"/>
  <c r="I1059" i="2"/>
  <c r="J1059" i="2" s="1"/>
  <c r="BE1059" i="2" s="1"/>
  <c r="I1051" i="2"/>
  <c r="BK1051" i="2" s="1"/>
  <c r="I1043" i="2"/>
  <c r="P1051" i="2"/>
  <c r="R1051" i="2"/>
  <c r="T1051" i="2"/>
  <c r="BF1051" i="2"/>
  <c r="BG1051" i="2"/>
  <c r="BH1051" i="2"/>
  <c r="BI1051" i="2"/>
  <c r="P1059" i="2"/>
  <c r="R1059" i="2"/>
  <c r="T1059" i="2"/>
  <c r="BF1059" i="2"/>
  <c r="BG1059" i="2"/>
  <c r="BH1059" i="2"/>
  <c r="BI1059" i="2"/>
  <c r="P1067" i="2"/>
  <c r="R1067" i="2"/>
  <c r="T1067" i="2"/>
  <c r="BF1067" i="2"/>
  <c r="BG1067" i="2"/>
  <c r="BH1067" i="2"/>
  <c r="BI1067" i="2"/>
  <c r="J1074" i="2"/>
  <c r="BE1074" i="2" s="1"/>
  <c r="P1074" i="2"/>
  <c r="R1074" i="2"/>
  <c r="T1074" i="2"/>
  <c r="BF1074" i="2"/>
  <c r="BG1074" i="2"/>
  <c r="BH1074" i="2"/>
  <c r="BI1074" i="2"/>
  <c r="BK1074" i="2"/>
  <c r="J1051" i="2" l="1"/>
  <c r="BE1051" i="2" s="1"/>
  <c r="BK1067" i="2"/>
  <c r="BK1059" i="2"/>
  <c r="J37" i="10"/>
  <c r="J36" i="10"/>
  <c r="AY103" i="1" s="1"/>
  <c r="J35" i="10"/>
  <c r="AX103" i="1" s="1"/>
  <c r="BI150" i="10"/>
  <c r="BH150" i="10"/>
  <c r="BG150" i="10"/>
  <c r="BF150" i="10"/>
  <c r="T150" i="10"/>
  <c r="R150" i="10"/>
  <c r="P150" i="10"/>
  <c r="BI148" i="10"/>
  <c r="BH148" i="10"/>
  <c r="BG148" i="10"/>
  <c r="BF148" i="10"/>
  <c r="T148" i="10"/>
  <c r="R148" i="10"/>
  <c r="P148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40" i="10"/>
  <c r="BH140" i="10"/>
  <c r="BG140" i="10"/>
  <c r="BF140" i="10"/>
  <c r="T140" i="10"/>
  <c r="R140" i="10"/>
  <c r="P140" i="10"/>
  <c r="BI138" i="10"/>
  <c r="BH138" i="10"/>
  <c r="BG138" i="10"/>
  <c r="BF138" i="10"/>
  <c r="T138" i="10"/>
  <c r="R138" i="10"/>
  <c r="P138" i="10"/>
  <c r="BI136" i="10"/>
  <c r="BH136" i="10"/>
  <c r="BG136" i="10"/>
  <c r="BF136" i="10"/>
  <c r="T136" i="10"/>
  <c r="R136" i="10"/>
  <c r="P136" i="10"/>
  <c r="BI134" i="10"/>
  <c r="BH134" i="10"/>
  <c r="BG134" i="10"/>
  <c r="BF134" i="10"/>
  <c r="T134" i="10"/>
  <c r="R134" i="10"/>
  <c r="P134" i="10"/>
  <c r="BI132" i="10"/>
  <c r="BH132" i="10"/>
  <c r="BG132" i="10"/>
  <c r="BF132" i="10"/>
  <c r="T132" i="10"/>
  <c r="R132" i="10"/>
  <c r="P132" i="10"/>
  <c r="BI130" i="10"/>
  <c r="BH130" i="10"/>
  <c r="BG130" i="10"/>
  <c r="BF130" i="10"/>
  <c r="T130" i="10"/>
  <c r="R130" i="10"/>
  <c r="P130" i="10"/>
  <c r="BI128" i="10"/>
  <c r="BH128" i="10"/>
  <c r="BG128" i="10"/>
  <c r="BF128" i="10"/>
  <c r="T128" i="10"/>
  <c r="R128" i="10"/>
  <c r="P128" i="10"/>
  <c r="BI124" i="10"/>
  <c r="BH124" i="10"/>
  <c r="BG124" i="10"/>
  <c r="BF124" i="10"/>
  <c r="T124" i="10"/>
  <c r="R124" i="10"/>
  <c r="P124" i="10"/>
  <c r="F114" i="10"/>
  <c r="F112" i="10"/>
  <c r="E110" i="10"/>
  <c r="F91" i="10"/>
  <c r="F89" i="10"/>
  <c r="E87" i="10"/>
  <c r="J24" i="10"/>
  <c r="E24" i="10"/>
  <c r="J115" i="10" s="1"/>
  <c r="J23" i="10"/>
  <c r="J18" i="10"/>
  <c r="E18" i="10"/>
  <c r="F92" i="10" s="1"/>
  <c r="J17" i="10"/>
  <c r="E7" i="10"/>
  <c r="E85" i="10" s="1"/>
  <c r="J37" i="8"/>
  <c r="J36" i="8"/>
  <c r="AY102" i="1" s="1"/>
  <c r="J35" i="8"/>
  <c r="AX102" i="1" s="1"/>
  <c r="BI165" i="8"/>
  <c r="BH165" i="8"/>
  <c r="BG165" i="8"/>
  <c r="BF165" i="8"/>
  <c r="T165" i="8"/>
  <c r="T164" i="8" s="1"/>
  <c r="R165" i="8"/>
  <c r="R164" i="8" s="1"/>
  <c r="P165" i="8"/>
  <c r="P164" i="8" s="1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3" i="8"/>
  <c r="BH123" i="8"/>
  <c r="BG123" i="8"/>
  <c r="BF123" i="8"/>
  <c r="T123" i="8"/>
  <c r="R123" i="8"/>
  <c r="P123" i="8"/>
  <c r="BI120" i="8"/>
  <c r="BH120" i="8"/>
  <c r="BG120" i="8"/>
  <c r="BF120" i="8"/>
  <c r="T120" i="8"/>
  <c r="R120" i="8"/>
  <c r="P120" i="8"/>
  <c r="F114" i="8"/>
  <c r="F112" i="8"/>
  <c r="F91" i="8"/>
  <c r="F89" i="8"/>
  <c r="E87" i="8"/>
  <c r="J24" i="8"/>
  <c r="E24" i="8"/>
  <c r="J115" i="8" s="1"/>
  <c r="J23" i="8"/>
  <c r="J18" i="8"/>
  <c r="E18" i="8"/>
  <c r="F115" i="8" s="1"/>
  <c r="J17" i="8"/>
  <c r="J112" i="8"/>
  <c r="E7" i="8"/>
  <c r="E85" i="8" s="1"/>
  <c r="J37" i="7"/>
  <c r="J36" i="7"/>
  <c r="AY101" i="1" s="1"/>
  <c r="J35" i="7"/>
  <c r="AX101" i="1" s="1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F124" i="7"/>
  <c r="F122" i="7"/>
  <c r="E120" i="7"/>
  <c r="F91" i="7"/>
  <c r="F89" i="7"/>
  <c r="E87" i="7"/>
  <c r="J24" i="7"/>
  <c r="E24" i="7"/>
  <c r="J125" i="7" s="1"/>
  <c r="J23" i="7"/>
  <c r="J18" i="7"/>
  <c r="E18" i="7"/>
  <c r="F92" i="7" s="1"/>
  <c r="J17" i="7"/>
  <c r="E7" i="7"/>
  <c r="E85" i="7" s="1"/>
  <c r="J37" i="6"/>
  <c r="J36" i="6"/>
  <c r="AY100" i="1" s="1"/>
  <c r="J35" i="6"/>
  <c r="AX100" i="1" s="1"/>
  <c r="BI258" i="6"/>
  <c r="BH258" i="6"/>
  <c r="BG258" i="6"/>
  <c r="BF258" i="6"/>
  <c r="T258" i="6"/>
  <c r="R258" i="6"/>
  <c r="P258" i="6"/>
  <c r="BI257" i="6"/>
  <c r="BH257" i="6"/>
  <c r="BG257" i="6"/>
  <c r="BF257" i="6"/>
  <c r="T257" i="6"/>
  <c r="R257" i="6"/>
  <c r="P257" i="6"/>
  <c r="BI256" i="6"/>
  <c r="BH256" i="6"/>
  <c r="BG256" i="6"/>
  <c r="BF256" i="6"/>
  <c r="T256" i="6"/>
  <c r="R256" i="6"/>
  <c r="P256" i="6"/>
  <c r="BI255" i="6"/>
  <c r="BH255" i="6"/>
  <c r="BG255" i="6"/>
  <c r="BF255" i="6"/>
  <c r="T255" i="6"/>
  <c r="R255" i="6"/>
  <c r="P255" i="6"/>
  <c r="BI252" i="6"/>
  <c r="BH252" i="6"/>
  <c r="BG252" i="6"/>
  <c r="BF252" i="6"/>
  <c r="T252" i="6"/>
  <c r="T251" i="6" s="1"/>
  <c r="R252" i="6"/>
  <c r="R251" i="6" s="1"/>
  <c r="P252" i="6"/>
  <c r="P251" i="6" s="1"/>
  <c r="BI249" i="6"/>
  <c r="BH249" i="6"/>
  <c r="BG249" i="6"/>
  <c r="BF249" i="6"/>
  <c r="T249" i="6"/>
  <c r="R249" i="6"/>
  <c r="P249" i="6"/>
  <c r="BI247" i="6"/>
  <c r="BH247" i="6"/>
  <c r="BG247" i="6"/>
  <c r="BF247" i="6"/>
  <c r="T247" i="6"/>
  <c r="R247" i="6"/>
  <c r="P247" i="6"/>
  <c r="BI245" i="6"/>
  <c r="BH245" i="6"/>
  <c r="BG245" i="6"/>
  <c r="BF245" i="6"/>
  <c r="T245" i="6"/>
  <c r="R245" i="6"/>
  <c r="P245" i="6"/>
  <c r="BI243" i="6"/>
  <c r="BH243" i="6"/>
  <c r="BG243" i="6"/>
  <c r="BF243" i="6"/>
  <c r="T243" i="6"/>
  <c r="R243" i="6"/>
  <c r="P243" i="6"/>
  <c r="BI241" i="6"/>
  <c r="BH241" i="6"/>
  <c r="BG241" i="6"/>
  <c r="BF241" i="6"/>
  <c r="T241" i="6"/>
  <c r="R241" i="6"/>
  <c r="P241" i="6"/>
  <c r="BI239" i="6"/>
  <c r="BH239" i="6"/>
  <c r="BG239" i="6"/>
  <c r="BF239" i="6"/>
  <c r="T239" i="6"/>
  <c r="R239" i="6"/>
  <c r="P239" i="6"/>
  <c r="BI236" i="6"/>
  <c r="BH236" i="6"/>
  <c r="BG236" i="6"/>
  <c r="BF236" i="6"/>
  <c r="T236" i="6"/>
  <c r="R236" i="6"/>
  <c r="P236" i="6"/>
  <c r="BI234" i="6"/>
  <c r="BH234" i="6"/>
  <c r="BG234" i="6"/>
  <c r="BF234" i="6"/>
  <c r="T234" i="6"/>
  <c r="R234" i="6"/>
  <c r="P234" i="6"/>
  <c r="BI232" i="6"/>
  <c r="BH232" i="6"/>
  <c r="BG232" i="6"/>
  <c r="BF232" i="6"/>
  <c r="T232" i="6"/>
  <c r="R232" i="6"/>
  <c r="P232" i="6"/>
  <c r="BI230" i="6"/>
  <c r="BH230" i="6"/>
  <c r="BG230" i="6"/>
  <c r="BF230" i="6"/>
  <c r="T230" i="6"/>
  <c r="R230" i="6"/>
  <c r="P230" i="6"/>
  <c r="BI228" i="6"/>
  <c r="BH228" i="6"/>
  <c r="BG228" i="6"/>
  <c r="BF228" i="6"/>
  <c r="T228" i="6"/>
  <c r="R228" i="6"/>
  <c r="P228" i="6"/>
  <c r="BI226" i="6"/>
  <c r="BH226" i="6"/>
  <c r="BG226" i="6"/>
  <c r="BF226" i="6"/>
  <c r="T226" i="6"/>
  <c r="R226" i="6"/>
  <c r="P226" i="6"/>
  <c r="BI224" i="6"/>
  <c r="BH224" i="6"/>
  <c r="BG224" i="6"/>
  <c r="BF224" i="6"/>
  <c r="T224" i="6"/>
  <c r="R224" i="6"/>
  <c r="P224" i="6"/>
  <c r="BI222" i="6"/>
  <c r="BH222" i="6"/>
  <c r="BG222" i="6"/>
  <c r="BF222" i="6"/>
  <c r="T222" i="6"/>
  <c r="R222" i="6"/>
  <c r="P222" i="6"/>
  <c r="BI220" i="6"/>
  <c r="BH220" i="6"/>
  <c r="BG220" i="6"/>
  <c r="BF220" i="6"/>
  <c r="T220" i="6"/>
  <c r="R220" i="6"/>
  <c r="P220" i="6"/>
  <c r="BI218" i="6"/>
  <c r="BH218" i="6"/>
  <c r="BG218" i="6"/>
  <c r="BF218" i="6"/>
  <c r="T218" i="6"/>
  <c r="R218" i="6"/>
  <c r="P218" i="6"/>
  <c r="BI216" i="6"/>
  <c r="BH216" i="6"/>
  <c r="BG216" i="6"/>
  <c r="BF216" i="6"/>
  <c r="T216" i="6"/>
  <c r="R216" i="6"/>
  <c r="P216" i="6"/>
  <c r="BI214" i="6"/>
  <c r="BH214" i="6"/>
  <c r="BG214" i="6"/>
  <c r="BF214" i="6"/>
  <c r="T214" i="6"/>
  <c r="R214" i="6"/>
  <c r="P214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R210" i="6"/>
  <c r="P210" i="6"/>
  <c r="BI208" i="6"/>
  <c r="BH208" i="6"/>
  <c r="BG208" i="6"/>
  <c r="BF208" i="6"/>
  <c r="T208" i="6"/>
  <c r="R208" i="6"/>
  <c r="P208" i="6"/>
  <c r="BI206" i="6"/>
  <c r="BH206" i="6"/>
  <c r="BG206" i="6"/>
  <c r="BF206" i="6"/>
  <c r="T206" i="6"/>
  <c r="R206" i="6"/>
  <c r="P206" i="6"/>
  <c r="BI204" i="6"/>
  <c r="BH204" i="6"/>
  <c r="BG204" i="6"/>
  <c r="BF204" i="6"/>
  <c r="T204" i="6"/>
  <c r="R204" i="6"/>
  <c r="P204" i="6"/>
  <c r="BI202" i="6"/>
  <c r="BH202" i="6"/>
  <c r="BG202" i="6"/>
  <c r="BF202" i="6"/>
  <c r="T202" i="6"/>
  <c r="R202" i="6"/>
  <c r="P202" i="6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R198" i="6"/>
  <c r="P198" i="6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2" i="6"/>
  <c r="BH182" i="6"/>
  <c r="BG182" i="6"/>
  <c r="BF182" i="6"/>
  <c r="T182" i="6"/>
  <c r="R182" i="6"/>
  <c r="P182" i="6"/>
  <c r="BI172" i="6"/>
  <c r="BH172" i="6"/>
  <c r="BG172" i="6"/>
  <c r="BF172" i="6"/>
  <c r="T172" i="6"/>
  <c r="R172" i="6"/>
  <c r="P172" i="6"/>
  <c r="BI170" i="6"/>
  <c r="BH170" i="6"/>
  <c r="BG170" i="6"/>
  <c r="BF170" i="6"/>
  <c r="T170" i="6"/>
  <c r="R170" i="6"/>
  <c r="P170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26" i="6"/>
  <c r="BH126" i="6"/>
  <c r="BG126" i="6"/>
  <c r="BF126" i="6"/>
  <c r="T126" i="6"/>
  <c r="R126" i="6"/>
  <c r="P126" i="6"/>
  <c r="BI124" i="6"/>
  <c r="BH124" i="6"/>
  <c r="BG124" i="6"/>
  <c r="BF124" i="6"/>
  <c r="T124" i="6"/>
  <c r="R124" i="6"/>
  <c r="P124" i="6"/>
  <c r="BI122" i="6"/>
  <c r="BH122" i="6"/>
  <c r="BG122" i="6"/>
  <c r="BF122" i="6"/>
  <c r="T122" i="6"/>
  <c r="R122" i="6"/>
  <c r="P122" i="6"/>
  <c r="F116" i="6"/>
  <c r="F114" i="6"/>
  <c r="E112" i="6"/>
  <c r="F91" i="6"/>
  <c r="F89" i="6"/>
  <c r="E87" i="6"/>
  <c r="J24" i="6"/>
  <c r="E24" i="6"/>
  <c r="J23" i="6"/>
  <c r="J18" i="6"/>
  <c r="E18" i="6"/>
  <c r="F117" i="6" s="1"/>
  <c r="J17" i="6"/>
  <c r="E7" i="6"/>
  <c r="E110" i="6" s="1"/>
  <c r="J37" i="5"/>
  <c r="J36" i="5"/>
  <c r="AY99" i="1" s="1"/>
  <c r="J35" i="5"/>
  <c r="AX99" i="1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T131" i="5" s="1"/>
  <c r="R132" i="5"/>
  <c r="R131" i="5" s="1"/>
  <c r="P132" i="5"/>
  <c r="P131" i="5" s="1"/>
  <c r="BI130" i="5"/>
  <c r="BH130" i="5"/>
  <c r="BG130" i="5"/>
  <c r="BF130" i="5"/>
  <c r="T130" i="5"/>
  <c r="T129" i="5" s="1"/>
  <c r="R130" i="5"/>
  <c r="R129" i="5" s="1"/>
  <c r="P130" i="5"/>
  <c r="P129" i="5" s="1"/>
  <c r="BI128" i="5"/>
  <c r="BH128" i="5"/>
  <c r="BG128" i="5"/>
  <c r="BF128" i="5"/>
  <c r="T128" i="5"/>
  <c r="T127" i="5" s="1"/>
  <c r="R128" i="5"/>
  <c r="R127" i="5" s="1"/>
  <c r="P128" i="5"/>
  <c r="P127" i="5" s="1"/>
  <c r="F122" i="5"/>
  <c r="F120" i="5"/>
  <c r="E118" i="5"/>
  <c r="F91" i="5"/>
  <c r="F89" i="5"/>
  <c r="E87" i="5"/>
  <c r="J24" i="5"/>
  <c r="E24" i="5"/>
  <c r="J123" i="5" s="1"/>
  <c r="J23" i="5"/>
  <c r="J18" i="5"/>
  <c r="E18" i="5"/>
  <c r="F123" i="5" s="1"/>
  <c r="J17" i="5"/>
  <c r="E7" i="5"/>
  <c r="E85" i="5" s="1"/>
  <c r="J37" i="4"/>
  <c r="J36" i="4"/>
  <c r="AY98" i="1" s="1"/>
  <c r="J35" i="4"/>
  <c r="AX98" i="1" s="1"/>
  <c r="BI401" i="4"/>
  <c r="BH401" i="4"/>
  <c r="BG401" i="4"/>
  <c r="BF401" i="4"/>
  <c r="T401" i="4"/>
  <c r="R401" i="4"/>
  <c r="P401" i="4"/>
  <c r="BI400" i="4"/>
  <c r="BH400" i="4"/>
  <c r="BG400" i="4"/>
  <c r="BF400" i="4"/>
  <c r="T400" i="4"/>
  <c r="R400" i="4"/>
  <c r="P400" i="4"/>
  <c r="BI399" i="4"/>
  <c r="BH399" i="4"/>
  <c r="BG399" i="4"/>
  <c r="BF399" i="4"/>
  <c r="T399" i="4"/>
  <c r="R399" i="4"/>
  <c r="P399" i="4"/>
  <c r="BI398" i="4"/>
  <c r="BH398" i="4"/>
  <c r="BG398" i="4"/>
  <c r="BF398" i="4"/>
  <c r="T398" i="4"/>
  <c r="R398" i="4"/>
  <c r="P398" i="4"/>
  <c r="BI397" i="4"/>
  <c r="BH397" i="4"/>
  <c r="BG397" i="4"/>
  <c r="BF397" i="4"/>
  <c r="T397" i="4"/>
  <c r="R397" i="4"/>
  <c r="P397" i="4"/>
  <c r="BI396" i="4"/>
  <c r="BH396" i="4"/>
  <c r="BG396" i="4"/>
  <c r="BF396" i="4"/>
  <c r="T396" i="4"/>
  <c r="R396" i="4"/>
  <c r="P396" i="4"/>
  <c r="BI395" i="4"/>
  <c r="BH395" i="4"/>
  <c r="BG395" i="4"/>
  <c r="BF395" i="4"/>
  <c r="T395" i="4"/>
  <c r="R395" i="4"/>
  <c r="P395" i="4"/>
  <c r="BI394" i="4"/>
  <c r="BH394" i="4"/>
  <c r="BG394" i="4"/>
  <c r="BF394" i="4"/>
  <c r="T394" i="4"/>
  <c r="R394" i="4"/>
  <c r="P394" i="4"/>
  <c r="BI393" i="4"/>
  <c r="BH393" i="4"/>
  <c r="BG393" i="4"/>
  <c r="BF393" i="4"/>
  <c r="T393" i="4"/>
  <c r="R393" i="4"/>
  <c r="P393" i="4"/>
  <c r="BI392" i="4"/>
  <c r="BH392" i="4"/>
  <c r="BG392" i="4"/>
  <c r="BF392" i="4"/>
  <c r="T392" i="4"/>
  <c r="R392" i="4"/>
  <c r="P392" i="4"/>
  <c r="BI391" i="4"/>
  <c r="BH391" i="4"/>
  <c r="BG391" i="4"/>
  <c r="BF391" i="4"/>
  <c r="T391" i="4"/>
  <c r="R391" i="4"/>
  <c r="P391" i="4"/>
  <c r="BI390" i="4"/>
  <c r="BH390" i="4"/>
  <c r="BG390" i="4"/>
  <c r="BF390" i="4"/>
  <c r="T390" i="4"/>
  <c r="R390" i="4"/>
  <c r="P390" i="4"/>
  <c r="BI389" i="4"/>
  <c r="BH389" i="4"/>
  <c r="BG389" i="4"/>
  <c r="BF389" i="4"/>
  <c r="T389" i="4"/>
  <c r="R389" i="4"/>
  <c r="P389" i="4"/>
  <c r="BI388" i="4"/>
  <c r="BH388" i="4"/>
  <c r="BG388" i="4"/>
  <c r="BF388" i="4"/>
  <c r="T388" i="4"/>
  <c r="R388" i="4"/>
  <c r="P388" i="4"/>
  <c r="BI387" i="4"/>
  <c r="BH387" i="4"/>
  <c r="BG387" i="4"/>
  <c r="BF387" i="4"/>
  <c r="T387" i="4"/>
  <c r="R387" i="4"/>
  <c r="P387" i="4"/>
  <c r="BI386" i="4"/>
  <c r="BH386" i="4"/>
  <c r="BG386" i="4"/>
  <c r="BF386" i="4"/>
  <c r="T386" i="4"/>
  <c r="R386" i="4"/>
  <c r="P386" i="4"/>
  <c r="BI385" i="4"/>
  <c r="BH385" i="4"/>
  <c r="BG385" i="4"/>
  <c r="BF385" i="4"/>
  <c r="T385" i="4"/>
  <c r="R385" i="4"/>
  <c r="P385" i="4"/>
  <c r="BI384" i="4"/>
  <c r="BH384" i="4"/>
  <c r="BG384" i="4"/>
  <c r="BF384" i="4"/>
  <c r="T384" i="4"/>
  <c r="R384" i="4"/>
  <c r="P384" i="4"/>
  <c r="BI382" i="4"/>
  <c r="BH382" i="4"/>
  <c r="BG382" i="4"/>
  <c r="BF382" i="4"/>
  <c r="T382" i="4"/>
  <c r="R382" i="4"/>
  <c r="P382" i="4"/>
  <c r="BI381" i="4"/>
  <c r="BH381" i="4"/>
  <c r="BG381" i="4"/>
  <c r="BF381" i="4"/>
  <c r="T381" i="4"/>
  <c r="R381" i="4"/>
  <c r="P381" i="4"/>
  <c r="BI380" i="4"/>
  <c r="BH380" i="4"/>
  <c r="BG380" i="4"/>
  <c r="BF380" i="4"/>
  <c r="T380" i="4"/>
  <c r="R380" i="4"/>
  <c r="P380" i="4"/>
  <c r="BI379" i="4"/>
  <c r="BH379" i="4"/>
  <c r="BG379" i="4"/>
  <c r="BF379" i="4"/>
  <c r="T379" i="4"/>
  <c r="R379" i="4"/>
  <c r="P379" i="4"/>
  <c r="BI378" i="4"/>
  <c r="BH378" i="4"/>
  <c r="BG378" i="4"/>
  <c r="BF378" i="4"/>
  <c r="T378" i="4"/>
  <c r="R378" i="4"/>
  <c r="P378" i="4"/>
  <c r="BI376" i="4"/>
  <c r="BH376" i="4"/>
  <c r="BG376" i="4"/>
  <c r="BF376" i="4"/>
  <c r="T376" i="4"/>
  <c r="R376" i="4"/>
  <c r="P376" i="4"/>
  <c r="BI375" i="4"/>
  <c r="BH375" i="4"/>
  <c r="BG375" i="4"/>
  <c r="BF375" i="4"/>
  <c r="T375" i="4"/>
  <c r="R375" i="4"/>
  <c r="P375" i="4"/>
  <c r="BI374" i="4"/>
  <c r="BH374" i="4"/>
  <c r="BG374" i="4"/>
  <c r="BF374" i="4"/>
  <c r="T374" i="4"/>
  <c r="R374" i="4"/>
  <c r="P374" i="4"/>
  <c r="BI373" i="4"/>
  <c r="BH373" i="4"/>
  <c r="BG373" i="4"/>
  <c r="BF373" i="4"/>
  <c r="T373" i="4"/>
  <c r="R373" i="4"/>
  <c r="P373" i="4"/>
  <c r="BI372" i="4"/>
  <c r="BH372" i="4"/>
  <c r="BG372" i="4"/>
  <c r="BF372" i="4"/>
  <c r="T372" i="4"/>
  <c r="R372" i="4"/>
  <c r="P372" i="4"/>
  <c r="BI371" i="4"/>
  <c r="BH371" i="4"/>
  <c r="BG371" i="4"/>
  <c r="BF371" i="4"/>
  <c r="T371" i="4"/>
  <c r="R371" i="4"/>
  <c r="P371" i="4"/>
  <c r="BI370" i="4"/>
  <c r="BH370" i="4"/>
  <c r="BG370" i="4"/>
  <c r="BF370" i="4"/>
  <c r="T370" i="4"/>
  <c r="R370" i="4"/>
  <c r="P370" i="4"/>
  <c r="BI369" i="4"/>
  <c r="BH369" i="4"/>
  <c r="BG369" i="4"/>
  <c r="BF369" i="4"/>
  <c r="T369" i="4"/>
  <c r="R369" i="4"/>
  <c r="P369" i="4"/>
  <c r="BI368" i="4"/>
  <c r="BH368" i="4"/>
  <c r="BG368" i="4"/>
  <c r="BF368" i="4"/>
  <c r="T368" i="4"/>
  <c r="R368" i="4"/>
  <c r="P368" i="4"/>
  <c r="BI367" i="4"/>
  <c r="BH367" i="4"/>
  <c r="BG367" i="4"/>
  <c r="BF367" i="4"/>
  <c r="T367" i="4"/>
  <c r="R367" i="4"/>
  <c r="P367" i="4"/>
  <c r="BI366" i="4"/>
  <c r="BH366" i="4"/>
  <c r="BG366" i="4"/>
  <c r="BF366" i="4"/>
  <c r="T366" i="4"/>
  <c r="R366" i="4"/>
  <c r="P366" i="4"/>
  <c r="BI365" i="4"/>
  <c r="BH365" i="4"/>
  <c r="BG365" i="4"/>
  <c r="BF365" i="4"/>
  <c r="T365" i="4"/>
  <c r="R365" i="4"/>
  <c r="P365" i="4"/>
  <c r="BI364" i="4"/>
  <c r="BH364" i="4"/>
  <c r="BG364" i="4"/>
  <c r="BF364" i="4"/>
  <c r="T364" i="4"/>
  <c r="R364" i="4"/>
  <c r="P364" i="4"/>
  <c r="BI363" i="4"/>
  <c r="BH363" i="4"/>
  <c r="BG363" i="4"/>
  <c r="BF363" i="4"/>
  <c r="T363" i="4"/>
  <c r="R363" i="4"/>
  <c r="P363" i="4"/>
  <c r="BI362" i="4"/>
  <c r="BH362" i="4"/>
  <c r="BG362" i="4"/>
  <c r="BF362" i="4"/>
  <c r="T362" i="4"/>
  <c r="R362" i="4"/>
  <c r="P362" i="4"/>
  <c r="BI361" i="4"/>
  <c r="BH361" i="4"/>
  <c r="BG361" i="4"/>
  <c r="BF361" i="4"/>
  <c r="T361" i="4"/>
  <c r="R361" i="4"/>
  <c r="P361" i="4"/>
  <c r="BI356" i="4"/>
  <c r="BH356" i="4"/>
  <c r="BG356" i="4"/>
  <c r="BF356" i="4"/>
  <c r="T356" i="4"/>
  <c r="R356" i="4"/>
  <c r="P356" i="4"/>
  <c r="BI355" i="4"/>
  <c r="BH355" i="4"/>
  <c r="BG355" i="4"/>
  <c r="BF355" i="4"/>
  <c r="T355" i="4"/>
  <c r="R355" i="4"/>
  <c r="P355" i="4"/>
  <c r="BI354" i="4"/>
  <c r="BH354" i="4"/>
  <c r="BG354" i="4"/>
  <c r="BF354" i="4"/>
  <c r="T354" i="4"/>
  <c r="R354" i="4"/>
  <c r="P354" i="4"/>
  <c r="BI353" i="4"/>
  <c r="BH353" i="4"/>
  <c r="BG353" i="4"/>
  <c r="BF353" i="4"/>
  <c r="T353" i="4"/>
  <c r="R353" i="4"/>
  <c r="P353" i="4"/>
  <c r="BI352" i="4"/>
  <c r="BH352" i="4"/>
  <c r="BG352" i="4"/>
  <c r="BF352" i="4"/>
  <c r="T352" i="4"/>
  <c r="R352" i="4"/>
  <c r="P352" i="4"/>
  <c r="BI351" i="4"/>
  <c r="BH351" i="4"/>
  <c r="BG351" i="4"/>
  <c r="BF351" i="4"/>
  <c r="T351" i="4"/>
  <c r="R351" i="4"/>
  <c r="P351" i="4"/>
  <c r="BI350" i="4"/>
  <c r="BH350" i="4"/>
  <c r="BG350" i="4"/>
  <c r="BF350" i="4"/>
  <c r="T350" i="4"/>
  <c r="R350" i="4"/>
  <c r="P350" i="4"/>
  <c r="BI349" i="4"/>
  <c r="BH349" i="4"/>
  <c r="BG349" i="4"/>
  <c r="BF349" i="4"/>
  <c r="T349" i="4"/>
  <c r="R349" i="4"/>
  <c r="P349" i="4"/>
  <c r="BI348" i="4"/>
  <c r="BH348" i="4"/>
  <c r="BG348" i="4"/>
  <c r="BF348" i="4"/>
  <c r="T348" i="4"/>
  <c r="R348" i="4"/>
  <c r="P348" i="4"/>
  <c r="BI347" i="4"/>
  <c r="BH347" i="4"/>
  <c r="BG347" i="4"/>
  <c r="BF347" i="4"/>
  <c r="T347" i="4"/>
  <c r="R347" i="4"/>
  <c r="P347" i="4"/>
  <c r="BI346" i="4"/>
  <c r="BH346" i="4"/>
  <c r="BG346" i="4"/>
  <c r="BF346" i="4"/>
  <c r="T346" i="4"/>
  <c r="R346" i="4"/>
  <c r="P346" i="4"/>
  <c r="BI345" i="4"/>
  <c r="BH345" i="4"/>
  <c r="BG345" i="4"/>
  <c r="BF345" i="4"/>
  <c r="T345" i="4"/>
  <c r="R345" i="4"/>
  <c r="P345" i="4"/>
  <c r="BI344" i="4"/>
  <c r="BH344" i="4"/>
  <c r="BG344" i="4"/>
  <c r="BF344" i="4"/>
  <c r="T344" i="4"/>
  <c r="R344" i="4"/>
  <c r="P344" i="4"/>
  <c r="BI343" i="4"/>
  <c r="BH343" i="4"/>
  <c r="BG343" i="4"/>
  <c r="BF343" i="4"/>
  <c r="T343" i="4"/>
  <c r="R343" i="4"/>
  <c r="P343" i="4"/>
  <c r="BI342" i="4"/>
  <c r="BH342" i="4"/>
  <c r="BG342" i="4"/>
  <c r="BF342" i="4"/>
  <c r="T342" i="4"/>
  <c r="R342" i="4"/>
  <c r="P342" i="4"/>
  <c r="BI341" i="4"/>
  <c r="BH341" i="4"/>
  <c r="BG341" i="4"/>
  <c r="BF341" i="4"/>
  <c r="T341" i="4"/>
  <c r="R341" i="4"/>
  <c r="P341" i="4"/>
  <c r="BI340" i="4"/>
  <c r="BH340" i="4"/>
  <c r="BG340" i="4"/>
  <c r="BF340" i="4"/>
  <c r="T340" i="4"/>
  <c r="R340" i="4"/>
  <c r="P340" i="4"/>
  <c r="BI339" i="4"/>
  <c r="BH339" i="4"/>
  <c r="BG339" i="4"/>
  <c r="BF339" i="4"/>
  <c r="T339" i="4"/>
  <c r="R339" i="4"/>
  <c r="P339" i="4"/>
  <c r="BI338" i="4"/>
  <c r="BH338" i="4"/>
  <c r="BG338" i="4"/>
  <c r="BF338" i="4"/>
  <c r="T338" i="4"/>
  <c r="R338" i="4"/>
  <c r="P338" i="4"/>
  <c r="BI337" i="4"/>
  <c r="BH337" i="4"/>
  <c r="BG337" i="4"/>
  <c r="BF337" i="4"/>
  <c r="T337" i="4"/>
  <c r="R337" i="4"/>
  <c r="P337" i="4"/>
  <c r="BI336" i="4"/>
  <c r="BH336" i="4"/>
  <c r="BG336" i="4"/>
  <c r="BF336" i="4"/>
  <c r="T336" i="4"/>
  <c r="R336" i="4"/>
  <c r="P336" i="4"/>
  <c r="BI335" i="4"/>
  <c r="BH335" i="4"/>
  <c r="BG335" i="4"/>
  <c r="BF335" i="4"/>
  <c r="T335" i="4"/>
  <c r="R335" i="4"/>
  <c r="P335" i="4"/>
  <c r="BI334" i="4"/>
  <c r="BH334" i="4"/>
  <c r="BG334" i="4"/>
  <c r="BF334" i="4"/>
  <c r="T334" i="4"/>
  <c r="R334" i="4"/>
  <c r="P334" i="4"/>
  <c r="BI333" i="4"/>
  <c r="BH333" i="4"/>
  <c r="BG333" i="4"/>
  <c r="BF333" i="4"/>
  <c r="T333" i="4"/>
  <c r="R333" i="4"/>
  <c r="P333" i="4"/>
  <c r="BI332" i="4"/>
  <c r="BH332" i="4"/>
  <c r="BG332" i="4"/>
  <c r="BF332" i="4"/>
  <c r="T332" i="4"/>
  <c r="R332" i="4"/>
  <c r="P332" i="4"/>
  <c r="BI331" i="4"/>
  <c r="BH331" i="4"/>
  <c r="BG331" i="4"/>
  <c r="BF331" i="4"/>
  <c r="T331" i="4"/>
  <c r="R331" i="4"/>
  <c r="P331" i="4"/>
  <c r="BI330" i="4"/>
  <c r="BH330" i="4"/>
  <c r="BG330" i="4"/>
  <c r="BF330" i="4"/>
  <c r="T330" i="4"/>
  <c r="R330" i="4"/>
  <c r="P330" i="4"/>
  <c r="BI329" i="4"/>
  <c r="BH329" i="4"/>
  <c r="BG329" i="4"/>
  <c r="BF329" i="4"/>
  <c r="T329" i="4"/>
  <c r="R329" i="4"/>
  <c r="P329" i="4"/>
  <c r="BI328" i="4"/>
  <c r="BH328" i="4"/>
  <c r="BG328" i="4"/>
  <c r="BF328" i="4"/>
  <c r="T328" i="4"/>
  <c r="R328" i="4"/>
  <c r="P328" i="4"/>
  <c r="BI327" i="4"/>
  <c r="BH327" i="4"/>
  <c r="BG327" i="4"/>
  <c r="BF327" i="4"/>
  <c r="T327" i="4"/>
  <c r="R327" i="4"/>
  <c r="P327" i="4"/>
  <c r="BI326" i="4"/>
  <c r="BH326" i="4"/>
  <c r="BG326" i="4"/>
  <c r="BF326" i="4"/>
  <c r="T326" i="4"/>
  <c r="R326" i="4"/>
  <c r="P326" i="4"/>
  <c r="BI325" i="4"/>
  <c r="BH325" i="4"/>
  <c r="BG325" i="4"/>
  <c r="BF325" i="4"/>
  <c r="T325" i="4"/>
  <c r="R325" i="4"/>
  <c r="P325" i="4"/>
  <c r="BI324" i="4"/>
  <c r="BH324" i="4"/>
  <c r="BG324" i="4"/>
  <c r="BF324" i="4"/>
  <c r="T324" i="4"/>
  <c r="R324" i="4"/>
  <c r="P324" i="4"/>
  <c r="BI323" i="4"/>
  <c r="BH323" i="4"/>
  <c r="BG323" i="4"/>
  <c r="BF323" i="4"/>
  <c r="T323" i="4"/>
  <c r="R323" i="4"/>
  <c r="P323" i="4"/>
  <c r="BI322" i="4"/>
  <c r="BH322" i="4"/>
  <c r="BG322" i="4"/>
  <c r="BF322" i="4"/>
  <c r="T322" i="4"/>
  <c r="R322" i="4"/>
  <c r="P322" i="4"/>
  <c r="BI321" i="4"/>
  <c r="BH321" i="4"/>
  <c r="BG321" i="4"/>
  <c r="BF321" i="4"/>
  <c r="T321" i="4"/>
  <c r="R321" i="4"/>
  <c r="P321" i="4"/>
  <c r="BI320" i="4"/>
  <c r="BH320" i="4"/>
  <c r="BG320" i="4"/>
  <c r="BF320" i="4"/>
  <c r="T320" i="4"/>
  <c r="R320" i="4"/>
  <c r="P320" i="4"/>
  <c r="BI319" i="4"/>
  <c r="BH319" i="4"/>
  <c r="BG319" i="4"/>
  <c r="BF319" i="4"/>
  <c r="T319" i="4"/>
  <c r="R319" i="4"/>
  <c r="P319" i="4"/>
  <c r="BI318" i="4"/>
  <c r="BH318" i="4"/>
  <c r="BG318" i="4"/>
  <c r="BF318" i="4"/>
  <c r="T318" i="4"/>
  <c r="R318" i="4"/>
  <c r="P318" i="4"/>
  <c r="BI317" i="4"/>
  <c r="BH317" i="4"/>
  <c r="BG317" i="4"/>
  <c r="BF317" i="4"/>
  <c r="T317" i="4"/>
  <c r="R317" i="4"/>
  <c r="P317" i="4"/>
  <c r="BI316" i="4"/>
  <c r="BH316" i="4"/>
  <c r="BG316" i="4"/>
  <c r="BF316" i="4"/>
  <c r="T316" i="4"/>
  <c r="R316" i="4"/>
  <c r="P316" i="4"/>
  <c r="BI315" i="4"/>
  <c r="BH315" i="4"/>
  <c r="BG315" i="4"/>
  <c r="BF315" i="4"/>
  <c r="T315" i="4"/>
  <c r="R315" i="4"/>
  <c r="P315" i="4"/>
  <c r="BI312" i="4"/>
  <c r="BH312" i="4"/>
  <c r="BG312" i="4"/>
  <c r="BF312" i="4"/>
  <c r="T312" i="4"/>
  <c r="R312" i="4"/>
  <c r="P312" i="4"/>
  <c r="BI311" i="4"/>
  <c r="BH311" i="4"/>
  <c r="BG311" i="4"/>
  <c r="BF311" i="4"/>
  <c r="T311" i="4"/>
  <c r="R311" i="4"/>
  <c r="P311" i="4"/>
  <c r="BI310" i="4"/>
  <c r="BH310" i="4"/>
  <c r="BG310" i="4"/>
  <c r="BF310" i="4"/>
  <c r="T310" i="4"/>
  <c r="R310" i="4"/>
  <c r="P310" i="4"/>
  <c r="BI309" i="4"/>
  <c r="BH309" i="4"/>
  <c r="BG309" i="4"/>
  <c r="BF309" i="4"/>
  <c r="T309" i="4"/>
  <c r="R309" i="4"/>
  <c r="P309" i="4"/>
  <c r="BI308" i="4"/>
  <c r="BH308" i="4"/>
  <c r="BG308" i="4"/>
  <c r="BF308" i="4"/>
  <c r="T308" i="4"/>
  <c r="R308" i="4"/>
  <c r="P308" i="4"/>
  <c r="BI307" i="4"/>
  <c r="BH307" i="4"/>
  <c r="BG307" i="4"/>
  <c r="BF307" i="4"/>
  <c r="T307" i="4"/>
  <c r="R307" i="4"/>
  <c r="P307" i="4"/>
  <c r="BI306" i="4"/>
  <c r="BH306" i="4"/>
  <c r="BG306" i="4"/>
  <c r="BF306" i="4"/>
  <c r="T306" i="4"/>
  <c r="R306" i="4"/>
  <c r="P306" i="4"/>
  <c r="BI305" i="4"/>
  <c r="BH305" i="4"/>
  <c r="BG305" i="4"/>
  <c r="BF305" i="4"/>
  <c r="T305" i="4"/>
  <c r="R305" i="4"/>
  <c r="P305" i="4"/>
  <c r="BI304" i="4"/>
  <c r="BH304" i="4"/>
  <c r="BG304" i="4"/>
  <c r="BF304" i="4"/>
  <c r="T304" i="4"/>
  <c r="R304" i="4"/>
  <c r="P304" i="4"/>
  <c r="BI303" i="4"/>
  <c r="BH303" i="4"/>
  <c r="BG303" i="4"/>
  <c r="BF303" i="4"/>
  <c r="T303" i="4"/>
  <c r="R303" i="4"/>
  <c r="P303" i="4"/>
  <c r="BI302" i="4"/>
  <c r="BH302" i="4"/>
  <c r="BG302" i="4"/>
  <c r="BF302" i="4"/>
  <c r="T302" i="4"/>
  <c r="R302" i="4"/>
  <c r="P302" i="4"/>
  <c r="BI301" i="4"/>
  <c r="BH301" i="4"/>
  <c r="BG301" i="4"/>
  <c r="BF301" i="4"/>
  <c r="T301" i="4"/>
  <c r="R301" i="4"/>
  <c r="P301" i="4"/>
  <c r="BI300" i="4"/>
  <c r="BH300" i="4"/>
  <c r="BG300" i="4"/>
  <c r="BF300" i="4"/>
  <c r="T300" i="4"/>
  <c r="R300" i="4"/>
  <c r="P300" i="4"/>
  <c r="BI299" i="4"/>
  <c r="BH299" i="4"/>
  <c r="BG299" i="4"/>
  <c r="BF299" i="4"/>
  <c r="T299" i="4"/>
  <c r="R299" i="4"/>
  <c r="P299" i="4"/>
  <c r="BI298" i="4"/>
  <c r="BH298" i="4"/>
  <c r="BG298" i="4"/>
  <c r="BF298" i="4"/>
  <c r="T298" i="4"/>
  <c r="R298" i="4"/>
  <c r="P298" i="4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5" i="4"/>
  <c r="BH285" i="4"/>
  <c r="BG285" i="4"/>
  <c r="BF285" i="4"/>
  <c r="T285" i="4"/>
  <c r="R285" i="4"/>
  <c r="P285" i="4"/>
  <c r="BI284" i="4"/>
  <c r="BH284" i="4"/>
  <c r="BG284" i="4"/>
  <c r="BF284" i="4"/>
  <c r="T284" i="4"/>
  <c r="R284" i="4"/>
  <c r="P284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4" i="4"/>
  <c r="BH234" i="4"/>
  <c r="BG234" i="4"/>
  <c r="BF234" i="4"/>
  <c r="T234" i="4"/>
  <c r="R234" i="4"/>
  <c r="P234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F121" i="4"/>
  <c r="F119" i="4"/>
  <c r="E117" i="4"/>
  <c r="F91" i="4"/>
  <c r="F89" i="4"/>
  <c r="E87" i="4"/>
  <c r="J24" i="4"/>
  <c r="E24" i="4"/>
  <c r="J92" i="4" s="1"/>
  <c r="J23" i="4"/>
  <c r="J18" i="4"/>
  <c r="E18" i="4"/>
  <c r="F122" i="4" s="1"/>
  <c r="J17" i="4"/>
  <c r="E7" i="4"/>
  <c r="E85" i="4" s="1"/>
  <c r="J37" i="3"/>
  <c r="J36" i="3"/>
  <c r="AY97" i="1" s="1"/>
  <c r="J35" i="3"/>
  <c r="AX97" i="1" s="1"/>
  <c r="BI252" i="3"/>
  <c r="BH252" i="3"/>
  <c r="BG252" i="3"/>
  <c r="BF252" i="3"/>
  <c r="T252" i="3"/>
  <c r="T251" i="3" s="1"/>
  <c r="R252" i="3"/>
  <c r="R251" i="3" s="1"/>
  <c r="P252" i="3"/>
  <c r="P251" i="3" s="1"/>
  <c r="BI250" i="3"/>
  <c r="BH250" i="3"/>
  <c r="BG250" i="3"/>
  <c r="BF250" i="3"/>
  <c r="T250" i="3"/>
  <c r="T249" i="3" s="1"/>
  <c r="R250" i="3"/>
  <c r="R249" i="3" s="1"/>
  <c r="P250" i="3"/>
  <c r="P249" i="3" s="1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F120" i="3"/>
  <c r="F118" i="3"/>
  <c r="E116" i="3"/>
  <c r="F91" i="3"/>
  <c r="F89" i="3"/>
  <c r="E87" i="3"/>
  <c r="J24" i="3"/>
  <c r="E24" i="3"/>
  <c r="J92" i="3" s="1"/>
  <c r="J23" i="3"/>
  <c r="J18" i="3"/>
  <c r="E18" i="3"/>
  <c r="F121" i="3" s="1"/>
  <c r="J17" i="3"/>
  <c r="E7" i="3"/>
  <c r="E85" i="3" s="1"/>
  <c r="J37" i="2"/>
  <c r="J36" i="2"/>
  <c r="AY96" i="1" s="1"/>
  <c r="J35" i="2"/>
  <c r="AX96" i="1" s="1"/>
  <c r="BI1123" i="2"/>
  <c r="BH1123" i="2"/>
  <c r="BG1123" i="2"/>
  <c r="BF1123" i="2"/>
  <c r="T1123" i="2"/>
  <c r="R1123" i="2"/>
  <c r="P1123" i="2"/>
  <c r="BI1119" i="2"/>
  <c r="BH1119" i="2"/>
  <c r="BG1119" i="2"/>
  <c r="BF1119" i="2"/>
  <c r="T1119" i="2"/>
  <c r="R1119" i="2"/>
  <c r="P1119" i="2"/>
  <c r="BI1115" i="2"/>
  <c r="BH1115" i="2"/>
  <c r="BG1115" i="2"/>
  <c r="BF1115" i="2"/>
  <c r="T1115" i="2"/>
  <c r="R1115" i="2"/>
  <c r="P1115" i="2"/>
  <c r="BI1112" i="2"/>
  <c r="BH1112" i="2"/>
  <c r="BG1112" i="2"/>
  <c r="BF1112" i="2"/>
  <c r="T1112" i="2"/>
  <c r="R1112" i="2"/>
  <c r="P1112" i="2"/>
  <c r="BI1110" i="2"/>
  <c r="BH1110" i="2"/>
  <c r="BG1110" i="2"/>
  <c r="BF1110" i="2"/>
  <c r="T1110" i="2"/>
  <c r="R1110" i="2"/>
  <c r="P1110" i="2"/>
  <c r="BI1106" i="2"/>
  <c r="BH1106" i="2"/>
  <c r="BG1106" i="2"/>
  <c r="BF1106" i="2"/>
  <c r="T1106" i="2"/>
  <c r="R1106" i="2"/>
  <c r="P1106" i="2"/>
  <c r="BI1103" i="2"/>
  <c r="BH1103" i="2"/>
  <c r="BG1103" i="2"/>
  <c r="BF1103" i="2"/>
  <c r="T1103" i="2"/>
  <c r="R1103" i="2"/>
  <c r="P1103" i="2"/>
  <c r="BI1100" i="2"/>
  <c r="BH1100" i="2"/>
  <c r="BG1100" i="2"/>
  <c r="BF1100" i="2"/>
  <c r="T1100" i="2"/>
  <c r="R1100" i="2"/>
  <c r="P1100" i="2"/>
  <c r="BI1088" i="2"/>
  <c r="BH1088" i="2"/>
  <c r="BG1088" i="2"/>
  <c r="BF1088" i="2"/>
  <c r="T1088" i="2"/>
  <c r="R1088" i="2"/>
  <c r="P1088" i="2"/>
  <c r="BI1086" i="2"/>
  <c r="BH1086" i="2"/>
  <c r="BG1086" i="2"/>
  <c r="BF1086" i="2"/>
  <c r="T1086" i="2"/>
  <c r="R1086" i="2"/>
  <c r="P1086" i="2"/>
  <c r="BI1084" i="2"/>
  <c r="BH1084" i="2"/>
  <c r="BG1084" i="2"/>
  <c r="BF1084" i="2"/>
  <c r="T1084" i="2"/>
  <c r="R1084" i="2"/>
  <c r="P1084" i="2"/>
  <c r="BI1080" i="2"/>
  <c r="BH1080" i="2"/>
  <c r="BG1080" i="2"/>
  <c r="BF1080" i="2"/>
  <c r="T1080" i="2"/>
  <c r="R1080" i="2"/>
  <c r="P1080" i="2"/>
  <c r="BI1077" i="2"/>
  <c r="BH1077" i="2"/>
  <c r="BG1077" i="2"/>
  <c r="BF1077" i="2"/>
  <c r="T1077" i="2"/>
  <c r="R1077" i="2"/>
  <c r="P1077" i="2"/>
  <c r="BI1076" i="2"/>
  <c r="BH1076" i="2"/>
  <c r="BG1076" i="2"/>
  <c r="BF1076" i="2"/>
  <c r="T1076" i="2"/>
  <c r="R1076" i="2"/>
  <c r="P1076" i="2"/>
  <c r="BI1075" i="2"/>
  <c r="BH1075" i="2"/>
  <c r="BG1075" i="2"/>
  <c r="BF1075" i="2"/>
  <c r="T1075" i="2"/>
  <c r="R1075" i="2"/>
  <c r="P1075" i="2"/>
  <c r="BI1043" i="2"/>
  <c r="BH1043" i="2"/>
  <c r="BG1043" i="2"/>
  <c r="BF1043" i="2"/>
  <c r="T1043" i="2"/>
  <c r="R1043" i="2"/>
  <c r="P1043" i="2"/>
  <c r="BI1041" i="2"/>
  <c r="BH1041" i="2"/>
  <c r="BG1041" i="2"/>
  <c r="BF1041" i="2"/>
  <c r="T1041" i="2"/>
  <c r="R1041" i="2"/>
  <c r="P1041" i="2"/>
  <c r="BI1034" i="2"/>
  <c r="BH1034" i="2"/>
  <c r="BG1034" i="2"/>
  <c r="BF1034" i="2"/>
  <c r="T1034" i="2"/>
  <c r="R1034" i="2"/>
  <c r="P1034" i="2"/>
  <c r="BI1028" i="2"/>
  <c r="BH1028" i="2"/>
  <c r="BG1028" i="2"/>
  <c r="BF1028" i="2"/>
  <c r="T1028" i="2"/>
  <c r="R1028" i="2"/>
  <c r="P1028" i="2"/>
  <c r="BI1025" i="2"/>
  <c r="BH1025" i="2"/>
  <c r="BG1025" i="2"/>
  <c r="BF1025" i="2"/>
  <c r="T1025" i="2"/>
  <c r="R1025" i="2"/>
  <c r="P1025" i="2"/>
  <c r="BI1023" i="2"/>
  <c r="BH1023" i="2"/>
  <c r="BG1023" i="2"/>
  <c r="BF1023" i="2"/>
  <c r="T1023" i="2"/>
  <c r="R1023" i="2"/>
  <c r="P1023" i="2"/>
  <c r="BI1021" i="2"/>
  <c r="BH1021" i="2"/>
  <c r="BG1021" i="2"/>
  <c r="BF1021" i="2"/>
  <c r="T1021" i="2"/>
  <c r="R1021" i="2"/>
  <c r="P1021" i="2"/>
  <c r="BI1019" i="2"/>
  <c r="BH1019" i="2"/>
  <c r="BG1019" i="2"/>
  <c r="BF1019" i="2"/>
  <c r="T1019" i="2"/>
  <c r="R1019" i="2"/>
  <c r="P1019" i="2"/>
  <c r="BI1017" i="2"/>
  <c r="BH1017" i="2"/>
  <c r="BG1017" i="2"/>
  <c r="BF1017" i="2"/>
  <c r="T1017" i="2"/>
  <c r="R1017" i="2"/>
  <c r="P1017" i="2"/>
  <c r="BI1014" i="2"/>
  <c r="BH1014" i="2"/>
  <c r="BG1014" i="2"/>
  <c r="BF1014" i="2"/>
  <c r="T1014" i="2"/>
  <c r="R1014" i="2"/>
  <c r="P1014" i="2"/>
  <c r="BI1013" i="2"/>
  <c r="BH1013" i="2"/>
  <c r="BG1013" i="2"/>
  <c r="BF1013" i="2"/>
  <c r="T1013" i="2"/>
  <c r="R1013" i="2"/>
  <c r="P1013" i="2"/>
  <c r="BI1010" i="2"/>
  <c r="BH1010" i="2"/>
  <c r="BG1010" i="2"/>
  <c r="BF1010" i="2"/>
  <c r="T1010" i="2"/>
  <c r="R1010" i="2"/>
  <c r="P1010" i="2"/>
  <c r="BI986" i="2"/>
  <c r="BH986" i="2"/>
  <c r="BG986" i="2"/>
  <c r="BF986" i="2"/>
  <c r="T986" i="2"/>
  <c r="R986" i="2"/>
  <c r="P986" i="2"/>
  <c r="BI976" i="2"/>
  <c r="BH976" i="2"/>
  <c r="BG976" i="2"/>
  <c r="BF976" i="2"/>
  <c r="T976" i="2"/>
  <c r="R976" i="2"/>
  <c r="P976" i="2"/>
  <c r="BI966" i="2"/>
  <c r="BH966" i="2"/>
  <c r="BG966" i="2"/>
  <c r="BF966" i="2"/>
  <c r="T966" i="2"/>
  <c r="R966" i="2"/>
  <c r="P966" i="2"/>
  <c r="BI956" i="2"/>
  <c r="BH956" i="2"/>
  <c r="BG956" i="2"/>
  <c r="BF956" i="2"/>
  <c r="T956" i="2"/>
  <c r="R956" i="2"/>
  <c r="P956" i="2"/>
  <c r="BI946" i="2"/>
  <c r="BH946" i="2"/>
  <c r="BG946" i="2"/>
  <c r="BF946" i="2"/>
  <c r="T946" i="2"/>
  <c r="R946" i="2"/>
  <c r="P946" i="2"/>
  <c r="BI945" i="2"/>
  <c r="BH945" i="2"/>
  <c r="BG945" i="2"/>
  <c r="BF945" i="2"/>
  <c r="T945" i="2"/>
  <c r="R945" i="2"/>
  <c r="P945" i="2"/>
  <c r="BI944" i="2"/>
  <c r="BH944" i="2"/>
  <c r="BG944" i="2"/>
  <c r="BF944" i="2"/>
  <c r="T944" i="2"/>
  <c r="R944" i="2"/>
  <c r="P944" i="2"/>
  <c r="BI943" i="2"/>
  <c r="BH943" i="2"/>
  <c r="BG943" i="2"/>
  <c r="BF943" i="2"/>
  <c r="T943" i="2"/>
  <c r="R943" i="2"/>
  <c r="P943" i="2"/>
  <c r="BI942" i="2"/>
  <c r="BH942" i="2"/>
  <c r="BG942" i="2"/>
  <c r="BF942" i="2"/>
  <c r="T942" i="2"/>
  <c r="R942" i="2"/>
  <c r="P942" i="2"/>
  <c r="BI941" i="2"/>
  <c r="BH941" i="2"/>
  <c r="BG941" i="2"/>
  <c r="BF941" i="2"/>
  <c r="T941" i="2"/>
  <c r="R941" i="2"/>
  <c r="P941" i="2"/>
  <c r="BI940" i="2"/>
  <c r="BH940" i="2"/>
  <c r="BG940" i="2"/>
  <c r="BF940" i="2"/>
  <c r="T940" i="2"/>
  <c r="R940" i="2"/>
  <c r="P940" i="2"/>
  <c r="BI939" i="2"/>
  <c r="BH939" i="2"/>
  <c r="BG939" i="2"/>
  <c r="BF939" i="2"/>
  <c r="T939" i="2"/>
  <c r="R939" i="2"/>
  <c r="P939" i="2"/>
  <c r="BI938" i="2"/>
  <c r="BH938" i="2"/>
  <c r="BG938" i="2"/>
  <c r="BF938" i="2"/>
  <c r="T938" i="2"/>
  <c r="R938" i="2"/>
  <c r="P938" i="2"/>
  <c r="BI937" i="2"/>
  <c r="BH937" i="2"/>
  <c r="BG937" i="2"/>
  <c r="BF937" i="2"/>
  <c r="T937" i="2"/>
  <c r="R937" i="2"/>
  <c r="P937" i="2"/>
  <c r="BI936" i="2"/>
  <c r="BH936" i="2"/>
  <c r="BG936" i="2"/>
  <c r="BF936" i="2"/>
  <c r="T936" i="2"/>
  <c r="R936" i="2"/>
  <c r="P936" i="2"/>
  <c r="BI935" i="2"/>
  <c r="BH935" i="2"/>
  <c r="BG935" i="2"/>
  <c r="BF935" i="2"/>
  <c r="T935" i="2"/>
  <c r="R935" i="2"/>
  <c r="P935" i="2"/>
  <c r="BI934" i="2"/>
  <c r="BH934" i="2"/>
  <c r="BG934" i="2"/>
  <c r="BF934" i="2"/>
  <c r="T934" i="2"/>
  <c r="R934" i="2"/>
  <c r="P934" i="2"/>
  <c r="BI933" i="2"/>
  <c r="BH933" i="2"/>
  <c r="BG933" i="2"/>
  <c r="BF933" i="2"/>
  <c r="T933" i="2"/>
  <c r="R933" i="2"/>
  <c r="P933" i="2"/>
  <c r="BI932" i="2"/>
  <c r="BH932" i="2"/>
  <c r="BG932" i="2"/>
  <c r="BF932" i="2"/>
  <c r="T932" i="2"/>
  <c r="R932" i="2"/>
  <c r="P932" i="2"/>
  <c r="BI931" i="2"/>
  <c r="BH931" i="2"/>
  <c r="BG931" i="2"/>
  <c r="BF931" i="2"/>
  <c r="T931" i="2"/>
  <c r="R931" i="2"/>
  <c r="P931" i="2"/>
  <c r="BI930" i="2"/>
  <c r="BH930" i="2"/>
  <c r="BG930" i="2"/>
  <c r="BF930" i="2"/>
  <c r="T930" i="2"/>
  <c r="R930" i="2"/>
  <c r="P930" i="2"/>
  <c r="BI929" i="2"/>
  <c r="BH929" i="2"/>
  <c r="BG929" i="2"/>
  <c r="BF929" i="2"/>
  <c r="T929" i="2"/>
  <c r="R929" i="2"/>
  <c r="P929" i="2"/>
  <c r="BI928" i="2"/>
  <c r="BH928" i="2"/>
  <c r="BG928" i="2"/>
  <c r="BF928" i="2"/>
  <c r="T928" i="2"/>
  <c r="R928" i="2"/>
  <c r="P928" i="2"/>
  <c r="BI927" i="2"/>
  <c r="BH927" i="2"/>
  <c r="BG927" i="2"/>
  <c r="BF927" i="2"/>
  <c r="T927" i="2"/>
  <c r="R927" i="2"/>
  <c r="P927" i="2"/>
  <c r="BI926" i="2"/>
  <c r="BH926" i="2"/>
  <c r="BG926" i="2"/>
  <c r="BF926" i="2"/>
  <c r="T926" i="2"/>
  <c r="R926" i="2"/>
  <c r="P926" i="2"/>
  <c r="BI925" i="2"/>
  <c r="BH925" i="2"/>
  <c r="BG925" i="2"/>
  <c r="BF925" i="2"/>
  <c r="T925" i="2"/>
  <c r="R925" i="2"/>
  <c r="P925" i="2"/>
  <c r="BI924" i="2"/>
  <c r="BH924" i="2"/>
  <c r="BG924" i="2"/>
  <c r="BF924" i="2"/>
  <c r="T924" i="2"/>
  <c r="R924" i="2"/>
  <c r="P924" i="2"/>
  <c r="BI923" i="2"/>
  <c r="BH923" i="2"/>
  <c r="BG923" i="2"/>
  <c r="BF923" i="2"/>
  <c r="T923" i="2"/>
  <c r="R923" i="2"/>
  <c r="P923" i="2"/>
  <c r="BI922" i="2"/>
  <c r="BH922" i="2"/>
  <c r="BG922" i="2"/>
  <c r="BF922" i="2"/>
  <c r="T922" i="2"/>
  <c r="R922" i="2"/>
  <c r="P922" i="2"/>
  <c r="BI921" i="2"/>
  <c r="BH921" i="2"/>
  <c r="BG921" i="2"/>
  <c r="BF921" i="2"/>
  <c r="T921" i="2"/>
  <c r="R921" i="2"/>
  <c r="P921" i="2"/>
  <c r="BI920" i="2"/>
  <c r="BH920" i="2"/>
  <c r="BG920" i="2"/>
  <c r="BF920" i="2"/>
  <c r="T920" i="2"/>
  <c r="R920" i="2"/>
  <c r="P920" i="2"/>
  <c r="BI919" i="2"/>
  <c r="BH919" i="2"/>
  <c r="BG919" i="2"/>
  <c r="BF919" i="2"/>
  <c r="T919" i="2"/>
  <c r="R919" i="2"/>
  <c r="P919" i="2"/>
  <c r="BI918" i="2"/>
  <c r="BH918" i="2"/>
  <c r="BG918" i="2"/>
  <c r="BF918" i="2"/>
  <c r="T918" i="2"/>
  <c r="R918" i="2"/>
  <c r="P918" i="2"/>
  <c r="BI917" i="2"/>
  <c r="BH917" i="2"/>
  <c r="BG917" i="2"/>
  <c r="BF917" i="2"/>
  <c r="T917" i="2"/>
  <c r="R917" i="2"/>
  <c r="P917" i="2"/>
  <c r="BI916" i="2"/>
  <c r="BH916" i="2"/>
  <c r="BG916" i="2"/>
  <c r="BF916" i="2"/>
  <c r="T916" i="2"/>
  <c r="R916" i="2"/>
  <c r="P916" i="2"/>
  <c r="BI915" i="2"/>
  <c r="BH915" i="2"/>
  <c r="BG915" i="2"/>
  <c r="BF915" i="2"/>
  <c r="T915" i="2"/>
  <c r="R915" i="2"/>
  <c r="P915" i="2"/>
  <c r="BI914" i="2"/>
  <c r="BH914" i="2"/>
  <c r="BG914" i="2"/>
  <c r="BF914" i="2"/>
  <c r="T914" i="2"/>
  <c r="R914" i="2"/>
  <c r="P914" i="2"/>
  <c r="BI913" i="2"/>
  <c r="BH913" i="2"/>
  <c r="BG913" i="2"/>
  <c r="BF913" i="2"/>
  <c r="T913" i="2"/>
  <c r="R913" i="2"/>
  <c r="P913" i="2"/>
  <c r="BI912" i="2"/>
  <c r="BH912" i="2"/>
  <c r="BG912" i="2"/>
  <c r="BF912" i="2"/>
  <c r="T912" i="2"/>
  <c r="R912" i="2"/>
  <c r="P912" i="2"/>
  <c r="BI911" i="2"/>
  <c r="BH911" i="2"/>
  <c r="BG911" i="2"/>
  <c r="BF911" i="2"/>
  <c r="T911" i="2"/>
  <c r="R911" i="2"/>
  <c r="P911" i="2"/>
  <c r="BI910" i="2"/>
  <c r="BH910" i="2"/>
  <c r="BG910" i="2"/>
  <c r="BF910" i="2"/>
  <c r="T910" i="2"/>
  <c r="R910" i="2"/>
  <c r="P910" i="2"/>
  <c r="BI909" i="2"/>
  <c r="BH909" i="2"/>
  <c r="BG909" i="2"/>
  <c r="BF909" i="2"/>
  <c r="T909" i="2"/>
  <c r="R909" i="2"/>
  <c r="P909" i="2"/>
  <c r="BI908" i="2"/>
  <c r="BH908" i="2"/>
  <c r="BG908" i="2"/>
  <c r="BF908" i="2"/>
  <c r="T908" i="2"/>
  <c r="R908" i="2"/>
  <c r="P908" i="2"/>
  <c r="BI907" i="2"/>
  <c r="BH907" i="2"/>
  <c r="BG907" i="2"/>
  <c r="BF907" i="2"/>
  <c r="T907" i="2"/>
  <c r="R907" i="2"/>
  <c r="P907" i="2"/>
  <c r="BI906" i="2"/>
  <c r="BH906" i="2"/>
  <c r="BG906" i="2"/>
  <c r="BF906" i="2"/>
  <c r="T906" i="2"/>
  <c r="R906" i="2"/>
  <c r="P906" i="2"/>
  <c r="BI905" i="2"/>
  <c r="BH905" i="2"/>
  <c r="BG905" i="2"/>
  <c r="BF905" i="2"/>
  <c r="T905" i="2"/>
  <c r="R905" i="2"/>
  <c r="P905" i="2"/>
  <c r="BI904" i="2"/>
  <c r="BH904" i="2"/>
  <c r="BG904" i="2"/>
  <c r="BF904" i="2"/>
  <c r="T904" i="2"/>
  <c r="R904" i="2"/>
  <c r="P904" i="2"/>
  <c r="BI903" i="2"/>
  <c r="BH903" i="2"/>
  <c r="BG903" i="2"/>
  <c r="BF903" i="2"/>
  <c r="T903" i="2"/>
  <c r="R903" i="2"/>
  <c r="P903" i="2"/>
  <c r="BI902" i="2"/>
  <c r="BH902" i="2"/>
  <c r="BG902" i="2"/>
  <c r="BF902" i="2"/>
  <c r="T902" i="2"/>
  <c r="R902" i="2"/>
  <c r="P902" i="2"/>
  <c r="BI901" i="2"/>
  <c r="BH901" i="2"/>
  <c r="BG901" i="2"/>
  <c r="BF901" i="2"/>
  <c r="T901" i="2"/>
  <c r="R901" i="2"/>
  <c r="P901" i="2"/>
  <c r="BI900" i="2"/>
  <c r="BH900" i="2"/>
  <c r="BG900" i="2"/>
  <c r="BF900" i="2"/>
  <c r="T900" i="2"/>
  <c r="R900" i="2"/>
  <c r="P900" i="2"/>
  <c r="BI899" i="2"/>
  <c r="BH899" i="2"/>
  <c r="BG899" i="2"/>
  <c r="BF899" i="2"/>
  <c r="T899" i="2"/>
  <c r="R899" i="2"/>
  <c r="P899" i="2"/>
  <c r="BI898" i="2"/>
  <c r="BH898" i="2"/>
  <c r="BG898" i="2"/>
  <c r="BF898" i="2"/>
  <c r="T898" i="2"/>
  <c r="R898" i="2"/>
  <c r="P898" i="2"/>
  <c r="BI897" i="2"/>
  <c r="BH897" i="2"/>
  <c r="BG897" i="2"/>
  <c r="BF897" i="2"/>
  <c r="T897" i="2"/>
  <c r="R897" i="2"/>
  <c r="P897" i="2"/>
  <c r="BI890" i="2"/>
  <c r="BH890" i="2"/>
  <c r="BG890" i="2"/>
  <c r="BF890" i="2"/>
  <c r="T890" i="2"/>
  <c r="R890" i="2"/>
  <c r="P890" i="2"/>
  <c r="BI883" i="2"/>
  <c r="BH883" i="2"/>
  <c r="BG883" i="2"/>
  <c r="BF883" i="2"/>
  <c r="T883" i="2"/>
  <c r="R883" i="2"/>
  <c r="P883" i="2"/>
  <c r="BI879" i="2"/>
  <c r="BH879" i="2"/>
  <c r="BG879" i="2"/>
  <c r="BF879" i="2"/>
  <c r="T879" i="2"/>
  <c r="R879" i="2"/>
  <c r="P879" i="2"/>
  <c r="BI868" i="2"/>
  <c r="BH868" i="2"/>
  <c r="BG868" i="2"/>
  <c r="BF868" i="2"/>
  <c r="T868" i="2"/>
  <c r="R868" i="2"/>
  <c r="P868" i="2"/>
  <c r="BI850" i="2"/>
  <c r="BH850" i="2"/>
  <c r="BG850" i="2"/>
  <c r="BF850" i="2"/>
  <c r="T850" i="2"/>
  <c r="R850" i="2"/>
  <c r="P850" i="2"/>
  <c r="BI822" i="2"/>
  <c r="BH822" i="2"/>
  <c r="BG822" i="2"/>
  <c r="BF822" i="2"/>
  <c r="T822" i="2"/>
  <c r="R822" i="2"/>
  <c r="P822" i="2"/>
  <c r="BI805" i="2"/>
  <c r="BH805" i="2"/>
  <c r="BG805" i="2"/>
  <c r="BF805" i="2"/>
  <c r="T805" i="2"/>
  <c r="R805" i="2"/>
  <c r="P805" i="2"/>
  <c r="BI804" i="2"/>
  <c r="BH804" i="2"/>
  <c r="BG804" i="2"/>
  <c r="BF804" i="2"/>
  <c r="T804" i="2"/>
  <c r="R804" i="2"/>
  <c r="P804" i="2"/>
  <c r="BI803" i="2"/>
  <c r="BH803" i="2"/>
  <c r="BG803" i="2"/>
  <c r="BF803" i="2"/>
  <c r="T803" i="2"/>
  <c r="R803" i="2"/>
  <c r="P803" i="2"/>
  <c r="BI802" i="2"/>
  <c r="BH802" i="2"/>
  <c r="BG802" i="2"/>
  <c r="BF802" i="2"/>
  <c r="T802" i="2"/>
  <c r="R802" i="2"/>
  <c r="P802" i="2"/>
  <c r="BI793" i="2"/>
  <c r="BH793" i="2"/>
  <c r="BG793" i="2"/>
  <c r="BF793" i="2"/>
  <c r="T793" i="2"/>
  <c r="R793" i="2"/>
  <c r="P793" i="2"/>
  <c r="BI792" i="2"/>
  <c r="BH792" i="2"/>
  <c r="BG792" i="2"/>
  <c r="BF792" i="2"/>
  <c r="T792" i="2"/>
  <c r="R792" i="2"/>
  <c r="P792" i="2"/>
  <c r="BI788" i="2"/>
  <c r="BH788" i="2"/>
  <c r="BG788" i="2"/>
  <c r="BF788" i="2"/>
  <c r="T788" i="2"/>
  <c r="R788" i="2"/>
  <c r="P788" i="2"/>
  <c r="BI784" i="2"/>
  <c r="BH784" i="2"/>
  <c r="BG784" i="2"/>
  <c r="BF784" i="2"/>
  <c r="T784" i="2"/>
  <c r="R784" i="2"/>
  <c r="P784" i="2"/>
  <c r="BI780" i="2"/>
  <c r="BH780" i="2"/>
  <c r="BG780" i="2"/>
  <c r="BF780" i="2"/>
  <c r="T780" i="2"/>
  <c r="R780" i="2"/>
  <c r="P780" i="2"/>
  <c r="BI777" i="2"/>
  <c r="BH777" i="2"/>
  <c r="BG777" i="2"/>
  <c r="BF777" i="2"/>
  <c r="T777" i="2"/>
  <c r="R777" i="2"/>
  <c r="P777" i="2"/>
  <c r="BI776" i="2"/>
  <c r="BH776" i="2"/>
  <c r="BG776" i="2"/>
  <c r="BF776" i="2"/>
  <c r="T776" i="2"/>
  <c r="R776" i="2"/>
  <c r="P776" i="2"/>
  <c r="BI775" i="2"/>
  <c r="BH775" i="2"/>
  <c r="BG775" i="2"/>
  <c r="BF775" i="2"/>
  <c r="T775" i="2"/>
  <c r="R775" i="2"/>
  <c r="P775" i="2"/>
  <c r="BI774" i="2"/>
  <c r="BH774" i="2"/>
  <c r="BG774" i="2"/>
  <c r="BF774" i="2"/>
  <c r="T774" i="2"/>
  <c r="R774" i="2"/>
  <c r="P774" i="2"/>
  <c r="BI773" i="2"/>
  <c r="BH773" i="2"/>
  <c r="BG773" i="2"/>
  <c r="BF773" i="2"/>
  <c r="T773" i="2"/>
  <c r="R773" i="2"/>
  <c r="P773" i="2"/>
  <c r="BI772" i="2"/>
  <c r="BH772" i="2"/>
  <c r="BG772" i="2"/>
  <c r="BF772" i="2"/>
  <c r="T772" i="2"/>
  <c r="R772" i="2"/>
  <c r="P772" i="2"/>
  <c r="BI771" i="2"/>
  <c r="BH771" i="2"/>
  <c r="BG771" i="2"/>
  <c r="BF771" i="2"/>
  <c r="T771" i="2"/>
  <c r="R771" i="2"/>
  <c r="P771" i="2"/>
  <c r="BI767" i="2"/>
  <c r="BH767" i="2"/>
  <c r="BG767" i="2"/>
  <c r="BF767" i="2"/>
  <c r="T767" i="2"/>
  <c r="R767" i="2"/>
  <c r="P767" i="2"/>
  <c r="BI763" i="2"/>
  <c r="BH763" i="2"/>
  <c r="BG763" i="2"/>
  <c r="BF763" i="2"/>
  <c r="T763" i="2"/>
  <c r="R763" i="2"/>
  <c r="P763" i="2"/>
  <c r="BI759" i="2"/>
  <c r="BH759" i="2"/>
  <c r="BG759" i="2"/>
  <c r="BF759" i="2"/>
  <c r="T759" i="2"/>
  <c r="R759" i="2"/>
  <c r="P759" i="2"/>
  <c r="BI752" i="2"/>
  <c r="BH752" i="2"/>
  <c r="BG752" i="2"/>
  <c r="BF752" i="2"/>
  <c r="T752" i="2"/>
  <c r="R752" i="2"/>
  <c r="P752" i="2"/>
  <c r="BI749" i="2"/>
  <c r="BH749" i="2"/>
  <c r="BG749" i="2"/>
  <c r="BF749" i="2"/>
  <c r="T749" i="2"/>
  <c r="R749" i="2"/>
  <c r="P749" i="2"/>
  <c r="BI747" i="2"/>
  <c r="BH747" i="2"/>
  <c r="BG747" i="2"/>
  <c r="BF747" i="2"/>
  <c r="T747" i="2"/>
  <c r="R747" i="2"/>
  <c r="P747" i="2"/>
  <c r="BI743" i="2"/>
  <c r="BH743" i="2"/>
  <c r="BG743" i="2"/>
  <c r="BF743" i="2"/>
  <c r="T743" i="2"/>
  <c r="R743" i="2"/>
  <c r="P743" i="2"/>
  <c r="BI739" i="2"/>
  <c r="BH739" i="2"/>
  <c r="BG739" i="2"/>
  <c r="BF739" i="2"/>
  <c r="T739" i="2"/>
  <c r="R739" i="2"/>
  <c r="P739" i="2"/>
  <c r="BI736" i="2"/>
  <c r="BH736" i="2"/>
  <c r="BG736" i="2"/>
  <c r="BF736" i="2"/>
  <c r="T736" i="2"/>
  <c r="R736" i="2"/>
  <c r="P736" i="2"/>
  <c r="BI729" i="2"/>
  <c r="BH729" i="2"/>
  <c r="BG729" i="2"/>
  <c r="BF729" i="2"/>
  <c r="T729" i="2"/>
  <c r="R729" i="2"/>
  <c r="P729" i="2"/>
  <c r="BI717" i="2"/>
  <c r="BH717" i="2"/>
  <c r="BG717" i="2"/>
  <c r="BF717" i="2"/>
  <c r="T717" i="2"/>
  <c r="R717" i="2"/>
  <c r="P717" i="2"/>
  <c r="BI714" i="2"/>
  <c r="BH714" i="2"/>
  <c r="BG714" i="2"/>
  <c r="BF714" i="2"/>
  <c r="T714" i="2"/>
  <c r="R714" i="2"/>
  <c r="P714" i="2"/>
  <c r="BI712" i="2"/>
  <c r="BH712" i="2"/>
  <c r="BG712" i="2"/>
  <c r="BF712" i="2"/>
  <c r="T712" i="2"/>
  <c r="R712" i="2"/>
  <c r="P712" i="2"/>
  <c r="BI710" i="2"/>
  <c r="BH710" i="2"/>
  <c r="BG710" i="2"/>
  <c r="BF710" i="2"/>
  <c r="T710" i="2"/>
  <c r="R710" i="2"/>
  <c r="P710" i="2"/>
  <c r="BI706" i="2"/>
  <c r="BH706" i="2"/>
  <c r="BG706" i="2"/>
  <c r="BF706" i="2"/>
  <c r="T706" i="2"/>
  <c r="T705" i="2" s="1"/>
  <c r="R706" i="2"/>
  <c r="R705" i="2" s="1"/>
  <c r="P706" i="2"/>
  <c r="P705" i="2" s="1"/>
  <c r="BI704" i="2"/>
  <c r="BH704" i="2"/>
  <c r="BG704" i="2"/>
  <c r="BF704" i="2"/>
  <c r="T704" i="2"/>
  <c r="R704" i="2"/>
  <c r="P704" i="2"/>
  <c r="BI700" i="2"/>
  <c r="BH700" i="2"/>
  <c r="BG700" i="2"/>
  <c r="BF700" i="2"/>
  <c r="T700" i="2"/>
  <c r="R700" i="2"/>
  <c r="P700" i="2"/>
  <c r="BI697" i="2"/>
  <c r="BH697" i="2"/>
  <c r="BG697" i="2"/>
  <c r="BF697" i="2"/>
  <c r="T697" i="2"/>
  <c r="R697" i="2"/>
  <c r="P697" i="2"/>
  <c r="BI695" i="2"/>
  <c r="BH695" i="2"/>
  <c r="BG695" i="2"/>
  <c r="BF695" i="2"/>
  <c r="T695" i="2"/>
  <c r="R695" i="2"/>
  <c r="P695" i="2"/>
  <c r="BI693" i="2"/>
  <c r="BH693" i="2"/>
  <c r="BG693" i="2"/>
  <c r="BF693" i="2"/>
  <c r="T693" i="2"/>
  <c r="R693" i="2"/>
  <c r="P693" i="2"/>
  <c r="BI692" i="2"/>
  <c r="BH692" i="2"/>
  <c r="BG692" i="2"/>
  <c r="BF692" i="2"/>
  <c r="T692" i="2"/>
  <c r="R692" i="2"/>
  <c r="P692" i="2"/>
  <c r="BI691" i="2"/>
  <c r="BH691" i="2"/>
  <c r="BG691" i="2"/>
  <c r="BF691" i="2"/>
  <c r="T691" i="2"/>
  <c r="R691" i="2"/>
  <c r="P691" i="2"/>
  <c r="BI690" i="2"/>
  <c r="BH690" i="2"/>
  <c r="BG690" i="2"/>
  <c r="BF690" i="2"/>
  <c r="T690" i="2"/>
  <c r="R690" i="2"/>
  <c r="P690" i="2"/>
  <c r="BI689" i="2"/>
  <c r="BH689" i="2"/>
  <c r="BG689" i="2"/>
  <c r="BF689" i="2"/>
  <c r="T689" i="2"/>
  <c r="R689" i="2"/>
  <c r="P689" i="2"/>
  <c r="BI688" i="2"/>
  <c r="BH688" i="2"/>
  <c r="BG688" i="2"/>
  <c r="BF688" i="2"/>
  <c r="T688" i="2"/>
  <c r="R688" i="2"/>
  <c r="P688" i="2"/>
  <c r="BI687" i="2"/>
  <c r="BH687" i="2"/>
  <c r="BG687" i="2"/>
  <c r="BF687" i="2"/>
  <c r="T687" i="2"/>
  <c r="R687" i="2"/>
  <c r="P687" i="2"/>
  <c r="BI685" i="2"/>
  <c r="BH685" i="2"/>
  <c r="BG685" i="2"/>
  <c r="BF685" i="2"/>
  <c r="T685" i="2"/>
  <c r="R685" i="2"/>
  <c r="P685" i="2"/>
  <c r="BI683" i="2"/>
  <c r="BH683" i="2"/>
  <c r="BG683" i="2"/>
  <c r="BF683" i="2"/>
  <c r="T683" i="2"/>
  <c r="R683" i="2"/>
  <c r="P683" i="2"/>
  <c r="BI681" i="2"/>
  <c r="BH681" i="2"/>
  <c r="BG681" i="2"/>
  <c r="BF681" i="2"/>
  <c r="T681" i="2"/>
  <c r="R681" i="2"/>
  <c r="P681" i="2"/>
  <c r="BI676" i="2"/>
  <c r="BH676" i="2"/>
  <c r="BG676" i="2"/>
  <c r="BF676" i="2"/>
  <c r="T676" i="2"/>
  <c r="R676" i="2"/>
  <c r="P676" i="2"/>
  <c r="BI671" i="2"/>
  <c r="BH671" i="2"/>
  <c r="BG671" i="2"/>
  <c r="BF671" i="2"/>
  <c r="T671" i="2"/>
  <c r="R671" i="2"/>
  <c r="P671" i="2"/>
  <c r="BI664" i="2"/>
  <c r="BH664" i="2"/>
  <c r="BG664" i="2"/>
  <c r="BF664" i="2"/>
  <c r="T664" i="2"/>
  <c r="R664" i="2"/>
  <c r="P664" i="2"/>
  <c r="BI658" i="2"/>
  <c r="BH658" i="2"/>
  <c r="BG658" i="2"/>
  <c r="BF658" i="2"/>
  <c r="T658" i="2"/>
  <c r="R658" i="2"/>
  <c r="P658" i="2"/>
  <c r="BI653" i="2"/>
  <c r="BH653" i="2"/>
  <c r="BG653" i="2"/>
  <c r="BF653" i="2"/>
  <c r="T653" i="2"/>
  <c r="R653" i="2"/>
  <c r="P653" i="2"/>
  <c r="BI647" i="2"/>
  <c r="BH647" i="2"/>
  <c r="BG647" i="2"/>
  <c r="BF647" i="2"/>
  <c r="T647" i="2"/>
  <c r="R647" i="2"/>
  <c r="P647" i="2"/>
  <c r="BI641" i="2"/>
  <c r="BH641" i="2"/>
  <c r="BG641" i="2"/>
  <c r="BF641" i="2"/>
  <c r="T641" i="2"/>
  <c r="R641" i="2"/>
  <c r="P641" i="2"/>
  <c r="BI635" i="2"/>
  <c r="BH635" i="2"/>
  <c r="BG635" i="2"/>
  <c r="BF635" i="2"/>
  <c r="T635" i="2"/>
  <c r="R635" i="2"/>
  <c r="P635" i="2"/>
  <c r="BI632" i="2"/>
  <c r="BH632" i="2"/>
  <c r="BG632" i="2"/>
  <c r="BF632" i="2"/>
  <c r="T632" i="2"/>
  <c r="R632" i="2"/>
  <c r="P632" i="2"/>
  <c r="BI625" i="2"/>
  <c r="BH625" i="2"/>
  <c r="BG625" i="2"/>
  <c r="BF625" i="2"/>
  <c r="T625" i="2"/>
  <c r="R625" i="2"/>
  <c r="P625" i="2"/>
  <c r="BI623" i="2"/>
  <c r="BH623" i="2"/>
  <c r="BG623" i="2"/>
  <c r="BF623" i="2"/>
  <c r="T623" i="2"/>
  <c r="R623" i="2"/>
  <c r="P623" i="2"/>
  <c r="BI614" i="2"/>
  <c r="BH614" i="2"/>
  <c r="BG614" i="2"/>
  <c r="BF614" i="2"/>
  <c r="T614" i="2"/>
  <c r="R614" i="2"/>
  <c r="P614" i="2"/>
  <c r="BI610" i="2"/>
  <c r="BH610" i="2"/>
  <c r="BG610" i="2"/>
  <c r="BF610" i="2"/>
  <c r="T610" i="2"/>
  <c r="R610" i="2"/>
  <c r="P610" i="2"/>
  <c r="BI606" i="2"/>
  <c r="BH606" i="2"/>
  <c r="BG606" i="2"/>
  <c r="BF606" i="2"/>
  <c r="T606" i="2"/>
  <c r="R606" i="2"/>
  <c r="P606" i="2"/>
  <c r="BI602" i="2"/>
  <c r="BH602" i="2"/>
  <c r="BG602" i="2"/>
  <c r="BF602" i="2"/>
  <c r="T602" i="2"/>
  <c r="R602" i="2"/>
  <c r="P602" i="2"/>
  <c r="BI593" i="2"/>
  <c r="BH593" i="2"/>
  <c r="BG593" i="2"/>
  <c r="BF593" i="2"/>
  <c r="T593" i="2"/>
  <c r="R593" i="2"/>
  <c r="P593" i="2"/>
  <c r="BI589" i="2"/>
  <c r="BH589" i="2"/>
  <c r="BG589" i="2"/>
  <c r="BF589" i="2"/>
  <c r="T589" i="2"/>
  <c r="R589" i="2"/>
  <c r="P589" i="2"/>
  <c r="BI580" i="2"/>
  <c r="BH580" i="2"/>
  <c r="BG580" i="2"/>
  <c r="BF580" i="2"/>
  <c r="T580" i="2"/>
  <c r="R580" i="2"/>
  <c r="P580" i="2"/>
  <c r="BI576" i="2"/>
  <c r="BH576" i="2"/>
  <c r="BG576" i="2"/>
  <c r="BF576" i="2"/>
  <c r="T576" i="2"/>
  <c r="R576" i="2"/>
  <c r="P576" i="2"/>
  <c r="BI566" i="2"/>
  <c r="BH566" i="2"/>
  <c r="BG566" i="2"/>
  <c r="BF566" i="2"/>
  <c r="T566" i="2"/>
  <c r="R566" i="2"/>
  <c r="P566" i="2"/>
  <c r="BI561" i="2"/>
  <c r="BH561" i="2"/>
  <c r="BG561" i="2"/>
  <c r="BF561" i="2"/>
  <c r="T561" i="2"/>
  <c r="R561" i="2"/>
  <c r="P561" i="2"/>
  <c r="BI559" i="2"/>
  <c r="BH559" i="2"/>
  <c r="BG559" i="2"/>
  <c r="BF559" i="2"/>
  <c r="T559" i="2"/>
  <c r="R559" i="2"/>
  <c r="P559" i="2"/>
  <c r="BI558" i="2"/>
  <c r="BH558" i="2"/>
  <c r="BG558" i="2"/>
  <c r="BF558" i="2"/>
  <c r="T558" i="2"/>
  <c r="R558" i="2"/>
  <c r="P558" i="2"/>
  <c r="BI557" i="2"/>
  <c r="BH557" i="2"/>
  <c r="BG557" i="2"/>
  <c r="BF557" i="2"/>
  <c r="T557" i="2"/>
  <c r="R557" i="2"/>
  <c r="P557" i="2"/>
  <c r="BI556" i="2"/>
  <c r="BH556" i="2"/>
  <c r="BG556" i="2"/>
  <c r="BF556" i="2"/>
  <c r="T556" i="2"/>
  <c r="R556" i="2"/>
  <c r="P556" i="2"/>
  <c r="BI552" i="2"/>
  <c r="BH552" i="2"/>
  <c r="BG552" i="2"/>
  <c r="BF552" i="2"/>
  <c r="T552" i="2"/>
  <c r="R552" i="2"/>
  <c r="P552" i="2"/>
  <c r="BI545" i="2"/>
  <c r="BH545" i="2"/>
  <c r="BG545" i="2"/>
  <c r="BF545" i="2"/>
  <c r="T545" i="2"/>
  <c r="R545" i="2"/>
  <c r="P545" i="2"/>
  <c r="BI539" i="2"/>
  <c r="BH539" i="2"/>
  <c r="BG539" i="2"/>
  <c r="BF539" i="2"/>
  <c r="T539" i="2"/>
  <c r="R539" i="2"/>
  <c r="P539" i="2"/>
  <c r="BI521" i="2"/>
  <c r="BH521" i="2"/>
  <c r="BG521" i="2"/>
  <c r="BF521" i="2"/>
  <c r="T521" i="2"/>
  <c r="R521" i="2"/>
  <c r="P521" i="2"/>
  <c r="BI507" i="2"/>
  <c r="BH507" i="2"/>
  <c r="BG507" i="2"/>
  <c r="BF507" i="2"/>
  <c r="T507" i="2"/>
  <c r="R507" i="2"/>
  <c r="P507" i="2"/>
  <c r="BI502" i="2"/>
  <c r="BH502" i="2"/>
  <c r="BG502" i="2"/>
  <c r="BF502" i="2"/>
  <c r="T502" i="2"/>
  <c r="R502" i="2"/>
  <c r="P502" i="2"/>
  <c r="BI501" i="2"/>
  <c r="BH501" i="2"/>
  <c r="BG501" i="2"/>
  <c r="BF501" i="2"/>
  <c r="T501" i="2"/>
  <c r="R501" i="2"/>
  <c r="P501" i="2"/>
  <c r="BI499" i="2"/>
  <c r="BH499" i="2"/>
  <c r="BG499" i="2"/>
  <c r="BF499" i="2"/>
  <c r="T499" i="2"/>
  <c r="R499" i="2"/>
  <c r="P499" i="2"/>
  <c r="BI423" i="2"/>
  <c r="BH423" i="2"/>
  <c r="BG423" i="2"/>
  <c r="BF423" i="2"/>
  <c r="T423" i="2"/>
  <c r="R423" i="2"/>
  <c r="P423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3" i="2"/>
  <c r="BH413" i="2"/>
  <c r="BG413" i="2"/>
  <c r="BF413" i="2"/>
  <c r="T413" i="2"/>
  <c r="R413" i="2"/>
  <c r="P413" i="2"/>
  <c r="BI405" i="2"/>
  <c r="BH405" i="2"/>
  <c r="BG405" i="2"/>
  <c r="BF405" i="2"/>
  <c r="T405" i="2"/>
  <c r="R405" i="2"/>
  <c r="P405" i="2"/>
  <c r="BI380" i="2"/>
  <c r="BH380" i="2"/>
  <c r="BG380" i="2"/>
  <c r="BF380" i="2"/>
  <c r="T380" i="2"/>
  <c r="R380" i="2"/>
  <c r="P380" i="2"/>
  <c r="BI356" i="2"/>
  <c r="BH356" i="2"/>
  <c r="BG356" i="2"/>
  <c r="BF356" i="2"/>
  <c r="T356" i="2"/>
  <c r="R356" i="2"/>
  <c r="P356" i="2"/>
  <c r="BI343" i="2"/>
  <c r="BH343" i="2"/>
  <c r="BG343" i="2"/>
  <c r="BF343" i="2"/>
  <c r="T343" i="2"/>
  <c r="R343" i="2"/>
  <c r="P343" i="2"/>
  <c r="BI328" i="2"/>
  <c r="BH328" i="2"/>
  <c r="BG328" i="2"/>
  <c r="BF328" i="2"/>
  <c r="T328" i="2"/>
  <c r="R328" i="2"/>
  <c r="P328" i="2"/>
  <c r="BI323" i="2"/>
  <c r="BH323" i="2"/>
  <c r="BG323" i="2"/>
  <c r="BF323" i="2"/>
  <c r="T323" i="2"/>
  <c r="R323" i="2"/>
  <c r="P323" i="2"/>
  <c r="BI310" i="2"/>
  <c r="BH310" i="2"/>
  <c r="BG310" i="2"/>
  <c r="BF310" i="2"/>
  <c r="T310" i="2"/>
  <c r="R310" i="2"/>
  <c r="P310" i="2"/>
  <c r="BI285" i="2"/>
  <c r="BH285" i="2"/>
  <c r="BG285" i="2"/>
  <c r="BF285" i="2"/>
  <c r="T285" i="2"/>
  <c r="R285" i="2"/>
  <c r="P285" i="2"/>
  <c r="BI261" i="2"/>
  <c r="BH261" i="2"/>
  <c r="BG261" i="2"/>
  <c r="BF261" i="2"/>
  <c r="T261" i="2"/>
  <c r="R261" i="2"/>
  <c r="P26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34" i="2"/>
  <c r="BH234" i="2"/>
  <c r="BG234" i="2"/>
  <c r="BF234" i="2"/>
  <c r="T234" i="2"/>
  <c r="R234" i="2"/>
  <c r="P234" i="2"/>
  <c r="BI222" i="2"/>
  <c r="BH222" i="2"/>
  <c r="BG222" i="2"/>
  <c r="BF222" i="2"/>
  <c r="T222" i="2"/>
  <c r="R222" i="2"/>
  <c r="P222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198" i="2"/>
  <c r="BH198" i="2"/>
  <c r="BG198" i="2"/>
  <c r="BF198" i="2"/>
  <c r="T198" i="2"/>
  <c r="R198" i="2"/>
  <c r="P198" i="2"/>
  <c r="BI190" i="2"/>
  <c r="BH190" i="2"/>
  <c r="BG190" i="2"/>
  <c r="BF190" i="2"/>
  <c r="T190" i="2"/>
  <c r="T189" i="2" s="1"/>
  <c r="R190" i="2"/>
  <c r="R189" i="2" s="1"/>
  <c r="P190" i="2"/>
  <c r="P189" i="2" s="1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36" i="2"/>
  <c r="BH136" i="2"/>
  <c r="BG136" i="2"/>
  <c r="BF136" i="2"/>
  <c r="T136" i="2"/>
  <c r="R136" i="2"/>
  <c r="P136" i="2"/>
  <c r="F129" i="2"/>
  <c r="F127" i="2"/>
  <c r="E125" i="2"/>
  <c r="F91" i="2"/>
  <c r="F89" i="2"/>
  <c r="E87" i="2"/>
  <c r="J24" i="2"/>
  <c r="E24" i="2"/>
  <c r="J92" i="2" s="1"/>
  <c r="J23" i="2"/>
  <c r="J18" i="2"/>
  <c r="E18" i="2"/>
  <c r="F130" i="2" s="1"/>
  <c r="J17" i="2"/>
  <c r="E7" i="2"/>
  <c r="E123" i="2" s="1"/>
  <c r="L91" i="1"/>
  <c r="AM91" i="1"/>
  <c r="L90" i="1"/>
  <c r="L88" i="1"/>
  <c r="L86" i="1"/>
  <c r="BK1103" i="2"/>
  <c r="J941" i="2"/>
  <c r="BK804" i="2"/>
  <c r="J759" i="2"/>
  <c r="BK687" i="2"/>
  <c r="BK610" i="2"/>
  <c r="J558" i="2"/>
  <c r="BK356" i="2"/>
  <c r="J205" i="2"/>
  <c r="J966" i="2"/>
  <c r="BK919" i="2"/>
  <c r="J883" i="2"/>
  <c r="BK772" i="2"/>
  <c r="BK706" i="2"/>
  <c r="BK635" i="2"/>
  <c r="BK556" i="2"/>
  <c r="BK247" i="2"/>
  <c r="J159" i="2"/>
  <c r="BK1110" i="2"/>
  <c r="J1075" i="2"/>
  <c r="J1017" i="2"/>
  <c r="J939" i="2"/>
  <c r="BK929" i="2"/>
  <c r="BK921" i="2"/>
  <c r="J910" i="2"/>
  <c r="J901" i="2"/>
  <c r="J879" i="2"/>
  <c r="J777" i="2"/>
  <c r="J774" i="2"/>
  <c r="BK729" i="2"/>
  <c r="BK692" i="2"/>
  <c r="BK671" i="2"/>
  <c r="J610" i="2"/>
  <c r="J539" i="2"/>
  <c r="J285" i="2"/>
  <c r="J149" i="2"/>
  <c r="BK1043" i="2"/>
  <c r="BK1021" i="2"/>
  <c r="BK934" i="2"/>
  <c r="BK923" i="2"/>
  <c r="BK774" i="2"/>
  <c r="BK743" i="2"/>
  <c r="J704" i="2"/>
  <c r="BK676" i="2"/>
  <c r="J606" i="2"/>
  <c r="BK380" i="2"/>
  <c r="BK285" i="2"/>
  <c r="BK177" i="2"/>
  <c r="BK149" i="2"/>
  <c r="BK1076" i="2"/>
  <c r="BK1014" i="2"/>
  <c r="BK942" i="2"/>
  <c r="J931" i="2"/>
  <c r="J917" i="2"/>
  <c r="J906" i="2"/>
  <c r="J776" i="2"/>
  <c r="J736" i="2"/>
  <c r="BK589" i="2"/>
  <c r="J171" i="2"/>
  <c r="J944" i="2"/>
  <c r="BK933" i="2"/>
  <c r="J905" i="2"/>
  <c r="BK850" i="2"/>
  <c r="BK647" i="2"/>
  <c r="J177" i="2"/>
  <c r="BK171" i="2"/>
  <c r="BK906" i="2"/>
  <c r="J749" i="2"/>
  <c r="BK658" i="2"/>
  <c r="BK539" i="2"/>
  <c r="BK234" i="2"/>
  <c r="J1119" i="2"/>
  <c r="BK1086" i="2"/>
  <c r="J942" i="2"/>
  <c r="J804" i="2"/>
  <c r="J763" i="2"/>
  <c r="J545" i="2"/>
  <c r="BK250" i="3"/>
  <c r="J245" i="3"/>
  <c r="J239" i="3"/>
  <c r="BK235" i="3"/>
  <c r="BK231" i="3"/>
  <c r="J220" i="3"/>
  <c r="J204" i="3"/>
  <c r="J154" i="3"/>
  <c r="BK194" i="3"/>
  <c r="BK205" i="3"/>
  <c r="BK161" i="3"/>
  <c r="J223" i="3"/>
  <c r="BK177" i="3"/>
  <c r="J225" i="3"/>
  <c r="BK171" i="3"/>
  <c r="BK210" i="3"/>
  <c r="BK204" i="3"/>
  <c r="BK176" i="3"/>
  <c r="BK144" i="3"/>
  <c r="J216" i="3"/>
  <c r="BK186" i="3"/>
  <c r="J132" i="3"/>
  <c r="BK399" i="4"/>
  <c r="J339" i="4"/>
  <c r="J195" i="4"/>
  <c r="BK164" i="4"/>
  <c r="J390" i="4"/>
  <c r="BK363" i="4"/>
  <c r="J335" i="4"/>
  <c r="J318" i="4"/>
  <c r="J296" i="4"/>
  <c r="BK282" i="4"/>
  <c r="BK261" i="4"/>
  <c r="J227" i="4"/>
  <c r="J179" i="4"/>
  <c r="J150" i="4"/>
  <c r="J131" i="4"/>
  <c r="J333" i="4"/>
  <c r="BK311" i="4"/>
  <c r="J285" i="4"/>
  <c r="BK247" i="4"/>
  <c r="BK215" i="4"/>
  <c r="BK381" i="4"/>
  <c r="BK322" i="4"/>
  <c r="J301" i="4"/>
  <c r="J271" i="4"/>
  <c r="BK235" i="4"/>
  <c r="J205" i="4"/>
  <c r="BK188" i="4"/>
  <c r="BK160" i="4"/>
  <c r="BK139" i="4"/>
  <c r="J388" i="4"/>
  <c r="BK329" i="4"/>
  <c r="J306" i="4"/>
  <c r="BK264" i="4"/>
  <c r="J257" i="4"/>
  <c r="J233" i="4"/>
  <c r="J161" i="4"/>
  <c r="BK134" i="4"/>
  <c r="J375" i="4"/>
  <c r="BK321" i="4"/>
  <c r="J304" i="4"/>
  <c r="BK220" i="4"/>
  <c r="J196" i="4"/>
  <c r="BK184" i="4"/>
  <c r="J128" i="4"/>
  <c r="J394" i="4"/>
  <c r="J371" i="4"/>
  <c r="J345" i="4"/>
  <c r="J320" i="4"/>
  <c r="BK269" i="4"/>
  <c r="J249" i="4"/>
  <c r="BK204" i="4"/>
  <c r="J178" i="4"/>
  <c r="BK166" i="4"/>
  <c r="J148" i="4"/>
  <c r="J142" i="4"/>
  <c r="J265" i="4"/>
  <c r="J239" i="4"/>
  <c r="J190" i="4"/>
  <c r="BK163" i="4"/>
  <c r="J135" i="4"/>
  <c r="J208" i="5"/>
  <c r="BK206" i="5"/>
  <c r="BK203" i="5"/>
  <c r="BK199" i="5"/>
  <c r="J195" i="5"/>
  <c r="BK191" i="5"/>
  <c r="BK188" i="5"/>
  <c r="BK185" i="5"/>
  <c r="J180" i="5"/>
  <c r="J167" i="5"/>
  <c r="BK177" i="5"/>
  <c r="BK171" i="5"/>
  <c r="BK160" i="5"/>
  <c r="J145" i="5"/>
  <c r="J170" i="5"/>
  <c r="J160" i="5"/>
  <c r="J154" i="5"/>
  <c r="BK140" i="5"/>
  <c r="J128" i="5"/>
  <c r="J151" i="5"/>
  <c r="J153" i="5"/>
  <c r="BK139" i="5"/>
  <c r="BK257" i="6"/>
  <c r="BK252" i="6"/>
  <c r="J245" i="6"/>
  <c r="J239" i="6"/>
  <c r="J220" i="6"/>
  <c r="J200" i="6"/>
  <c r="BK172" i="6"/>
  <c r="BK190" i="6"/>
  <c r="BK230" i="6"/>
  <c r="J158" i="6"/>
  <c r="BK122" i="6"/>
  <c r="BK234" i="6"/>
  <c r="J154" i="6"/>
  <c r="BK212" i="6"/>
  <c r="J168" i="6"/>
  <c r="J142" i="6"/>
  <c r="BK220" i="6"/>
  <c r="BK208" i="6"/>
  <c r="BK182" i="6"/>
  <c r="J126" i="6"/>
  <c r="BK180" i="7"/>
  <c r="BK174" i="7"/>
  <c r="J163" i="7"/>
  <c r="BK172" i="7"/>
  <c r="J158" i="7"/>
  <c r="BK152" i="7"/>
  <c r="BK149" i="7"/>
  <c r="BK146" i="7"/>
  <c r="J138" i="7"/>
  <c r="J131" i="7"/>
  <c r="BK183" i="7"/>
  <c r="BK171" i="7"/>
  <c r="J164" i="7"/>
  <c r="J146" i="7"/>
  <c r="BK139" i="7"/>
  <c r="BK142" i="8"/>
  <c r="BK136" i="8"/>
  <c r="BK128" i="8"/>
  <c r="J142" i="8"/>
  <c r="J132" i="8"/>
  <c r="BK120" i="8"/>
  <c r="J128" i="10"/>
  <c r="BK128" i="10"/>
  <c r="BK140" i="10"/>
  <c r="J933" i="2"/>
  <c r="BK924" i="2"/>
  <c r="J911" i="2"/>
  <c r="J743" i="2"/>
  <c r="J589" i="2"/>
  <c r="J151" i="2"/>
  <c r="BK247" i="3"/>
  <c r="BK244" i="3"/>
  <c r="J242" i="3"/>
  <c r="BK238" i="3"/>
  <c r="BK234" i="3"/>
  <c r="BK215" i="3"/>
  <c r="J199" i="3"/>
  <c r="BK165" i="3"/>
  <c r="BK217" i="3"/>
  <c r="J209" i="3"/>
  <c r="BK201" i="3"/>
  <c r="J179" i="3"/>
  <c r="BK157" i="3"/>
  <c r="BK140" i="3"/>
  <c r="J221" i="3"/>
  <c r="BK138" i="3"/>
  <c r="BK228" i="3"/>
  <c r="J190" i="3"/>
  <c r="J173" i="3"/>
  <c r="BK221" i="3"/>
  <c r="J198" i="3"/>
  <c r="J159" i="3"/>
  <c r="J134" i="3"/>
  <c r="J197" i="3"/>
  <c r="BK175" i="3"/>
  <c r="BK182" i="3"/>
  <c r="BK379" i="4"/>
  <c r="J344" i="4"/>
  <c r="J183" i="4"/>
  <c r="J166" i="4"/>
  <c r="J393" i="4"/>
  <c r="BK364" i="4"/>
  <c r="J352" i="4"/>
  <c r="J332" i="4"/>
  <c r="J315" i="4"/>
  <c r="J291" i="4"/>
  <c r="BK278" i="4"/>
  <c r="J260" i="4"/>
  <c r="BK243" i="4"/>
  <c r="BK230" i="4"/>
  <c r="J198" i="4"/>
  <c r="BK177" i="4"/>
  <c r="BK158" i="4"/>
  <c r="J145" i="4"/>
  <c r="J376" i="4"/>
  <c r="BK353" i="4"/>
  <c r="J338" i="4"/>
  <c r="J322" i="4"/>
  <c r="BK293" i="4"/>
  <c r="J264" i="4"/>
  <c r="J254" i="4"/>
  <c r="BK237" i="4"/>
  <c r="BK217" i="4"/>
  <c r="BK388" i="4"/>
  <c r="J367" i="4"/>
  <c r="BK344" i="4"/>
  <c r="J316" i="4"/>
  <c r="J289" i="4"/>
  <c r="J272" i="4"/>
  <c r="BK241" i="4"/>
  <c r="J219" i="4"/>
  <c r="J197" i="4"/>
  <c r="BK179" i="4"/>
  <c r="J163" i="4"/>
  <c r="BK150" i="4"/>
  <c r="J127" i="4"/>
  <c r="J361" i="4"/>
  <c r="BK325" i="4"/>
  <c r="BK298" i="4"/>
  <c r="J252" i="4"/>
  <c r="J237" i="4"/>
  <c r="J228" i="4"/>
  <c r="J180" i="4"/>
  <c r="BK140" i="4"/>
  <c r="J391" i="4"/>
  <c r="J341" i="4"/>
  <c r="BK306" i="4"/>
  <c r="BK288" i="4"/>
  <c r="BK279" i="4"/>
  <c r="BK213" i="4"/>
  <c r="BK202" i="4"/>
  <c r="BK193" i="4"/>
  <c r="J188" i="4"/>
  <c r="J156" i="4"/>
  <c r="J130" i="4"/>
  <c r="BK398" i="4"/>
  <c r="BK373" i="4"/>
  <c r="BK361" i="4"/>
  <c r="J331" i="4"/>
  <c r="BK304" i="4"/>
  <c r="J283" i="4"/>
  <c r="BK252" i="4"/>
  <c r="J220" i="4"/>
  <c r="J203" i="4"/>
  <c r="J177" i="4"/>
  <c r="BK161" i="4"/>
  <c r="J146" i="4"/>
  <c r="BK127" i="4"/>
  <c r="BK258" i="4"/>
  <c r="J240" i="4"/>
  <c r="BK187" i="4"/>
  <c r="BK152" i="4"/>
  <c r="J129" i="4"/>
  <c r="BK208" i="5"/>
  <c r="BK204" i="5"/>
  <c r="J201" i="5"/>
  <c r="J199" i="5"/>
  <c r="BK195" i="5"/>
  <c r="J191" i="5"/>
  <c r="BK189" i="5"/>
  <c r="BK186" i="5"/>
  <c r="J184" i="5"/>
  <c r="BK179" i="5"/>
  <c r="J171" i="5"/>
  <c r="BK159" i="5"/>
  <c r="J173" i="5"/>
  <c r="J159" i="5"/>
  <c r="J172" i="5"/>
  <c r="BK156" i="5"/>
  <c r="BK148" i="5"/>
  <c r="BK135" i="5"/>
  <c r="J152" i="5"/>
  <c r="J130" i="5"/>
  <c r="BK130" i="5"/>
  <c r="J255" i="6"/>
  <c r="J247" i="6"/>
  <c r="BK232" i="6"/>
  <c r="BK188" i="6"/>
  <c r="BK160" i="6"/>
  <c r="BK210" i="6"/>
  <c r="BK184" i="6"/>
  <c r="J164" i="6"/>
  <c r="BK226" i="6"/>
  <c r="BK164" i="6"/>
  <c r="BK170" i="6"/>
  <c r="BK150" i="6"/>
  <c r="J172" i="6"/>
  <c r="BK146" i="6"/>
  <c r="BK158" i="7"/>
  <c r="BK164" i="7"/>
  <c r="J162" i="7"/>
  <c r="J157" i="7"/>
  <c r="BK155" i="7"/>
  <c r="BK142" i="7"/>
  <c r="J136" i="7"/>
  <c r="BK134" i="7"/>
  <c r="J133" i="7"/>
  <c r="J183" i="7"/>
  <c r="BK168" i="7"/>
  <c r="BK162" i="7"/>
  <c r="BK159" i="7"/>
  <c r="J151" i="7"/>
  <c r="BK163" i="7"/>
  <c r="J148" i="7"/>
  <c r="BK181" i="7"/>
  <c r="J180" i="7"/>
  <c r="J186" i="7"/>
  <c r="J182" i="7"/>
  <c r="BK177" i="7"/>
  <c r="BK175" i="7"/>
  <c r="J165" i="7"/>
  <c r="BK154" i="7"/>
  <c r="BK148" i="7"/>
  <c r="J141" i="7"/>
  <c r="J132" i="7"/>
  <c r="J179" i="7"/>
  <c r="J167" i="7"/>
  <c r="BK144" i="7"/>
  <c r="BK138" i="7"/>
  <c r="BK141" i="8"/>
  <c r="BK165" i="8"/>
  <c r="BK164" i="8" s="1"/>
  <c r="J137" i="8"/>
  <c r="J123" i="8"/>
  <c r="BK130" i="10"/>
  <c r="J142" i="10"/>
  <c r="BK134" i="10"/>
  <c r="BK132" i="10"/>
  <c r="J140" i="10"/>
  <c r="BK966" i="2"/>
  <c r="J927" i="2"/>
  <c r="BK868" i="2"/>
  <c r="J752" i="2"/>
  <c r="BK695" i="2"/>
  <c r="J561" i="2"/>
  <c r="BK419" i="2"/>
  <c r="J209" i="2"/>
  <c r="BK956" i="2"/>
  <c r="J904" i="2"/>
  <c r="BK776" i="2"/>
  <c r="BK653" i="2"/>
  <c r="BK576" i="2"/>
  <c r="BK413" i="2"/>
  <c r="BK166" i="2"/>
  <c r="J1076" i="2"/>
  <c r="BK1019" i="2"/>
  <c r="BK946" i="2"/>
  <c r="J924" i="2"/>
  <c r="J912" i="2"/>
  <c r="BK898" i="2"/>
  <c r="J788" i="2"/>
  <c r="BK775" i="2"/>
  <c r="BK714" i="2"/>
  <c r="J689" i="2"/>
  <c r="BK641" i="2"/>
  <c r="BK558" i="2"/>
  <c r="BK310" i="2"/>
  <c r="BK154" i="2"/>
  <c r="BK1034" i="2"/>
  <c r="BK943" i="2"/>
  <c r="J926" i="2"/>
  <c r="J803" i="2"/>
  <c r="J717" i="2"/>
  <c r="J692" i="2"/>
  <c r="J632" i="2"/>
  <c r="BK421" i="2"/>
  <c r="J247" i="2"/>
  <c r="BK162" i="2"/>
  <c r="J1110" i="2"/>
  <c r="J1019" i="2"/>
  <c r="BK944" i="2"/>
  <c r="BK926" i="2"/>
  <c r="J898" i="2"/>
  <c r="BK700" i="2"/>
  <c r="J635" i="2"/>
  <c r="J162" i="2"/>
  <c r="J1043" i="2"/>
  <c r="J938" i="2"/>
  <c r="BK908" i="2"/>
  <c r="J793" i="2"/>
  <c r="BK566" i="2"/>
  <c r="BK176" i="2"/>
  <c r="BK911" i="2"/>
  <c r="J747" i="2"/>
  <c r="J566" i="2"/>
  <c r="J423" i="2"/>
  <c r="BK1119" i="2"/>
  <c r="J1112" i="2"/>
  <c r="J945" i="2"/>
  <c r="BK910" i="2"/>
  <c r="J792" i="2"/>
  <c r="BK739" i="2"/>
  <c r="J507" i="2"/>
  <c r="BK252" i="3"/>
  <c r="BK246" i="3"/>
  <c r="J244" i="3"/>
  <c r="J240" i="3"/>
  <c r="J234" i="3"/>
  <c r="J219" i="3"/>
  <c r="J212" i="3"/>
  <c r="J182" i="3"/>
  <c r="BK151" i="3"/>
  <c r="BK212" i="3"/>
  <c r="BK211" i="3"/>
  <c r="BK196" i="3"/>
  <c r="BK169" i="3"/>
  <c r="J149" i="3"/>
  <c r="J227" i="3"/>
  <c r="J161" i="3"/>
  <c r="BK126" i="3"/>
  <c r="BK200" i="3"/>
  <c r="BK180" i="3"/>
  <c r="BK226" i="3"/>
  <c r="J205" i="3"/>
  <c r="J160" i="3"/>
  <c r="BK223" i="3"/>
  <c r="J196" i="3"/>
  <c r="BK146" i="3"/>
  <c r="BK188" i="3"/>
  <c r="J165" i="3"/>
  <c r="BK394" i="4"/>
  <c r="BK352" i="4"/>
  <c r="J326" i="4"/>
  <c r="J181" i="4"/>
  <c r="J162" i="4"/>
  <c r="BK389" i="4"/>
  <c r="BK370" i="4"/>
  <c r="BK346" i="4"/>
  <c r="BK330" i="4"/>
  <c r="J300" i="4"/>
  <c r="J279" i="4"/>
  <c r="J242" i="4"/>
  <c r="BK226" i="4"/>
  <c r="BK210" i="4"/>
  <c r="J167" i="4"/>
  <c r="BK294" i="4"/>
  <c r="J270" i="4"/>
  <c r="J250" i="4"/>
  <c r="BK223" i="4"/>
  <c r="J382" i="4"/>
  <c r="J363" i="4"/>
  <c r="J337" i="4"/>
  <c r="BK315" i="4"/>
  <c r="BK296" i="4"/>
  <c r="J277" i="4"/>
  <c r="BK249" i="4"/>
  <c r="J202" i="4"/>
  <c r="BK190" i="4"/>
  <c r="BK173" i="4"/>
  <c r="J141" i="4"/>
  <c r="BK129" i="4"/>
  <c r="J369" i="4"/>
  <c r="J343" i="4"/>
  <c r="J309" i="4"/>
  <c r="J284" i="4"/>
  <c r="BK260" i="4"/>
  <c r="J246" i="4"/>
  <c r="BK231" i="4"/>
  <c r="BK216" i="4"/>
  <c r="BK178" i="4"/>
  <c r="BK142" i="4"/>
  <c r="J385" i="4"/>
  <c r="J351" i="4"/>
  <c r="BK316" i="4"/>
  <c r="BK289" i="4"/>
  <c r="J280" i="4"/>
  <c r="BK194" i="4"/>
  <c r="J171" i="4"/>
  <c r="BK401" i="4"/>
  <c r="BK385" i="4"/>
  <c r="J365" i="4"/>
  <c r="J329" i="4"/>
  <c r="BK307" i="4"/>
  <c r="BK244" i="4"/>
  <c r="J206" i="4"/>
  <c r="J162" i="5"/>
  <c r="J181" i="5"/>
  <c r="J169" i="5"/>
  <c r="J148" i="5"/>
  <c r="J168" i="5"/>
  <c r="BK157" i="5"/>
  <c r="J139" i="5"/>
  <c r="BK165" i="5"/>
  <c r="BK150" i="5"/>
  <c r="BK147" i="5"/>
  <c r="BK258" i="6"/>
  <c r="BK249" i="6"/>
  <c r="BK241" i="6"/>
  <c r="BK218" i="6"/>
  <c r="J192" i="6"/>
  <c r="BK134" i="6"/>
  <c r="J206" i="6"/>
  <c r="J156" i="6"/>
  <c r="J198" i="6"/>
  <c r="J188" i="6"/>
  <c r="BK222" i="6"/>
  <c r="J148" i="6"/>
  <c r="BK228" i="6"/>
  <c r="BK200" i="6"/>
  <c r="J144" i="6"/>
  <c r="J172" i="7"/>
  <c r="BK176" i="7"/>
  <c r="J126" i="8"/>
  <c r="BK144" i="10"/>
  <c r="J134" i="10"/>
  <c r="BK138" i="10"/>
  <c r="BK142" i="10"/>
  <c r="BK780" i="2"/>
  <c r="BK704" i="2"/>
  <c r="J681" i="2"/>
  <c r="J602" i="2"/>
  <c r="BK502" i="2"/>
  <c r="J328" i="2"/>
  <c r="J198" i="2"/>
  <c r="BK925" i="2"/>
  <c r="BK902" i="2"/>
  <c r="J771" i="2"/>
  <c r="J690" i="2"/>
  <c r="J614" i="2"/>
  <c r="J521" i="2"/>
  <c r="J343" i="2"/>
  <c r="BK151" i="2"/>
  <c r="J1086" i="2"/>
  <c r="J1014" i="2"/>
  <c r="BK937" i="2"/>
  <c r="BK922" i="2"/>
  <c r="BK915" i="2"/>
  <c r="J903" i="2"/>
  <c r="BK897" i="2"/>
  <c r="J802" i="2"/>
  <c r="J739" i="2"/>
  <c r="J706" i="2"/>
  <c r="J688" i="2"/>
  <c r="BK632" i="2"/>
  <c r="J501" i="2"/>
  <c r="J176" i="2"/>
  <c r="J136" i="2"/>
  <c r="J1025" i="2"/>
  <c r="BK936" i="2"/>
  <c r="J914" i="2"/>
  <c r="J780" i="2"/>
  <c r="BK763" i="2"/>
  <c r="J712" i="2"/>
  <c r="BK691" i="2"/>
  <c r="J647" i="2"/>
  <c r="J556" i="2"/>
  <c r="J323" i="2"/>
  <c r="BK175" i="2"/>
  <c r="J154" i="2"/>
  <c r="J1084" i="2"/>
  <c r="J1028" i="2"/>
  <c r="BK945" i="2"/>
  <c r="J937" i="2"/>
  <c r="J921" i="2"/>
  <c r="J913" i="2"/>
  <c r="J868" i="2"/>
  <c r="J772" i="2"/>
  <c r="BK689" i="2"/>
  <c r="BK328" i="2"/>
  <c r="BK1075" i="2"/>
  <c r="BK986" i="2"/>
  <c r="J936" i="2"/>
  <c r="J909" i="2"/>
  <c r="J897" i="2"/>
  <c r="J775" i="2"/>
  <c r="BK545" i="2"/>
  <c r="J175" i="2"/>
  <c r="J915" i="2"/>
  <c r="BK879" i="2"/>
  <c r="J676" i="2"/>
  <c r="BK521" i="2"/>
  <c r="BK1123" i="2"/>
  <c r="BK1115" i="2"/>
  <c r="BK1080" i="2"/>
  <c r="J943" i="2"/>
  <c r="BK928" i="2"/>
  <c r="BK784" i="2"/>
  <c r="BK593" i="2"/>
  <c r="J356" i="2"/>
  <c r="J247" i="3"/>
  <c r="J243" i="3"/>
  <c r="BK241" i="3"/>
  <c r="BK236" i="3"/>
  <c r="J232" i="3"/>
  <c r="J226" i="3"/>
  <c r="BK203" i="3"/>
  <c r="J189" i="3"/>
  <c r="J128" i="3"/>
  <c r="J169" i="3"/>
  <c r="J202" i="3"/>
  <c r="BK173" i="3"/>
  <c r="J144" i="3"/>
  <c r="BK178" i="3"/>
  <c r="BK132" i="3"/>
  <c r="J181" i="3"/>
  <c r="BK225" i="3"/>
  <c r="BK207" i="3"/>
  <c r="BK184" i="3"/>
  <c r="BK128" i="3"/>
  <c r="J215" i="3"/>
  <c r="J157" i="3"/>
  <c r="J175" i="3"/>
  <c r="J401" i="4"/>
  <c r="BK390" i="4"/>
  <c r="BK347" i="4"/>
  <c r="BK317" i="4"/>
  <c r="BK185" i="4"/>
  <c r="J160" i="4"/>
  <c r="BK382" i="4"/>
  <c r="J354" i="4"/>
  <c r="BK320" i="4"/>
  <c r="J294" i="4"/>
  <c r="BK271" i="4"/>
  <c r="BK253" i="4"/>
  <c r="J241" i="4"/>
  <c r="J185" i="4"/>
  <c r="J159" i="4"/>
  <c r="BK135" i="4"/>
  <c r="J370" i="4"/>
  <c r="BK356" i="4"/>
  <c r="BK332" i="4"/>
  <c r="BK301" i="4"/>
  <c r="J274" i="4"/>
  <c r="J251" i="4"/>
  <c r="J225" i="4"/>
  <c r="BK209" i="4"/>
  <c r="BK375" i="4"/>
  <c r="BK350" i="4"/>
  <c r="J278" i="4"/>
  <c r="J266" i="4"/>
  <c r="J232" i="4"/>
  <c r="J223" i="4"/>
  <c r="J204" i="4"/>
  <c r="BK175" i="4"/>
  <c r="BK159" i="4"/>
  <c r="BK146" i="4"/>
  <c r="J374" i="4"/>
  <c r="J328" i="4"/>
  <c r="BK297" i="4"/>
  <c r="BK366" i="4"/>
  <c r="BK355" i="4"/>
  <c r="BK326" i="4"/>
  <c r="J268" i="4"/>
  <c r="BK228" i="4"/>
  <c r="BK212" i="4"/>
  <c r="BK199" i="4"/>
  <c r="J176" i="4"/>
  <c r="J154" i="4"/>
  <c r="BK147" i="4"/>
  <c r="BK128" i="4"/>
  <c r="J235" i="4"/>
  <c r="BK191" i="4"/>
  <c r="J147" i="4"/>
  <c r="J210" i="5"/>
  <c r="J207" i="5"/>
  <c r="J203" i="5"/>
  <c r="BK198" i="5"/>
  <c r="BK196" i="5"/>
  <c r="J193" i="5"/>
  <c r="J188" i="5"/>
  <c r="BK184" i="5"/>
  <c r="J178" i="5"/>
  <c r="BK163" i="5"/>
  <c r="J156" i="5"/>
  <c r="BK175" i="5"/>
  <c r="BK155" i="5"/>
  <c r="J175" i="5"/>
  <c r="J161" i="5"/>
  <c r="J164" i="5"/>
  <c r="J142" i="5"/>
  <c r="J134" i="5"/>
  <c r="J135" i="5"/>
  <c r="J144" i="5"/>
  <c r="J256" i="6"/>
  <c r="BK245" i="6"/>
  <c r="J234" i="6"/>
  <c r="J208" i="6"/>
  <c r="J162" i="6"/>
  <c r="J232" i="6"/>
  <c r="J186" i="6"/>
  <c r="J228" i="6"/>
  <c r="J170" i="6"/>
  <c r="BK192" i="6"/>
  <c r="J160" i="6"/>
  <c r="J212" i="6"/>
  <c r="J152" i="6"/>
  <c r="BK126" i="6"/>
  <c r="BK131" i="7"/>
  <c r="J168" i="7"/>
  <c r="BK186" i="7"/>
  <c r="J174" i="7"/>
  <c r="BK165" i="7"/>
  <c r="J160" i="7"/>
  <c r="J152" i="7"/>
  <c r="BK137" i="7"/>
  <c r="J134" i="7"/>
  <c r="BK185" i="7"/>
  <c r="J154" i="7"/>
  <c r="J185" i="7"/>
  <c r="J181" i="7"/>
  <c r="BK179" i="7"/>
  <c r="J176" i="7"/>
  <c r="J169" i="7"/>
  <c r="BK157" i="7"/>
  <c r="J147" i="7"/>
  <c r="BK143" i="7"/>
  <c r="BK136" i="7"/>
  <c r="J187" i="7"/>
  <c r="J170" i="7"/>
  <c r="BK147" i="7"/>
  <c r="J142" i="7"/>
  <c r="BK133" i="7"/>
  <c r="BK138" i="8"/>
  <c r="J135" i="8"/>
  <c r="J136" i="8"/>
  <c r="BK123" i="8"/>
  <c r="J138" i="10"/>
  <c r="BK1077" i="2"/>
  <c r="BK1017" i="2"/>
  <c r="BK901" i="2"/>
  <c r="J767" i="2"/>
  <c r="J700" i="2"/>
  <c r="BK623" i="2"/>
  <c r="J557" i="2"/>
  <c r="J234" i="2"/>
  <c r="J164" i="2"/>
  <c r="BK905" i="2"/>
  <c r="J822" i="2"/>
  <c r="BK697" i="2"/>
  <c r="BK606" i="2"/>
  <c r="J502" i="2"/>
  <c r="J380" i="2"/>
  <c r="AS95" i="1"/>
  <c r="BK822" i="2"/>
  <c r="BK759" i="2"/>
  <c r="BK690" i="2"/>
  <c r="J664" i="2"/>
  <c r="J593" i="2"/>
  <c r="J419" i="2"/>
  <c r="BK222" i="2"/>
  <c r="J1088" i="2"/>
  <c r="BK1028" i="2"/>
  <c r="J935" i="2"/>
  <c r="BK913" i="2"/>
  <c r="BK773" i="2"/>
  <c r="BK736" i="2"/>
  <c r="BK693" i="2"/>
  <c r="J658" i="2"/>
  <c r="J405" i="2"/>
  <c r="BK249" i="2"/>
  <c r="J166" i="2"/>
  <c r="BK156" i="2"/>
  <c r="J1103" i="2"/>
  <c r="BK1025" i="2"/>
  <c r="BK940" i="2"/>
  <c r="J922" i="2"/>
  <c r="J907" i="2"/>
  <c r="BK793" i="2"/>
  <c r="BK710" i="2"/>
  <c r="BK685" i="2"/>
  <c r="J1077" i="2"/>
  <c r="J956" i="2"/>
  <c r="J932" i="2"/>
  <c r="BK900" i="2"/>
  <c r="J653" i="2"/>
  <c r="BK190" i="2"/>
  <c r="J928" i="2"/>
  <c r="BK777" i="2"/>
  <c r="J576" i="2"/>
  <c r="J499" i="2"/>
  <c r="BK1112" i="2"/>
  <c r="J976" i="2"/>
  <c r="BK930" i="2"/>
  <c r="J923" i="2"/>
  <c r="BK909" i="2"/>
  <c r="J691" i="2"/>
  <c r="BK501" i="2"/>
  <c r="BK248" i="3"/>
  <c r="BK243" i="3"/>
  <c r="BK240" i="3"/>
  <c r="J237" i="3"/>
  <c r="BK233" i="3"/>
  <c r="J228" i="3"/>
  <c r="J214" i="3"/>
  <c r="BK202" i="3"/>
  <c r="BK179" i="3"/>
  <c r="BK183" i="3"/>
  <c r="BK191" i="3"/>
  <c r="J177" i="3"/>
  <c r="BK154" i="3"/>
  <c r="J130" i="3"/>
  <c r="J195" i="3"/>
  <c r="BK134" i="3"/>
  <c r="J203" i="3"/>
  <c r="J176" i="3"/>
  <c r="BK224" i="3"/>
  <c r="BK206" i="3"/>
  <c r="BK185" i="3"/>
  <c r="J156" i="3"/>
  <c r="J126" i="3"/>
  <c r="BK213" i="3"/>
  <c r="BK156" i="3"/>
  <c r="BK189" i="3"/>
  <c r="J163" i="3"/>
  <c r="BK396" i="4"/>
  <c r="J342" i="4"/>
  <c r="J186" i="4"/>
  <c r="J173" i="4"/>
  <c r="J151" i="4"/>
  <c r="J386" i="4"/>
  <c r="J372" i="4"/>
  <c r="J355" i="4"/>
  <c r="BK337" i="4"/>
  <c r="BK328" i="4"/>
  <c r="J311" i="4"/>
  <c r="BK287" i="4"/>
  <c r="J273" i="4"/>
  <c r="J247" i="4"/>
  <c r="BK232" i="4"/>
  <c r="J221" i="4"/>
  <c r="J191" i="4"/>
  <c r="J174" i="4"/>
  <c r="J157" i="4"/>
  <c r="J136" i="4"/>
  <c r="BK384" i="4"/>
  <c r="J362" i="4"/>
  <c r="BK339" i="4"/>
  <c r="J327" i="4"/>
  <c r="J303" i="4"/>
  <c r="BK283" i="4"/>
  <c r="BK262" i="4"/>
  <c r="BK248" i="4"/>
  <c r="J397" i="4"/>
  <c r="J379" i="4"/>
  <c r="BK362" i="4"/>
  <c r="J348" i="4"/>
  <c r="J336" i="4"/>
  <c r="J305" i="4"/>
  <c r="J288" i="4"/>
  <c r="BK255" i="4"/>
  <c r="BK225" i="4"/>
  <c r="J216" i="4"/>
  <c r="BK207" i="4"/>
  <c r="BK196" i="4"/>
  <c r="BK174" i="4"/>
  <c r="BK157" i="4"/>
  <c r="J140" i="4"/>
  <c r="J392" i="4"/>
  <c r="J261" i="4"/>
  <c r="J244" i="4"/>
  <c r="J230" i="4"/>
  <c r="J213" i="4"/>
  <c r="BK200" i="4"/>
  <c r="J175" i="4"/>
  <c r="J137" i="4"/>
  <c r="J389" i="4"/>
  <c r="BK345" i="4"/>
  <c r="J317" i="4"/>
  <c r="BK291" i="4"/>
  <c r="J282" i="4"/>
  <c r="J267" i="4"/>
  <c r="J226" i="4"/>
  <c r="J215" i="4"/>
  <c r="BK198" i="4"/>
  <c r="BK182" i="4"/>
  <c r="BK133" i="4"/>
  <c r="BK400" i="4"/>
  <c r="BK397" i="4"/>
  <c r="BK349" i="4"/>
  <c r="J325" i="4"/>
  <c r="J297" i="4"/>
  <c r="BK254" i="4"/>
  <c r="BK180" i="4"/>
  <c r="J169" i="4"/>
  <c r="BK151" i="4"/>
  <c r="J143" i="4"/>
  <c r="J269" i="4"/>
  <c r="BK259" i="4"/>
  <c r="BK236" i="4"/>
  <c r="BK195" i="4"/>
  <c r="BK169" i="4"/>
  <c r="J138" i="4"/>
  <c r="J209" i="5"/>
  <c r="J205" i="5"/>
  <c r="BK201" i="5"/>
  <c r="J198" i="5"/>
  <c r="J196" i="5"/>
  <c r="BK193" i="5"/>
  <c r="J189" i="5"/>
  <c r="J186" i="5"/>
  <c r="J182" i="5"/>
  <c r="BK173" i="5"/>
  <c r="J157" i="5"/>
  <c r="BK142" i="5"/>
  <c r="BK162" i="5"/>
  <c r="BK178" i="5"/>
  <c r="J132" i="5"/>
  <c r="BK169" i="5"/>
  <c r="BK143" i="5"/>
  <c r="BK158" i="5"/>
  <c r="BK146" i="5"/>
  <c r="J146" i="5"/>
  <c r="J257" i="6"/>
  <c r="BK247" i="6"/>
  <c r="BK239" i="6"/>
  <c r="J216" i="6"/>
  <c r="J140" i="6"/>
  <c r="BK124" i="6"/>
  <c r="J202" i="6"/>
  <c r="BK136" i="6"/>
  <c r="BK186" i="6"/>
  <c r="J230" i="6"/>
  <c r="BK152" i="6"/>
  <c r="J190" i="6"/>
  <c r="J146" i="6"/>
  <c r="J222" i="6"/>
  <c r="BK204" i="6"/>
  <c r="J159" i="7"/>
  <c r="J171" i="7"/>
  <c r="J133" i="8"/>
  <c r="J120" i="8"/>
  <c r="J134" i="8"/>
  <c r="BK135" i="8"/>
  <c r="BK124" i="10"/>
  <c r="BK148" i="10"/>
  <c r="J148" i="10"/>
  <c r="BK150" i="10"/>
  <c r="J130" i="10"/>
  <c r="BK1088" i="2"/>
  <c r="J1010" i="2"/>
  <c r="BK917" i="2"/>
  <c r="BK802" i="2"/>
  <c r="J413" i="2"/>
  <c r="J248" i="3"/>
  <c r="BK239" i="3"/>
  <c r="J236" i="3"/>
  <c r="BK232" i="3"/>
  <c r="BK227" i="3"/>
  <c r="J213" i="3"/>
  <c r="BK198" i="3"/>
  <c r="BK163" i="3"/>
  <c r="J229" i="3"/>
  <c r="J171" i="3"/>
  <c r="J185" i="3"/>
  <c r="BK158" i="3"/>
  <c r="J230" i="3"/>
  <c r="J194" i="3"/>
  <c r="BK130" i="3"/>
  <c r="J211" i="3"/>
  <c r="J167" i="3"/>
  <c r="BK209" i="3"/>
  <c r="J201" i="3"/>
  <c r="J153" i="3"/>
  <c r="BK220" i="3"/>
  <c r="J191" i="3"/>
  <c r="J158" i="3"/>
  <c r="J207" i="3"/>
  <c r="J140" i="3"/>
  <c r="J384" i="4"/>
  <c r="BK354" i="4"/>
  <c r="BK338" i="4"/>
  <c r="BK176" i="4"/>
  <c r="J396" i="4"/>
  <c r="BK387" i="4"/>
  <c r="BK380" i="4"/>
  <c r="J334" i="4"/>
  <c r="J310" i="4"/>
  <c r="J295" i="4"/>
  <c r="BK280" i="4"/>
  <c r="BK245" i="4"/>
  <c r="J234" i="4"/>
  <c r="BK186" i="4"/>
  <c r="J165" i="4"/>
  <c r="BK149" i="4"/>
  <c r="J134" i="4"/>
  <c r="BK368" i="4"/>
  <c r="J350" i="4"/>
  <c r="J330" i="4"/>
  <c r="J307" i="4"/>
  <c r="J286" i="4"/>
  <c r="BK240" i="4"/>
  <c r="J212" i="4"/>
  <c r="J387" i="4"/>
  <c r="BK374" i="4"/>
  <c r="BK343" i="4"/>
  <c r="BK319" i="4"/>
  <c r="BK299" i="4"/>
  <c r="J281" i="4"/>
  <c r="BK270" i="4"/>
  <c r="J248" i="4"/>
  <c r="BK214" i="4"/>
  <c r="J201" i="4"/>
  <c r="J184" i="4"/>
  <c r="BK162" i="4"/>
  <c r="BK153" i="4"/>
  <c r="BK131" i="4"/>
  <c r="J366" i="4"/>
  <c r="BK348" i="4"/>
  <c r="BK323" i="4"/>
  <c r="BK277" i="4"/>
  <c r="J262" i="4"/>
  <c r="J258" i="4"/>
  <c r="J253" i="4"/>
  <c r="BK242" i="4"/>
  <c r="BK192" i="4"/>
  <c r="BK144" i="4"/>
  <c r="J399" i="4"/>
  <c r="J353" i="4"/>
  <c r="J319" i="4"/>
  <c r="J287" i="4"/>
  <c r="BK274" i="4"/>
  <c r="J229" i="4"/>
  <c r="J217" i="4"/>
  <c r="J200" i="4"/>
  <c r="J192" i="4"/>
  <c r="J149" i="4"/>
  <c r="BK376" i="4"/>
  <c r="J356" i="4"/>
  <c r="BK336" i="4"/>
  <c r="BK310" i="4"/>
  <c r="J293" i="4"/>
  <c r="BK246" i="4"/>
  <c r="BK189" i="4"/>
  <c r="BK170" i="4"/>
  <c r="J152" i="4"/>
  <c r="BK138" i="4"/>
  <c r="BK250" i="4"/>
  <c r="BK219" i="4"/>
  <c r="BK203" i="4"/>
  <c r="BK181" i="4"/>
  <c r="BK132" i="4"/>
  <c r="BK209" i="5"/>
  <c r="BK205" i="5"/>
  <c r="J200" i="5"/>
  <c r="BK197" i="5"/>
  <c r="BK194" i="5"/>
  <c r="J190" i="5"/>
  <c r="BK187" i="5"/>
  <c r="BK182" i="5"/>
  <c r="BK170" i="5"/>
  <c r="J179" i="5"/>
  <c r="BK168" i="5"/>
  <c r="J176" i="5"/>
  <c r="BK176" i="5"/>
  <c r="J143" i="5"/>
  <c r="BK153" i="5"/>
  <c r="J138" i="5"/>
  <c r="J155" i="5"/>
  <c r="BK134" i="5"/>
  <c r="BK138" i="5"/>
  <c r="J258" i="6"/>
  <c r="J252" i="6"/>
  <c r="J241" i="6"/>
  <c r="BK224" i="6"/>
  <c r="BK194" i="6"/>
  <c r="BK168" i="6"/>
  <c r="J166" i="6"/>
  <c r="J196" i="6"/>
  <c r="J204" i="6"/>
  <c r="J150" i="6"/>
  <c r="J184" i="6"/>
  <c r="BK158" i="6"/>
  <c r="BK214" i="6"/>
  <c r="BK196" i="6"/>
  <c r="BK156" i="6"/>
  <c r="J139" i="7"/>
  <c r="J184" i="7"/>
  <c r="BK134" i="8"/>
  <c r="BK126" i="8"/>
  <c r="J124" i="10"/>
  <c r="J119" i="10" s="1"/>
  <c r="J144" i="10"/>
  <c r="J132" i="10"/>
  <c r="J1021" i="2"/>
  <c r="J908" i="2"/>
  <c r="J850" i="2"/>
  <c r="J729" i="2"/>
  <c r="BK614" i="2"/>
  <c r="BK261" i="2"/>
  <c r="BK136" i="2"/>
  <c r="BK903" i="2"/>
  <c r="BK717" i="2"/>
  <c r="BK625" i="2"/>
  <c r="BK552" i="2"/>
  <c r="J421" i="2"/>
  <c r="BK205" i="2"/>
  <c r="J1100" i="2"/>
  <c r="BK1041" i="2"/>
  <c r="BK976" i="2"/>
  <c r="J925" i="2"/>
  <c r="BK918" i="2"/>
  <c r="J902" i="2"/>
  <c r="J805" i="2"/>
  <c r="BK771" i="2"/>
  <c r="J710" i="2"/>
  <c r="J687" i="2"/>
  <c r="J625" i="2"/>
  <c r="BK499" i="2"/>
  <c r="J190" i="2"/>
  <c r="BK1084" i="2"/>
  <c r="J1041" i="2"/>
  <c r="J946" i="2"/>
  <c r="J930" i="2"/>
  <c r="BK912" i="2"/>
  <c r="BK747" i="2"/>
  <c r="J697" i="2"/>
  <c r="BK664" i="2"/>
  <c r="BK559" i="2"/>
  <c r="J310" i="2"/>
  <c r="J203" i="2"/>
  <c r="BK144" i="2"/>
  <c r="BK1100" i="2"/>
  <c r="J1034" i="2"/>
  <c r="BK1010" i="2"/>
  <c r="BK935" i="2"/>
  <c r="J916" i="2"/>
  <c r="BK805" i="2"/>
  <c r="BK752" i="2"/>
  <c r="BK688" i="2"/>
  <c r="BK323" i="2"/>
  <c r="J940" i="2"/>
  <c r="BK916" i="2"/>
  <c r="BK899" i="2"/>
  <c r="J552" i="2"/>
  <c r="J920" i="2"/>
  <c r="J890" i="2"/>
  <c r="J671" i="2"/>
  <c r="BK507" i="2"/>
  <c r="J1123" i="2"/>
  <c r="BK941" i="2"/>
  <c r="J918" i="2"/>
  <c r="BK788" i="2"/>
  <c r="BK164" i="2"/>
  <c r="J250" i="3"/>
  <c r="J246" i="3"/>
  <c r="BK242" i="3"/>
  <c r="BK237" i="3"/>
  <c r="J233" i="3"/>
  <c r="BK229" i="3"/>
  <c r="BK216" i="3"/>
  <c r="J200" i="3"/>
  <c r="BK152" i="3"/>
  <c r="BK192" i="3"/>
  <c r="J206" i="3"/>
  <c r="J188" i="3"/>
  <c r="BK159" i="3"/>
  <c r="J151" i="3"/>
  <c r="J184" i="3"/>
  <c r="BK136" i="3"/>
  <c r="BK214" i="3"/>
  <c r="J186" i="3"/>
  <c r="J152" i="3"/>
  <c r="J217" i="3"/>
  <c r="J192" i="3"/>
  <c r="J178" i="3"/>
  <c r="J136" i="3"/>
  <c r="J208" i="3"/>
  <c r="BK149" i="3"/>
  <c r="J183" i="3"/>
  <c r="J398" i="4"/>
  <c r="BK369" i="4"/>
  <c r="BK340" i="4"/>
  <c r="BK312" i="4"/>
  <c r="BK197" i="4"/>
  <c r="J170" i="4"/>
  <c r="BK395" i="4"/>
  <c r="J378" i="4"/>
  <c r="J349" i="4"/>
  <c r="J323" i="4"/>
  <c r="BK309" i="4"/>
  <c r="BK292" i="4"/>
  <c r="J276" i="4"/>
  <c r="J255" i="4"/>
  <c r="J236" i="4"/>
  <c r="BK218" i="4"/>
  <c r="J189" i="4"/>
  <c r="BK172" i="4"/>
  <c r="J153" i="4"/>
  <c r="J139" i="4"/>
  <c r="BK371" i="4"/>
  <c r="BK335" i="4"/>
  <c r="J324" i="4"/>
  <c r="BK300" i="4"/>
  <c r="BK276" i="4"/>
  <c r="BK234" i="4"/>
  <c r="J210" i="4"/>
  <c r="J373" i="4"/>
  <c r="J346" i="4"/>
  <c r="BK303" i="4"/>
  <c r="J292" i="4"/>
  <c r="BK273" i="4"/>
  <c r="J238" i="4"/>
  <c r="BK211" i="4"/>
  <c r="J194" i="4"/>
  <c r="J172" i="4"/>
  <c r="BK156" i="4"/>
  <c r="BK137" i="4"/>
  <c r="BK393" i="4"/>
  <c r="BK351" i="4"/>
  <c r="J312" i="4"/>
  <c r="J275" i="4"/>
  <c r="J259" i="4"/>
  <c r="BK238" i="4"/>
  <c r="BK229" i="4"/>
  <c r="J222" i="4"/>
  <c r="BK205" i="4"/>
  <c r="BK154" i="4"/>
  <c r="J380" i="4"/>
  <c r="BK334" i="4"/>
  <c r="BK305" i="4"/>
  <c r="BK281" i="4"/>
  <c r="BK265" i="4"/>
  <c r="BK221" i="4"/>
  <c r="J199" i="4"/>
  <c r="BK165" i="4"/>
  <c r="BK143" i="4"/>
  <c r="BK386" i="4"/>
  <c r="BK372" i="4"/>
  <c r="BK342" i="4"/>
  <c r="BK308" i="4"/>
  <c r="BK295" i="4"/>
  <c r="BK239" i="4"/>
  <c r="J218" i="4"/>
  <c r="J187" i="4"/>
  <c r="BK171" i="4"/>
  <c r="J158" i="4"/>
  <c r="BK145" i="4"/>
  <c r="BK130" i="4"/>
  <c r="BK267" i="4"/>
  <c r="BK257" i="4"/>
  <c r="J245" i="4"/>
  <c r="J207" i="4"/>
  <c r="J182" i="4"/>
  <c r="J144" i="4"/>
  <c r="BK210" i="5"/>
  <c r="BK207" i="5"/>
  <c r="J206" i="5"/>
  <c r="J204" i="5"/>
  <c r="BK200" i="5"/>
  <c r="J197" i="5"/>
  <c r="J194" i="5"/>
  <c r="BK190" i="5"/>
  <c r="J187" i="5"/>
  <c r="J185" i="5"/>
  <c r="BK181" i="5"/>
  <c r="J165" i="5"/>
  <c r="BK136" i="5"/>
  <c r="BK164" i="5"/>
  <c r="BK141" i="5"/>
  <c r="BK167" i="5"/>
  <c r="J150" i="5"/>
  <c r="BK144" i="5"/>
  <c r="BK132" i="5"/>
  <c r="J137" i="5"/>
  <c r="BK145" i="5"/>
  <c r="BK128" i="5"/>
  <c r="BK255" i="6"/>
  <c r="J243" i="6"/>
  <c r="J236" i="6"/>
  <c r="J210" i="6"/>
  <c r="BK202" i="6"/>
  <c r="J194" i="6"/>
  <c r="BK162" i="6"/>
  <c r="J218" i="6"/>
  <c r="BK142" i="6"/>
  <c r="J224" i="6"/>
  <c r="BK166" i="6"/>
  <c r="J134" i="6"/>
  <c r="J122" i="6"/>
  <c r="BK184" i="7"/>
  <c r="J177" i="7"/>
  <c r="J141" i="8"/>
  <c r="BK127" i="8"/>
  <c r="BK132" i="8"/>
  <c r="BK136" i="10"/>
  <c r="J146" i="10"/>
  <c r="BK712" i="2"/>
  <c r="J641" i="2"/>
  <c r="J580" i="2"/>
  <c r="J249" i="2"/>
  <c r="BK203" i="2"/>
  <c r="J934" i="2"/>
  <c r="BK890" i="2"/>
  <c r="J683" i="2"/>
  <c r="J559" i="2"/>
  <c r="BK423" i="2"/>
  <c r="J222" i="2"/>
  <c r="BK1106" i="2"/>
  <c r="BK1013" i="2"/>
  <c r="BK932" i="2"/>
  <c r="BK914" i="2"/>
  <c r="J899" i="2"/>
  <c r="J784" i="2"/>
  <c r="BK749" i="2"/>
  <c r="J695" i="2"/>
  <c r="J685" i="2"/>
  <c r="BK557" i="2"/>
  <c r="J261" i="2"/>
  <c r="J1080" i="2"/>
  <c r="J1023" i="2"/>
  <c r="BK931" i="2"/>
  <c r="BK883" i="2"/>
  <c r="J714" i="2"/>
  <c r="BK681" i="2"/>
  <c r="J623" i="2"/>
  <c r="BK343" i="2"/>
  <c r="BK209" i="2"/>
  <c r="BK159" i="2"/>
  <c r="J1106" i="2"/>
  <c r="J1013" i="2"/>
  <c r="BK938" i="2"/>
  <c r="BK920" i="2"/>
  <c r="BK904" i="2"/>
  <c r="J773" i="2"/>
  <c r="J693" i="2"/>
  <c r="BK580" i="2"/>
  <c r="J144" i="2"/>
  <c r="BK1023" i="2"/>
  <c r="BK939" i="2"/>
  <c r="BK907" i="2"/>
  <c r="BK792" i="2"/>
  <c r="BK198" i="2"/>
  <c r="BK927" i="2"/>
  <c r="J900" i="2"/>
  <c r="BK683" i="2"/>
  <c r="BK561" i="2"/>
  <c r="J156" i="2"/>
  <c r="J1115" i="2"/>
  <c r="J986" i="2"/>
  <c r="J929" i="2"/>
  <c r="J919" i="2"/>
  <c r="BK803" i="2"/>
  <c r="BK767" i="2"/>
  <c r="BK602" i="2"/>
  <c r="BK405" i="2"/>
  <c r="J252" i="3"/>
  <c r="BK245" i="3"/>
  <c r="J241" i="3"/>
  <c r="J238" i="3"/>
  <c r="J235" i="3"/>
  <c r="BK230" i="3"/>
  <c r="J224" i="3"/>
  <c r="J210" i="3"/>
  <c r="BK190" i="3"/>
  <c r="J231" i="3"/>
  <c r="BK195" i="3"/>
  <c r="BK208" i="3"/>
  <c r="BK197" i="3"/>
  <c r="BK181" i="3"/>
  <c r="BK153" i="3"/>
  <c r="J146" i="3"/>
  <c r="BK222" i="3"/>
  <c r="BK160" i="3"/>
  <c r="J222" i="3"/>
  <c r="BK187" i="3"/>
  <c r="BK142" i="3"/>
  <c r="BK199" i="3"/>
  <c r="BK167" i="3"/>
  <c r="J142" i="3"/>
  <c r="BK219" i="3"/>
  <c r="J187" i="3"/>
  <c r="J138" i="3"/>
  <c r="J180" i="3"/>
  <c r="J400" i="4"/>
  <c r="BK392" i="4"/>
  <c r="J368" i="4"/>
  <c r="BK318" i="4"/>
  <c r="BK201" i="4"/>
  <c r="BK167" i="4"/>
  <c r="BK391" i="4"/>
  <c r="J381" i="4"/>
  <c r="BK341" i="4"/>
  <c r="BK324" i="4"/>
  <c r="J298" i="4"/>
  <c r="BK284" i="4"/>
  <c r="BK272" i="4"/>
  <c r="BK251" i="4"/>
  <c r="BK233" i="4"/>
  <c r="J214" i="4"/>
  <c r="BK155" i="4"/>
  <c r="BK141" i="4"/>
  <c r="J133" i="4"/>
  <c r="BK367" i="4"/>
  <c r="J340" i="4"/>
  <c r="BK331" i="4"/>
  <c r="J299" i="4"/>
  <c r="J231" i="4"/>
  <c r="BK222" i="4"/>
  <c r="J395" i="4"/>
  <c r="BK378" i="4"/>
  <c r="J347" i="4"/>
  <c r="J321" i="4"/>
  <c r="J302" i="4"/>
  <c r="BK286" i="4"/>
  <c r="BK268" i="4"/>
  <c r="BK206" i="4"/>
  <c r="J193" i="4"/>
  <c r="J164" i="4"/>
  <c r="BK148" i="4"/>
  <c r="J132" i="4"/>
  <c r="BK365" i="4"/>
  <c r="BK333" i="4"/>
  <c r="BK302" i="4"/>
  <c r="BK266" i="4"/>
  <c r="J243" i="4"/>
  <c r="J211" i="4"/>
  <c r="BK183" i="4"/>
  <c r="J155" i="4"/>
  <c r="BK136" i="4"/>
  <c r="J364" i="4"/>
  <c r="BK327" i="4"/>
  <c r="J308" i="4"/>
  <c r="BK285" i="4"/>
  <c r="BK275" i="4"/>
  <c r="BK227" i="4"/>
  <c r="J147" i="5"/>
  <c r="BK180" i="5"/>
  <c r="BK172" i="5"/>
  <c r="J163" i="5"/>
  <c r="J158" i="5"/>
  <c r="J177" i="5"/>
  <c r="BK154" i="5"/>
  <c r="J141" i="5"/>
  <c r="BK152" i="5"/>
  <c r="BK137" i="5"/>
  <c r="BK161" i="5"/>
  <c r="J140" i="5"/>
  <c r="BK151" i="5"/>
  <c r="J136" i="5"/>
  <c r="BK256" i="6"/>
  <c r="J249" i="6"/>
  <c r="BK243" i="6"/>
  <c r="BK236" i="6"/>
  <c r="J214" i="6"/>
  <c r="BK144" i="6"/>
  <c r="BK198" i="6"/>
  <c r="J136" i="6"/>
  <c r="J226" i="6"/>
  <c r="BK140" i="6"/>
  <c r="BK148" i="6"/>
  <c r="BK154" i="6"/>
  <c r="BK216" i="6"/>
  <c r="BK206" i="6"/>
  <c r="J124" i="6"/>
  <c r="J175" i="7"/>
  <c r="BK132" i="7"/>
  <c r="BK170" i="7"/>
  <c r="BK167" i="7"/>
  <c r="BK160" i="7"/>
  <c r="J155" i="7"/>
  <c r="BK151" i="7"/>
  <c r="J144" i="7"/>
  <c r="J137" i="7"/>
  <c r="BK187" i="7"/>
  <c r="BK182" i="7"/>
  <c r="BK169" i="7"/>
  <c r="J149" i="7"/>
  <c r="J143" i="7"/>
  <c r="BK141" i="7"/>
  <c r="J165" i="8"/>
  <c r="J164" i="8" s="1"/>
  <c r="BK137" i="8"/>
  <c r="J127" i="8"/>
  <c r="J138" i="8"/>
  <c r="J128" i="8"/>
  <c r="BK133" i="8"/>
  <c r="BK146" i="10"/>
  <c r="J136" i="10"/>
  <c r="J150" i="10"/>
  <c r="J694" i="2" l="1"/>
  <c r="J119" i="8"/>
  <c r="J118" i="8" s="1"/>
  <c r="BK218" i="3"/>
  <c r="J218" i="3" s="1"/>
  <c r="J102" i="3" s="1"/>
  <c r="J127" i="10"/>
  <c r="J98" i="10" s="1"/>
  <c r="J97" i="10"/>
  <c r="T127" i="10"/>
  <c r="T119" i="10" s="1"/>
  <c r="T118" i="10" s="1"/>
  <c r="R127" i="10"/>
  <c r="R119" i="10" s="1"/>
  <c r="R118" i="10" s="1"/>
  <c r="P127" i="10"/>
  <c r="P119" i="10" s="1"/>
  <c r="P118" i="10" s="1"/>
  <c r="AU103" i="1" s="1"/>
  <c r="BK127" i="10"/>
  <c r="J208" i="4"/>
  <c r="J224" i="4"/>
  <c r="J126" i="4"/>
  <c r="J263" i="4"/>
  <c r="J168" i="4"/>
  <c r="J290" i="4"/>
  <c r="J256" i="4"/>
  <c r="BK193" i="3"/>
  <c r="J193" i="3" s="1"/>
  <c r="J101" i="3" s="1"/>
  <c r="J377" i="4"/>
  <c r="J383" i="4"/>
  <c r="BK290" i="4"/>
  <c r="BK126" i="4"/>
  <c r="BK168" i="4"/>
  <c r="P170" i="2"/>
  <c r="BK170" i="2"/>
  <c r="J170" i="2" s="1"/>
  <c r="J99" i="2" s="1"/>
  <c r="T170" i="2"/>
  <c r="R170" i="2"/>
  <c r="BK197" i="2"/>
  <c r="J197" i="2" s="1"/>
  <c r="J101" i="2" s="1"/>
  <c r="BK779" i="2"/>
  <c r="J779" i="2" s="1"/>
  <c r="J109" i="2" s="1"/>
  <c r="P1079" i="2"/>
  <c r="R1105" i="2"/>
  <c r="T125" i="3"/>
  <c r="T148" i="3"/>
  <c r="P155" i="3"/>
  <c r="T218" i="3"/>
  <c r="P126" i="4"/>
  <c r="P224" i="4"/>
  <c r="R263" i="4"/>
  <c r="BK377" i="4"/>
  <c r="P133" i="5"/>
  <c r="BK166" i="5"/>
  <c r="J166" i="5" s="1"/>
  <c r="J102" i="5" s="1"/>
  <c r="BK192" i="5"/>
  <c r="J192" i="5" s="1"/>
  <c r="J105" i="5" s="1"/>
  <c r="BK121" i="6"/>
  <c r="J121" i="6" s="1"/>
  <c r="J97" i="6" s="1"/>
  <c r="P135" i="7"/>
  <c r="P150" i="7"/>
  <c r="R156" i="7"/>
  <c r="P173" i="7"/>
  <c r="P119" i="8"/>
  <c r="P118" i="8" s="1"/>
  <c r="AU102" i="1" s="1"/>
  <c r="P135" i="2"/>
  <c r="T418" i="2"/>
  <c r="P694" i="2"/>
  <c r="P709" i="2"/>
  <c r="R709" i="2"/>
  <c r="R716" i="2"/>
  <c r="R751" i="2"/>
  <c r="P1027" i="2"/>
  <c r="BK1105" i="2"/>
  <c r="J1105" i="2" s="1"/>
  <c r="J112" i="2" s="1"/>
  <c r="P125" i="3"/>
  <c r="P148" i="3"/>
  <c r="BK155" i="3"/>
  <c r="J155" i="3" s="1"/>
  <c r="J99" i="3" s="1"/>
  <c r="R218" i="3"/>
  <c r="R224" i="4"/>
  <c r="P290" i="4"/>
  <c r="T377" i="4"/>
  <c r="BK149" i="5"/>
  <c r="J149" i="5" s="1"/>
  <c r="J101" i="5" s="1"/>
  <c r="BK183" i="5"/>
  <c r="J183" i="5" s="1"/>
  <c r="J104" i="5" s="1"/>
  <c r="BK202" i="5"/>
  <c r="J202" i="5" s="1"/>
  <c r="J106" i="5" s="1"/>
  <c r="BK238" i="6"/>
  <c r="J238" i="6" s="1"/>
  <c r="J98" i="6" s="1"/>
  <c r="T254" i="6"/>
  <c r="BK135" i="7"/>
  <c r="J135" i="7" s="1"/>
  <c r="J99" i="7" s="1"/>
  <c r="T140" i="7"/>
  <c r="R150" i="7"/>
  <c r="T153" i="7"/>
  <c r="P166" i="7"/>
  <c r="BK173" i="7"/>
  <c r="J173" i="7" s="1"/>
  <c r="J107" i="7" s="1"/>
  <c r="T173" i="7"/>
  <c r="R197" i="2"/>
  <c r="P779" i="2"/>
  <c r="BK1079" i="2"/>
  <c r="J1079" i="2" s="1"/>
  <c r="J111" i="2" s="1"/>
  <c r="R1118" i="2"/>
  <c r="R162" i="3"/>
  <c r="R193" i="3"/>
  <c r="T168" i="4"/>
  <c r="BK263" i="4"/>
  <c r="BK383" i="4"/>
  <c r="R133" i="5"/>
  <c r="T166" i="5"/>
  <c r="P192" i="5"/>
  <c r="P238" i="6"/>
  <c r="R254" i="6"/>
  <c r="R130" i="7"/>
  <c r="R140" i="7"/>
  <c r="BK150" i="7"/>
  <c r="J150" i="7" s="1"/>
  <c r="J102" i="7" s="1"/>
  <c r="P156" i="7"/>
  <c r="BK166" i="7"/>
  <c r="J166" i="7" s="1"/>
  <c r="J106" i="7" s="1"/>
  <c r="R166" i="7"/>
  <c r="R178" i="7"/>
  <c r="T119" i="8"/>
  <c r="T118" i="8" s="1"/>
  <c r="BK418" i="2"/>
  <c r="J418" i="2" s="1"/>
  <c r="J102" i="2" s="1"/>
  <c r="T694" i="2"/>
  <c r="BK716" i="2"/>
  <c r="J716" i="2" s="1"/>
  <c r="J107" i="2" s="1"/>
  <c r="BK751" i="2"/>
  <c r="J751" i="2" s="1"/>
  <c r="J108" i="2" s="1"/>
  <c r="R1027" i="2"/>
  <c r="BK1118" i="2"/>
  <c r="J1118" i="2" s="1"/>
  <c r="J113" i="2" s="1"/>
  <c r="T162" i="3"/>
  <c r="P193" i="3"/>
  <c r="T126" i="4"/>
  <c r="T290" i="4"/>
  <c r="R377" i="4"/>
  <c r="T149" i="5"/>
  <c r="R174" i="5"/>
  <c r="T192" i="5"/>
  <c r="T238" i="6"/>
  <c r="BK254" i="6"/>
  <c r="J254" i="6" s="1"/>
  <c r="J100" i="6" s="1"/>
  <c r="P130" i="7"/>
  <c r="BK140" i="7"/>
  <c r="J140" i="7" s="1"/>
  <c r="J100" i="7" s="1"/>
  <c r="P145" i="7"/>
  <c r="BK153" i="7"/>
  <c r="J153" i="7" s="1"/>
  <c r="J103" i="7" s="1"/>
  <c r="R153" i="7"/>
  <c r="R161" i="7"/>
  <c r="P418" i="2"/>
  <c r="R694" i="2"/>
  <c r="P716" i="2"/>
  <c r="P751" i="2"/>
  <c r="T1027" i="2"/>
  <c r="P1105" i="2"/>
  <c r="BK125" i="3"/>
  <c r="BK162" i="3"/>
  <c r="J162" i="3" s="1"/>
  <c r="J100" i="3" s="1"/>
  <c r="R208" i="4"/>
  <c r="BK256" i="4"/>
  <c r="P256" i="4"/>
  <c r="T256" i="4"/>
  <c r="T263" i="4"/>
  <c r="R383" i="4"/>
  <c r="T133" i="5"/>
  <c r="R166" i="5"/>
  <c r="P174" i="5"/>
  <c r="R183" i="5"/>
  <c r="T202" i="5"/>
  <c r="P121" i="6"/>
  <c r="R135" i="7"/>
  <c r="R145" i="7"/>
  <c r="T156" i="7"/>
  <c r="P178" i="7"/>
  <c r="BK135" i="2"/>
  <c r="J135" i="2" s="1"/>
  <c r="J98" i="2" s="1"/>
  <c r="P197" i="2"/>
  <c r="T779" i="2"/>
  <c r="T1079" i="2"/>
  <c r="T1118" i="2"/>
  <c r="R125" i="3"/>
  <c r="P162" i="3"/>
  <c r="P218" i="3"/>
  <c r="R168" i="4"/>
  <c r="R290" i="4"/>
  <c r="P377" i="4"/>
  <c r="R149" i="5"/>
  <c r="BK174" i="5"/>
  <c r="J174" i="5" s="1"/>
  <c r="J103" i="5" s="1"/>
  <c r="P183" i="5"/>
  <c r="R202" i="5"/>
  <c r="R121" i="6"/>
  <c r="P140" i="7"/>
  <c r="P153" i="7"/>
  <c r="T161" i="7"/>
  <c r="R173" i="7"/>
  <c r="T135" i="2"/>
  <c r="R418" i="2"/>
  <c r="BK694" i="2"/>
  <c r="BK709" i="2"/>
  <c r="J709" i="2" s="1"/>
  <c r="J106" i="2" s="1"/>
  <c r="T709" i="2"/>
  <c r="T716" i="2"/>
  <c r="T751" i="2"/>
  <c r="BK1027" i="2"/>
  <c r="J1027" i="2" s="1"/>
  <c r="J110" i="2" s="1"/>
  <c r="T1105" i="2"/>
  <c r="BK148" i="3"/>
  <c r="J148" i="3" s="1"/>
  <c r="J98" i="3" s="1"/>
  <c r="T155" i="3"/>
  <c r="P168" i="4"/>
  <c r="BK208" i="4"/>
  <c r="T224" i="4"/>
  <c r="P263" i="4"/>
  <c r="T383" i="4"/>
  <c r="BK133" i="5"/>
  <c r="J133" i="5" s="1"/>
  <c r="J100" i="5" s="1"/>
  <c r="P166" i="5"/>
  <c r="R192" i="5"/>
  <c r="T121" i="6"/>
  <c r="T130" i="7"/>
  <c r="T145" i="7"/>
  <c r="BK161" i="7"/>
  <c r="J161" i="7" s="1"/>
  <c r="J105" i="7" s="1"/>
  <c r="BK178" i="7"/>
  <c r="J178" i="7" s="1"/>
  <c r="J108" i="7" s="1"/>
  <c r="BK119" i="8"/>
  <c r="BK118" i="8" s="1"/>
  <c r="R135" i="2"/>
  <c r="T197" i="2"/>
  <c r="R779" i="2"/>
  <c r="R1079" i="2"/>
  <c r="P1118" i="2"/>
  <c r="R148" i="3"/>
  <c r="R155" i="3"/>
  <c r="T193" i="3"/>
  <c r="R126" i="4"/>
  <c r="P208" i="4"/>
  <c r="T208" i="4"/>
  <c r="BK224" i="4"/>
  <c r="R256" i="4"/>
  <c r="P383" i="4"/>
  <c r="P149" i="5"/>
  <c r="T174" i="5"/>
  <c r="T183" i="5"/>
  <c r="P202" i="5"/>
  <c r="R238" i="6"/>
  <c r="P254" i="6"/>
  <c r="BK130" i="7"/>
  <c r="J130" i="7" s="1"/>
  <c r="J98" i="7" s="1"/>
  <c r="T135" i="7"/>
  <c r="BK145" i="7"/>
  <c r="J145" i="7" s="1"/>
  <c r="J101" i="7" s="1"/>
  <c r="T150" i="7"/>
  <c r="BK156" i="7"/>
  <c r="J156" i="7" s="1"/>
  <c r="J104" i="7" s="1"/>
  <c r="P161" i="7"/>
  <c r="T166" i="7"/>
  <c r="T178" i="7"/>
  <c r="R119" i="8"/>
  <c r="R118" i="8" s="1"/>
  <c r="BK251" i="6"/>
  <c r="J251" i="6" s="1"/>
  <c r="J99" i="6" s="1"/>
  <c r="BK127" i="5"/>
  <c r="J127" i="5" s="1"/>
  <c r="J97" i="5" s="1"/>
  <c r="J130" i="2"/>
  <c r="BK251" i="3"/>
  <c r="J251" i="3" s="1"/>
  <c r="J104" i="3" s="1"/>
  <c r="BK129" i="5"/>
  <c r="J129" i="5" s="1"/>
  <c r="J98" i="5" s="1"/>
  <c r="J98" i="8"/>
  <c r="BK705" i="2"/>
  <c r="J705" i="2" s="1"/>
  <c r="J104" i="2" s="1"/>
  <c r="BK249" i="3"/>
  <c r="J249" i="3" s="1"/>
  <c r="J103" i="3" s="1"/>
  <c r="BK189" i="2"/>
  <c r="J189" i="2" s="1"/>
  <c r="J100" i="2" s="1"/>
  <c r="BK131" i="5"/>
  <c r="J131" i="5" s="1"/>
  <c r="J99" i="5" s="1"/>
  <c r="BE128" i="10"/>
  <c r="BE134" i="10"/>
  <c r="BE136" i="10"/>
  <c r="BE138" i="10"/>
  <c r="BE144" i="10"/>
  <c r="BE148" i="10"/>
  <c r="E108" i="10"/>
  <c r="BE132" i="10"/>
  <c r="BE142" i="10"/>
  <c r="BE146" i="10"/>
  <c r="J92" i="10"/>
  <c r="F115" i="10"/>
  <c r="BE130" i="10"/>
  <c r="BE124" i="10"/>
  <c r="BE140" i="10"/>
  <c r="BE150" i="10"/>
  <c r="E108" i="8"/>
  <c r="BE123" i="8"/>
  <c r="BE126" i="8"/>
  <c r="BE127" i="8"/>
  <c r="F92" i="8"/>
  <c r="BE120" i="8"/>
  <c r="BE128" i="8"/>
  <c r="BE135" i="8"/>
  <c r="BE136" i="8"/>
  <c r="BE137" i="8"/>
  <c r="BE138" i="8"/>
  <c r="BE141" i="8"/>
  <c r="J92" i="8"/>
  <c r="BE132" i="8"/>
  <c r="BE133" i="8"/>
  <c r="BE134" i="8"/>
  <c r="BE142" i="8"/>
  <c r="BE165" i="8"/>
  <c r="E118" i="7"/>
  <c r="F125" i="7"/>
  <c r="BE137" i="7"/>
  <c r="BE152" i="7"/>
  <c r="BE155" i="7"/>
  <c r="BE158" i="7"/>
  <c r="BE165" i="7"/>
  <c r="BE172" i="7"/>
  <c r="BE174" i="7"/>
  <c r="BE185" i="7"/>
  <c r="BE186" i="7"/>
  <c r="BE187" i="7"/>
  <c r="BE134" i="7"/>
  <c r="BE136" i="7"/>
  <c r="BE139" i="7"/>
  <c r="BE168" i="7"/>
  <c r="BE180" i="7"/>
  <c r="BE132" i="7"/>
  <c r="BE162" i="7"/>
  <c r="BE167" i="7"/>
  <c r="BE170" i="7"/>
  <c r="BE142" i="7"/>
  <c r="BE149" i="7"/>
  <c r="BE154" i="7"/>
  <c r="BE157" i="7"/>
  <c r="BE164" i="7"/>
  <c r="BE171" i="7"/>
  <c r="BE179" i="7"/>
  <c r="BE131" i="7"/>
  <c r="BE143" i="7"/>
  <c r="BE146" i="7"/>
  <c r="BE147" i="7"/>
  <c r="J92" i="7"/>
  <c r="BE138" i="7"/>
  <c r="BE144" i="7"/>
  <c r="BE163" i="7"/>
  <c r="BE183" i="7"/>
  <c r="BE141" i="7"/>
  <c r="BE159" i="7"/>
  <c r="BE175" i="7"/>
  <c r="BE177" i="7"/>
  <c r="BE181" i="7"/>
  <c r="BE133" i="7"/>
  <c r="BE148" i="7"/>
  <c r="BE151" i="7"/>
  <c r="BE160" i="7"/>
  <c r="BE169" i="7"/>
  <c r="BE176" i="7"/>
  <c r="BE182" i="7"/>
  <c r="BE184" i="7"/>
  <c r="BE136" i="6"/>
  <c r="BE148" i="6"/>
  <c r="BE162" i="6"/>
  <c r="E85" i="6"/>
  <c r="F92" i="6"/>
  <c r="BE164" i="6"/>
  <c r="BE186" i="6"/>
  <c r="BE192" i="6"/>
  <c r="BE206" i="6"/>
  <c r="BE214" i="6"/>
  <c r="BE224" i="6"/>
  <c r="J92" i="6"/>
  <c r="BE142" i="6"/>
  <c r="BE152" i="6"/>
  <c r="BE156" i="6"/>
  <c r="BE168" i="6"/>
  <c r="BE182" i="6"/>
  <c r="BE204" i="6"/>
  <c r="BE144" i="6"/>
  <c r="BE160" i="6"/>
  <c r="BE200" i="6"/>
  <c r="BE208" i="6"/>
  <c r="BE216" i="6"/>
  <c r="BE134" i="6"/>
  <c r="BE166" i="6"/>
  <c r="BE172" i="6"/>
  <c r="BE184" i="6"/>
  <c r="BE188" i="6"/>
  <c r="BE212" i="6"/>
  <c r="BE230" i="6"/>
  <c r="BE124" i="6"/>
  <c r="BE146" i="6"/>
  <c r="BE150" i="6"/>
  <c r="BE198" i="6"/>
  <c r="BE222" i="6"/>
  <c r="BE122" i="6"/>
  <c r="BE126" i="6"/>
  <c r="BE140" i="6"/>
  <c r="BE154" i="6"/>
  <c r="BE194" i="6"/>
  <c r="BE218" i="6"/>
  <c r="BE220" i="6"/>
  <c r="BE228" i="6"/>
  <c r="BE158" i="6"/>
  <c r="BE170" i="6"/>
  <c r="BE190" i="6"/>
  <c r="BE196" i="6"/>
  <c r="BE202" i="6"/>
  <c r="BE210" i="6"/>
  <c r="BE226" i="6"/>
  <c r="BE232" i="6"/>
  <c r="BE234" i="6"/>
  <c r="BE236" i="6"/>
  <c r="BE239" i="6"/>
  <c r="BE241" i="6"/>
  <c r="BE243" i="6"/>
  <c r="BE245" i="6"/>
  <c r="BE247" i="6"/>
  <c r="BE249" i="6"/>
  <c r="BE252" i="6"/>
  <c r="BE255" i="6"/>
  <c r="BE256" i="6"/>
  <c r="BE257" i="6"/>
  <c r="BE258" i="6"/>
  <c r="E116" i="5"/>
  <c r="BE135" i="5"/>
  <c r="BE144" i="5"/>
  <c r="BE152" i="5"/>
  <c r="BE132" i="5"/>
  <c r="BE147" i="5"/>
  <c r="BE154" i="5"/>
  <c r="J92" i="5"/>
  <c r="BE130" i="5"/>
  <c r="BE139" i="5"/>
  <c r="BE141" i="5"/>
  <c r="BE142" i="5"/>
  <c r="BE143" i="5"/>
  <c r="BE145" i="5"/>
  <c r="BE150" i="5"/>
  <c r="F92" i="5"/>
  <c r="BE138" i="5"/>
  <c r="BE146" i="5"/>
  <c r="BE169" i="5"/>
  <c r="BE134" i="5"/>
  <c r="BE140" i="5"/>
  <c r="BE148" i="5"/>
  <c r="BE156" i="5"/>
  <c r="BE163" i="5"/>
  <c r="BE175" i="5"/>
  <c r="BE128" i="5"/>
  <c r="BE160" i="5"/>
  <c r="BE173" i="5"/>
  <c r="BE136" i="5"/>
  <c r="BE137" i="5"/>
  <c r="BE157" i="5"/>
  <c r="BE159" i="5"/>
  <c r="BE164" i="5"/>
  <c r="BE167" i="5"/>
  <c r="BE176" i="5"/>
  <c r="BE178" i="5"/>
  <c r="BE151" i="5"/>
  <c r="BE153" i="5"/>
  <c r="BE155" i="5"/>
  <c r="BE158" i="5"/>
  <c r="BE161" i="5"/>
  <c r="BE162" i="5"/>
  <c r="BE165" i="5"/>
  <c r="BE168" i="5"/>
  <c r="BE170" i="5"/>
  <c r="BE171" i="5"/>
  <c r="BE172" i="5"/>
  <c r="BE177" i="5"/>
  <c r="BE179" i="5"/>
  <c r="BE180" i="5"/>
  <c r="BE181" i="5"/>
  <c r="BE182" i="5"/>
  <c r="BE184" i="5"/>
  <c r="BE185" i="5"/>
  <c r="BE186" i="5"/>
  <c r="BE187" i="5"/>
  <c r="BE188" i="5"/>
  <c r="BE189" i="5"/>
  <c r="BE190" i="5"/>
  <c r="BE191" i="5"/>
  <c r="BE193" i="5"/>
  <c r="BE194" i="5"/>
  <c r="BE195" i="5"/>
  <c r="BE196" i="5"/>
  <c r="BE197" i="5"/>
  <c r="BE198" i="5"/>
  <c r="BE199" i="5"/>
  <c r="BE200" i="5"/>
  <c r="BE201" i="5"/>
  <c r="BE203" i="5"/>
  <c r="BE204" i="5"/>
  <c r="BE205" i="5"/>
  <c r="BE206" i="5"/>
  <c r="BE207" i="5"/>
  <c r="BE208" i="5"/>
  <c r="BE209" i="5"/>
  <c r="BE210" i="5"/>
  <c r="BE131" i="4"/>
  <c r="BE134" i="4"/>
  <c r="BE142" i="4"/>
  <c r="BE143" i="4"/>
  <c r="BE154" i="4"/>
  <c r="BE155" i="4"/>
  <c r="BE157" i="4"/>
  <c r="BE162" i="4"/>
  <c r="BE164" i="4"/>
  <c r="BE165" i="4"/>
  <c r="BE176" i="4"/>
  <c r="BE177" i="4"/>
  <c r="BE185" i="4"/>
  <c r="BE186" i="4"/>
  <c r="BE188" i="4"/>
  <c r="BE189" i="4"/>
  <c r="BE194" i="4"/>
  <c r="BE196" i="4"/>
  <c r="BE197" i="4"/>
  <c r="BE198" i="4"/>
  <c r="BE199" i="4"/>
  <c r="BE200" i="4"/>
  <c r="BE201" i="4"/>
  <c r="BE202" i="4"/>
  <c r="BE206" i="4"/>
  <c r="BE211" i="4"/>
  <c r="BE213" i="4"/>
  <c r="BE214" i="4"/>
  <c r="BE233" i="4"/>
  <c r="BE234" i="4"/>
  <c r="BE244" i="4"/>
  <c r="BE261" i="4"/>
  <c r="BE266" i="4"/>
  <c r="BE268" i="4"/>
  <c r="F92" i="4"/>
  <c r="BE137" i="4"/>
  <c r="BE139" i="4"/>
  <c r="BE140" i="4"/>
  <c r="BE146" i="4"/>
  <c r="BE153" i="4"/>
  <c r="BE167" i="4"/>
  <c r="BE170" i="4"/>
  <c r="BE174" i="4"/>
  <c r="BE175" i="4"/>
  <c r="BE191" i="4"/>
  <c r="BE230" i="4"/>
  <c r="BE236" i="4"/>
  <c r="BE237" i="4"/>
  <c r="BE238" i="4"/>
  <c r="BE248" i="4"/>
  <c r="BE251" i="4"/>
  <c r="BE253" i="4"/>
  <c r="BE279" i="4"/>
  <c r="BE303" i="4"/>
  <c r="BE305" i="4"/>
  <c r="BE306" i="4"/>
  <c r="BE311" i="4"/>
  <c r="BE312" i="4"/>
  <c r="BE318" i="4"/>
  <c r="BE321" i="4"/>
  <c r="BE322" i="4"/>
  <c r="BE323" i="4"/>
  <c r="BE340" i="4"/>
  <c r="BE341" i="4"/>
  <c r="BE343" i="4"/>
  <c r="BE344" i="4"/>
  <c r="BE346" i="4"/>
  <c r="BE354" i="4"/>
  <c r="BE368" i="4"/>
  <c r="BE375" i="4"/>
  <c r="BE378" i="4"/>
  <c r="BE388" i="4"/>
  <c r="BE396" i="4"/>
  <c r="BE399" i="4"/>
  <c r="E115" i="4"/>
  <c r="J122" i="4"/>
  <c r="BE150" i="4"/>
  <c r="BE152" i="4"/>
  <c r="BE160" i="4"/>
  <c r="BE161" i="4"/>
  <c r="BE169" i="4"/>
  <c r="BE178" i="4"/>
  <c r="BE179" i="4"/>
  <c r="BE180" i="4"/>
  <c r="BE212" i="4"/>
  <c r="BE216" i="4"/>
  <c r="BE232" i="4"/>
  <c r="BE235" i="4"/>
  <c r="BE276" i="4"/>
  <c r="BE292" i="4"/>
  <c r="BE294" i="4"/>
  <c r="BE307" i="4"/>
  <c r="BE315" i="4"/>
  <c r="BE324" i="4"/>
  <c r="BE338" i="4"/>
  <c r="BE339" i="4"/>
  <c r="BE355" i="4"/>
  <c r="BE356" i="4"/>
  <c r="BE381" i="4"/>
  <c r="BE400" i="4"/>
  <c r="BE127" i="4"/>
  <c r="BE132" i="4"/>
  <c r="BE133" i="4"/>
  <c r="BE135" i="4"/>
  <c r="BE141" i="4"/>
  <c r="BE159" i="4"/>
  <c r="BE163" i="4"/>
  <c r="BE171" i="4"/>
  <c r="BE173" i="4"/>
  <c r="BE187" i="4"/>
  <c r="BE190" i="4"/>
  <c r="BE203" i="4"/>
  <c r="BE215" i="4"/>
  <c r="BE218" i="4"/>
  <c r="BE219" i="4"/>
  <c r="BE239" i="4"/>
  <c r="BE240" i="4"/>
  <c r="BE241" i="4"/>
  <c r="BE245" i="4"/>
  <c r="BE270" i="4"/>
  <c r="BE278" i="4"/>
  <c r="BE286" i="4"/>
  <c r="BE299" i="4"/>
  <c r="BE300" i="4"/>
  <c r="BE301" i="4"/>
  <c r="BE320" i="4"/>
  <c r="BE330" i="4"/>
  <c r="BE342" i="4"/>
  <c r="BE363" i="4"/>
  <c r="BE389" i="4"/>
  <c r="BE390" i="4"/>
  <c r="BE394" i="4"/>
  <c r="BE136" i="4"/>
  <c r="BE138" i="4"/>
  <c r="BE144" i="4"/>
  <c r="BE145" i="4"/>
  <c r="BE147" i="4"/>
  <c r="BE149" i="4"/>
  <c r="BE151" i="4"/>
  <c r="BE158" i="4"/>
  <c r="BE166" i="4"/>
  <c r="BE181" i="4"/>
  <c r="BE182" i="4"/>
  <c r="BE183" i="4"/>
  <c r="BE192" i="4"/>
  <c r="BE210" i="4"/>
  <c r="BE217" i="4"/>
  <c r="BE221" i="4"/>
  <c r="BE246" i="4"/>
  <c r="BE247" i="4"/>
  <c r="BE273" i="4"/>
  <c r="BE275" i="4"/>
  <c r="BE280" i="4"/>
  <c r="BE291" i="4"/>
  <c r="BE304" i="4"/>
  <c r="BE331" i="4"/>
  <c r="BE332" i="4"/>
  <c r="BE333" i="4"/>
  <c r="BE335" i="4"/>
  <c r="BE349" i="4"/>
  <c r="BE352" i="4"/>
  <c r="BE353" i="4"/>
  <c r="BE361" i="4"/>
  <c r="BE366" i="4"/>
  <c r="BE369" i="4"/>
  <c r="BE370" i="4"/>
  <c r="BE372" i="4"/>
  <c r="BE380" i="4"/>
  <c r="BE384" i="4"/>
  <c r="BE385" i="4"/>
  <c r="BE391" i="4"/>
  <c r="BE226" i="4"/>
  <c r="BE227" i="4"/>
  <c r="BE228" i="4"/>
  <c r="BE242" i="4"/>
  <c r="BE243" i="4"/>
  <c r="BE249" i="4"/>
  <c r="BE255" i="4"/>
  <c r="BE259" i="4"/>
  <c r="BE260" i="4"/>
  <c r="BE271" i="4"/>
  <c r="BE272" i="4"/>
  <c r="BE277" i="4"/>
  <c r="BE281" i="4"/>
  <c r="BE282" i="4"/>
  <c r="BE284" i="4"/>
  <c r="BE287" i="4"/>
  <c r="BE289" i="4"/>
  <c r="BE296" i="4"/>
  <c r="BE297" i="4"/>
  <c r="BE302" i="4"/>
  <c r="BE309" i="4"/>
  <c r="BE310" i="4"/>
  <c r="BE317" i="4"/>
  <c r="BE386" i="4"/>
  <c r="BE393" i="4"/>
  <c r="BE128" i="4"/>
  <c r="BE129" i="4"/>
  <c r="BE130" i="4"/>
  <c r="BE148" i="4"/>
  <c r="BE184" i="4"/>
  <c r="BE193" i="4"/>
  <c r="BE195" i="4"/>
  <c r="BE220" i="4"/>
  <c r="BE222" i="4"/>
  <c r="BE223" i="4"/>
  <c r="BE225" i="4"/>
  <c r="BE229" i="4"/>
  <c r="BE231" i="4"/>
  <c r="BE250" i="4"/>
  <c r="BE252" i="4"/>
  <c r="BE254" i="4"/>
  <c r="BE257" i="4"/>
  <c r="BE258" i="4"/>
  <c r="BE262" i="4"/>
  <c r="BE264" i="4"/>
  <c r="BE265" i="4"/>
  <c r="BE267" i="4"/>
  <c r="BE274" i="4"/>
  <c r="BE283" i="4"/>
  <c r="BE285" i="4"/>
  <c r="BE288" i="4"/>
  <c r="BE293" i="4"/>
  <c r="BE295" i="4"/>
  <c r="BE298" i="4"/>
  <c r="BE308" i="4"/>
  <c r="BE319" i="4"/>
  <c r="BE325" i="4"/>
  <c r="BE326" i="4"/>
  <c r="BE327" i="4"/>
  <c r="BE329" i="4"/>
  <c r="BE336" i="4"/>
  <c r="BE345" i="4"/>
  <c r="BE347" i="4"/>
  <c r="BE348" i="4"/>
  <c r="BE351" i="4"/>
  <c r="BE362" i="4"/>
  <c r="BE367" i="4"/>
  <c r="BE371" i="4"/>
  <c r="BE373" i="4"/>
  <c r="BE376" i="4"/>
  <c r="BE379" i="4"/>
  <c r="BE387" i="4"/>
  <c r="BE392" i="4"/>
  <c r="BE156" i="4"/>
  <c r="BE172" i="4"/>
  <c r="BE204" i="4"/>
  <c r="BE205" i="4"/>
  <c r="BE207" i="4"/>
  <c r="BE269" i="4"/>
  <c r="BE316" i="4"/>
  <c r="BE328" i="4"/>
  <c r="BE334" i="4"/>
  <c r="BE337" i="4"/>
  <c r="BE350" i="4"/>
  <c r="BE364" i="4"/>
  <c r="BE365" i="4"/>
  <c r="BE374" i="4"/>
  <c r="BE382" i="4"/>
  <c r="BE395" i="4"/>
  <c r="BE397" i="4"/>
  <c r="BE398" i="4"/>
  <c r="BE401" i="4"/>
  <c r="BE153" i="3"/>
  <c r="BE157" i="3"/>
  <c r="BE159" i="3"/>
  <c r="BE186" i="3"/>
  <c r="BE191" i="3"/>
  <c r="BE202" i="3"/>
  <c r="BE205" i="3"/>
  <c r="F92" i="3"/>
  <c r="J121" i="3"/>
  <c r="BE151" i="3"/>
  <c r="BE169" i="3"/>
  <c r="BE176" i="3"/>
  <c r="BE189" i="3"/>
  <c r="BE200" i="3"/>
  <c r="BE210" i="3"/>
  <c r="BE224" i="3"/>
  <c r="E114" i="3"/>
  <c r="BE132" i="3"/>
  <c r="BE140" i="3"/>
  <c r="BE152" i="3"/>
  <c r="BE183" i="3"/>
  <c r="BE197" i="3"/>
  <c r="BE208" i="3"/>
  <c r="BE213" i="3"/>
  <c r="BE223" i="3"/>
  <c r="BE228" i="3"/>
  <c r="BE126" i="3"/>
  <c r="BE128" i="3"/>
  <c r="BE130" i="3"/>
  <c r="BE144" i="3"/>
  <c r="BE149" i="3"/>
  <c r="BE158" i="3"/>
  <c r="BE163" i="3"/>
  <c r="BE178" i="3"/>
  <c r="BE188" i="3"/>
  <c r="BE201" i="3"/>
  <c r="BE217" i="3"/>
  <c r="BE173" i="3"/>
  <c r="BE179" i="3"/>
  <c r="BE182" i="3"/>
  <c r="BE190" i="3"/>
  <c r="BE198" i="3"/>
  <c r="BE199" i="3"/>
  <c r="BE211" i="3"/>
  <c r="BE219" i="3"/>
  <c r="BE142" i="3"/>
  <c r="BE156" i="3"/>
  <c r="BE160" i="3"/>
  <c r="BE167" i="3"/>
  <c r="BE171" i="3"/>
  <c r="BE187" i="3"/>
  <c r="BE203" i="3"/>
  <c r="BE204" i="3"/>
  <c r="BE209" i="3"/>
  <c r="BE212" i="3"/>
  <c r="BE215" i="3"/>
  <c r="BE138" i="3"/>
  <c r="BE146" i="3"/>
  <c r="BE154" i="3"/>
  <c r="BE161" i="3"/>
  <c r="BE165" i="3"/>
  <c r="BE177" i="3"/>
  <c r="BE181" i="3"/>
  <c r="BE184" i="3"/>
  <c r="BE185" i="3"/>
  <c r="BE196" i="3"/>
  <c r="BE206" i="3"/>
  <c r="BE216" i="3"/>
  <c r="BE225" i="3"/>
  <c r="BE230" i="3"/>
  <c r="BE134" i="3"/>
  <c r="BE136" i="3"/>
  <c r="BE175" i="3"/>
  <c r="BE180" i="3"/>
  <c r="BE192" i="3"/>
  <c r="BE194" i="3"/>
  <c r="BE195" i="3"/>
  <c r="BE207" i="3"/>
  <c r="BE214" i="3"/>
  <c r="BE220" i="3"/>
  <c r="BE221" i="3"/>
  <c r="BE222" i="3"/>
  <c r="BE226" i="3"/>
  <c r="BE227" i="3"/>
  <c r="BE229" i="3"/>
  <c r="BE231" i="3"/>
  <c r="BE232" i="3"/>
  <c r="BE233" i="3"/>
  <c r="BE234" i="3"/>
  <c r="BE235" i="3"/>
  <c r="BE236" i="3"/>
  <c r="BE237" i="3"/>
  <c r="BE238" i="3"/>
  <c r="BE239" i="3"/>
  <c r="BE240" i="3"/>
  <c r="BE241" i="3"/>
  <c r="BE242" i="3"/>
  <c r="BE243" i="3"/>
  <c r="BE244" i="3"/>
  <c r="BE245" i="3"/>
  <c r="BE246" i="3"/>
  <c r="BE247" i="3"/>
  <c r="BE248" i="3"/>
  <c r="BE250" i="3"/>
  <c r="BE252" i="3"/>
  <c r="BE176" i="2"/>
  <c r="BE190" i="2"/>
  <c r="BE261" i="2"/>
  <c r="BE310" i="2"/>
  <c r="BE421" i="2"/>
  <c r="BE606" i="2"/>
  <c r="BE625" i="2"/>
  <c r="BE658" i="2"/>
  <c r="BE664" i="2"/>
  <c r="BE676" i="2"/>
  <c r="BE689" i="2"/>
  <c r="BE771" i="2"/>
  <c r="BE777" i="2"/>
  <c r="BE868" i="2"/>
  <c r="BE898" i="2"/>
  <c r="BE899" i="2"/>
  <c r="BE902" i="2"/>
  <c r="BE906" i="2"/>
  <c r="BE912" i="2"/>
  <c r="BE932" i="2"/>
  <c r="BE933" i="2"/>
  <c r="BE1110" i="2"/>
  <c r="BE1112" i="2"/>
  <c r="BE1115" i="2"/>
  <c r="BE1119" i="2"/>
  <c r="BE1123" i="2"/>
  <c r="BE144" i="2"/>
  <c r="BE159" i="2"/>
  <c r="BE171" i="2"/>
  <c r="BE247" i="2"/>
  <c r="BE323" i="2"/>
  <c r="BE419" i="2"/>
  <c r="BE545" i="2"/>
  <c r="BE580" i="2"/>
  <c r="BE623" i="2"/>
  <c r="BE685" i="2"/>
  <c r="BE759" i="2"/>
  <c r="BE788" i="2"/>
  <c r="BE802" i="2"/>
  <c r="BE822" i="2"/>
  <c r="BE850" i="2"/>
  <c r="BE901" i="2"/>
  <c r="BE907" i="2"/>
  <c r="BE908" i="2"/>
  <c r="BE203" i="2"/>
  <c r="BE222" i="2"/>
  <c r="BE249" i="2"/>
  <c r="BE343" i="2"/>
  <c r="BE502" i="2"/>
  <c r="BE556" i="2"/>
  <c r="BE559" i="2"/>
  <c r="BE576" i="2"/>
  <c r="BE681" i="2"/>
  <c r="BE687" i="2"/>
  <c r="BE690" i="2"/>
  <c r="BE706" i="2"/>
  <c r="BE714" i="2"/>
  <c r="BE763" i="2"/>
  <c r="BE784" i="2"/>
  <c r="BE903" i="2"/>
  <c r="BE913" i="2"/>
  <c r="BE914" i="2"/>
  <c r="BE921" i="2"/>
  <c r="BE925" i="2"/>
  <c r="BE934" i="2"/>
  <c r="BE942" i="2"/>
  <c r="BE136" i="2"/>
  <c r="BE175" i="2"/>
  <c r="BE285" i="2"/>
  <c r="BE501" i="2"/>
  <c r="BE507" i="2"/>
  <c r="BE552" i="2"/>
  <c r="BE561" i="2"/>
  <c r="BE593" i="2"/>
  <c r="BE691" i="2"/>
  <c r="BE717" i="2"/>
  <c r="BE739" i="2"/>
  <c r="BE780" i="2"/>
  <c r="BE803" i="2"/>
  <c r="BE804" i="2"/>
  <c r="BE883" i="2"/>
  <c r="BE924" i="2"/>
  <c r="BE930" i="2"/>
  <c r="BE941" i="2"/>
  <c r="BE943" i="2"/>
  <c r="BE946" i="2"/>
  <c r="BE956" i="2"/>
  <c r="BE976" i="2"/>
  <c r="BE1021" i="2"/>
  <c r="BE1023" i="2"/>
  <c r="BE1034" i="2"/>
  <c r="BE1041" i="2"/>
  <c r="BE1043" i="2"/>
  <c r="BE1088" i="2"/>
  <c r="E85" i="2"/>
  <c r="F92" i="2"/>
  <c r="BE164" i="2"/>
  <c r="BE234" i="2"/>
  <c r="BE328" i="2"/>
  <c r="BE413" i="2"/>
  <c r="BE557" i="2"/>
  <c r="BE558" i="2"/>
  <c r="BE566" i="2"/>
  <c r="BE610" i="2"/>
  <c r="BE614" i="2"/>
  <c r="BE632" i="2"/>
  <c r="BE635" i="2"/>
  <c r="BE641" i="2"/>
  <c r="BE653" i="2"/>
  <c r="BE710" i="2"/>
  <c r="BE729" i="2"/>
  <c r="BE772" i="2"/>
  <c r="BE775" i="2"/>
  <c r="BE890" i="2"/>
  <c r="BE904" i="2"/>
  <c r="BE910" i="2"/>
  <c r="BE915" i="2"/>
  <c r="BE918" i="2"/>
  <c r="BE927" i="2"/>
  <c r="BE937" i="2"/>
  <c r="BE939" i="2"/>
  <c r="BE940" i="2"/>
  <c r="BE986" i="2"/>
  <c r="BE1075" i="2"/>
  <c r="BE1076" i="2"/>
  <c r="BE1077" i="2"/>
  <c r="BE1086" i="2"/>
  <c r="BE151" i="2"/>
  <c r="BE162" i="2"/>
  <c r="BE177" i="2"/>
  <c r="BE198" i="2"/>
  <c r="BE205" i="2"/>
  <c r="BE209" i="2"/>
  <c r="BE356" i="2"/>
  <c r="BE380" i="2"/>
  <c r="BE423" i="2"/>
  <c r="BE683" i="2"/>
  <c r="BE697" i="2"/>
  <c r="BE700" i="2"/>
  <c r="BE704" i="2"/>
  <c r="BE767" i="2"/>
  <c r="BE773" i="2"/>
  <c r="BE776" i="2"/>
  <c r="BE793" i="2"/>
  <c r="BE905" i="2"/>
  <c r="BE909" i="2"/>
  <c r="BE917" i="2"/>
  <c r="BE920" i="2"/>
  <c r="BE922" i="2"/>
  <c r="BE928" i="2"/>
  <c r="BE936" i="2"/>
  <c r="BE945" i="2"/>
  <c r="BE966" i="2"/>
  <c r="BE1010" i="2"/>
  <c r="BE1013" i="2"/>
  <c r="BE1017" i="2"/>
  <c r="BE1025" i="2"/>
  <c r="BE1028" i="2"/>
  <c r="BE1080" i="2"/>
  <c r="BE1084" i="2"/>
  <c r="BE1103" i="2"/>
  <c r="BE149" i="2"/>
  <c r="BE154" i="2"/>
  <c r="BE156" i="2"/>
  <c r="BE602" i="2"/>
  <c r="BE671" i="2"/>
  <c r="BE688" i="2"/>
  <c r="BE692" i="2"/>
  <c r="BE693" i="2"/>
  <c r="BE695" i="2"/>
  <c r="BE712" i="2"/>
  <c r="BE736" i="2"/>
  <c r="BE743" i="2"/>
  <c r="BE747" i="2"/>
  <c r="BE752" i="2"/>
  <c r="BE897" i="2"/>
  <c r="BE900" i="2"/>
  <c r="BE911" i="2"/>
  <c r="BE916" i="2"/>
  <c r="BE923" i="2"/>
  <c r="BE926" i="2"/>
  <c r="BE935" i="2"/>
  <c r="BE166" i="2"/>
  <c r="BE405" i="2"/>
  <c r="BE499" i="2"/>
  <c r="BE521" i="2"/>
  <c r="BE539" i="2"/>
  <c r="BE589" i="2"/>
  <c r="BE647" i="2"/>
  <c r="BE749" i="2"/>
  <c r="BE774" i="2"/>
  <c r="BE792" i="2"/>
  <c r="BE805" i="2"/>
  <c r="BE879" i="2"/>
  <c r="BE919" i="2"/>
  <c r="BE929" i="2"/>
  <c r="BE931" i="2"/>
  <c r="BE938" i="2"/>
  <c r="BE944" i="2"/>
  <c r="BE1014" i="2"/>
  <c r="BE1019" i="2"/>
  <c r="BE1100" i="2"/>
  <c r="BE1106" i="2"/>
  <c r="F35" i="2"/>
  <c r="BB96" i="1" s="1"/>
  <c r="F34" i="5"/>
  <c r="BA99" i="1" s="1"/>
  <c r="F36" i="5"/>
  <c r="BC99" i="1" s="1"/>
  <c r="J34" i="6"/>
  <c r="AW100" i="1" s="1"/>
  <c r="F37" i="6"/>
  <c r="BD100" i="1" s="1"/>
  <c r="F34" i="8"/>
  <c r="BA102" i="1" s="1"/>
  <c r="F36" i="2"/>
  <c r="BC96" i="1" s="1"/>
  <c r="F37" i="4"/>
  <c r="BD98" i="1" s="1"/>
  <c r="F34" i="10"/>
  <c r="BA103" i="1" s="1"/>
  <c r="F35" i="10"/>
  <c r="BB103" i="1" s="1"/>
  <c r="F37" i="2"/>
  <c r="BD96" i="1" s="1"/>
  <c r="F36" i="4"/>
  <c r="BC98" i="1" s="1"/>
  <c r="J34" i="7"/>
  <c r="AW101" i="1" s="1"/>
  <c r="F37" i="8"/>
  <c r="BD102" i="1" s="1"/>
  <c r="J34" i="2"/>
  <c r="AW96" i="1" s="1"/>
  <c r="F35" i="5"/>
  <c r="BB99" i="1" s="1"/>
  <c r="F34" i="6"/>
  <c r="BA100" i="1" s="1"/>
  <c r="F36" i="6"/>
  <c r="BC100" i="1" s="1"/>
  <c r="F36" i="8"/>
  <c r="BC102" i="1" s="1"/>
  <c r="F37" i="10"/>
  <c r="BD103" i="1" s="1"/>
  <c r="F35" i="3"/>
  <c r="BB97" i="1" s="1"/>
  <c r="F34" i="4"/>
  <c r="BA98" i="1" s="1"/>
  <c r="F36" i="7"/>
  <c r="BC101" i="1" s="1"/>
  <c r="F34" i="7"/>
  <c r="BA101" i="1" s="1"/>
  <c r="F35" i="8"/>
  <c r="BB102" i="1" s="1"/>
  <c r="J34" i="10"/>
  <c r="AW103" i="1" s="1"/>
  <c r="F36" i="10"/>
  <c r="BC103" i="1" s="1"/>
  <c r="J34" i="3"/>
  <c r="AW97" i="1" s="1"/>
  <c r="F36" i="3"/>
  <c r="BC97" i="1" s="1"/>
  <c r="J34" i="4"/>
  <c r="AW98" i="1" s="1"/>
  <c r="F34" i="2"/>
  <c r="BA96" i="1" s="1"/>
  <c r="J34" i="5"/>
  <c r="AW99" i="1" s="1"/>
  <c r="F37" i="5"/>
  <c r="BD99" i="1" s="1"/>
  <c r="F35" i="6"/>
  <c r="BB100" i="1" s="1"/>
  <c r="J34" i="8"/>
  <c r="AW102" i="1" s="1"/>
  <c r="F34" i="3"/>
  <c r="BA97" i="1" s="1"/>
  <c r="F37" i="3"/>
  <c r="BD97" i="1" s="1"/>
  <c r="F35" i="4"/>
  <c r="BB98" i="1" s="1"/>
  <c r="F37" i="7"/>
  <c r="BD101" i="1" s="1"/>
  <c r="F35" i="7"/>
  <c r="BB101" i="1" s="1"/>
  <c r="J103" i="2" l="1"/>
  <c r="BK134" i="2"/>
  <c r="J134" i="2" s="1"/>
  <c r="J97" i="2" s="1"/>
  <c r="J105" i="4"/>
  <c r="J104" i="4"/>
  <c r="J98" i="4"/>
  <c r="J100" i="4"/>
  <c r="J101" i="4"/>
  <c r="J97" i="4"/>
  <c r="J96" i="8"/>
  <c r="J97" i="8"/>
  <c r="T120" i="6"/>
  <c r="BK120" i="6"/>
  <c r="J120" i="6" s="1"/>
  <c r="J118" i="10"/>
  <c r="BK119" i="10"/>
  <c r="J125" i="4"/>
  <c r="J125" i="3"/>
  <c r="J97" i="3" s="1"/>
  <c r="BK124" i="3"/>
  <c r="J124" i="3" s="1"/>
  <c r="J30" i="3" s="1"/>
  <c r="AG97" i="1" s="1"/>
  <c r="J102" i="4"/>
  <c r="J103" i="4"/>
  <c r="BK125" i="4"/>
  <c r="T126" i="5"/>
  <c r="P126" i="5"/>
  <c r="AU99" i="1" s="1"/>
  <c r="R134" i="2"/>
  <c r="BK708" i="2"/>
  <c r="J708" i="2" s="1"/>
  <c r="J105" i="2" s="1"/>
  <c r="T708" i="2"/>
  <c r="R125" i="4"/>
  <c r="P708" i="2"/>
  <c r="T134" i="2"/>
  <c r="P134" i="2"/>
  <c r="R124" i="3"/>
  <c r="T124" i="3"/>
  <c r="T125" i="4"/>
  <c r="R708" i="2"/>
  <c r="P125" i="4"/>
  <c r="AU98" i="1" s="1"/>
  <c r="P120" i="6"/>
  <c r="AU100" i="1" s="1"/>
  <c r="P129" i="7"/>
  <c r="P128" i="7" s="1"/>
  <c r="AU101" i="1" s="1"/>
  <c r="T129" i="7"/>
  <c r="T128" i="7" s="1"/>
  <c r="R120" i="6"/>
  <c r="R129" i="7"/>
  <c r="R128" i="7" s="1"/>
  <c r="R126" i="5"/>
  <c r="P124" i="3"/>
  <c r="AU97" i="1" s="1"/>
  <c r="BK129" i="7"/>
  <c r="J129" i="7" s="1"/>
  <c r="J97" i="7" s="1"/>
  <c r="BK126" i="5"/>
  <c r="J126" i="5" s="1"/>
  <c r="J96" i="5" s="1"/>
  <c r="J33" i="2"/>
  <c r="AV96" i="1" s="1"/>
  <c r="AT96" i="1" s="1"/>
  <c r="F33" i="2"/>
  <c r="AZ96" i="1" s="1"/>
  <c r="F33" i="3"/>
  <c r="AZ97" i="1" s="1"/>
  <c r="F33" i="5"/>
  <c r="AZ99" i="1" s="1"/>
  <c r="F33" i="6"/>
  <c r="AZ100" i="1" s="1"/>
  <c r="J33" i="8"/>
  <c r="AV102" i="1" s="1"/>
  <c r="AT102" i="1" s="1"/>
  <c r="J33" i="10"/>
  <c r="AV103" i="1" s="1"/>
  <c r="AT103" i="1" s="1"/>
  <c r="F33" i="10"/>
  <c r="AZ103" i="1" s="1"/>
  <c r="BD95" i="1"/>
  <c r="W34" i="1" s="1"/>
  <c r="BC95" i="1"/>
  <c r="W33" i="1" s="1"/>
  <c r="J33" i="3"/>
  <c r="AV97" i="1" s="1"/>
  <c r="AT97" i="1" s="1"/>
  <c r="J33" i="5"/>
  <c r="AV99" i="1" s="1"/>
  <c r="AT99" i="1" s="1"/>
  <c r="J33" i="7"/>
  <c r="AV101" i="1" s="1"/>
  <c r="AT101" i="1" s="1"/>
  <c r="F33" i="8"/>
  <c r="AZ102" i="1" s="1"/>
  <c r="BB95" i="1"/>
  <c r="W32" i="1" s="1"/>
  <c r="J33" i="6"/>
  <c r="AV100" i="1" s="1"/>
  <c r="AT100" i="1" s="1"/>
  <c r="F33" i="7"/>
  <c r="AZ101" i="1" s="1"/>
  <c r="J30" i="8"/>
  <c r="AG102" i="1" s="1"/>
  <c r="BA95" i="1"/>
  <c r="W31" i="1" s="1"/>
  <c r="J96" i="6" l="1"/>
  <c r="J30" i="6"/>
  <c r="AG100" i="1" s="1"/>
  <c r="J96" i="4"/>
  <c r="J96" i="3"/>
  <c r="BK118" i="10"/>
  <c r="J96" i="10" s="1"/>
  <c r="R133" i="2"/>
  <c r="P133" i="2"/>
  <c r="AU96" i="1" s="1"/>
  <c r="AU95" i="1" s="1"/>
  <c r="BK133" i="2"/>
  <c r="J133" i="2" s="1"/>
  <c r="J96" i="2" s="1"/>
  <c r="T133" i="2"/>
  <c r="BK128" i="7"/>
  <c r="J128" i="7" s="1"/>
  <c r="J96" i="7" s="1"/>
  <c r="J39" i="8"/>
  <c r="J39" i="3"/>
  <c r="J30" i="5"/>
  <c r="AG99" i="1" s="1"/>
  <c r="J30" i="4"/>
  <c r="AG98" i="1" s="1"/>
  <c r="AX95" i="1"/>
  <c r="AW95" i="1"/>
  <c r="AK31" i="1" s="1"/>
  <c r="AY95" i="1"/>
  <c r="J39" i="6" l="1"/>
  <c r="J30" i="10"/>
  <c r="AG103" i="1" s="1"/>
  <c r="J30" i="2"/>
  <c r="AG96" i="1" s="1"/>
  <c r="J39" i="5"/>
  <c r="J30" i="7"/>
  <c r="AG101" i="1" s="1"/>
  <c r="J39" i="10" l="1"/>
  <c r="AG95" i="1"/>
  <c r="AK27" i="1" s="1"/>
  <c r="AK36" i="1" s="1"/>
  <c r="J39" i="2"/>
  <c r="J39" i="7"/>
  <c r="J99" i="4"/>
  <c r="BE209" i="4"/>
  <c r="J33" i="4" s="1"/>
  <c r="AV98" i="1" l="1"/>
  <c r="AT98" i="1" s="1"/>
  <c r="J39" i="4"/>
  <c r="F33" i="4"/>
  <c r="AZ98" i="1" s="1"/>
  <c r="AZ95" i="1" s="1"/>
  <c r="W30" i="1" l="1"/>
  <c r="AV95" i="1"/>
  <c r="AT95" i="1" s="1"/>
</calcChain>
</file>

<file path=xl/sharedStrings.xml><?xml version="1.0" encoding="utf-8"?>
<sst xmlns="http://schemas.openxmlformats.org/spreadsheetml/2006/main" count="20084" uniqueCount="2821">
  <si>
    <t>Export Komplet</t>
  </si>
  <si>
    <t/>
  </si>
  <si>
    <t>2.0</t>
  </si>
  <si>
    <t>False</t>
  </si>
  <si>
    <t>{8866e347-17a6-49f5-9fbf-a609caa9f042}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</si>
  <si>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</si>
  <si>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</si>
  <si>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</si>
  <si>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</si>
  <si>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</si>
  <si>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</si>
  <si>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</si>
  <si>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</si>
  <si>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</si>
  <si>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</si>
  <si>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</si>
  <si>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</si>
  <si>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>Kroměříž</t>
  </si>
  <si>
    <t>Datum:</t>
  </si>
  <si>
    <t>Zadavatel:</t>
  </si>
  <si>
    <t>IČ:</t>
  </si>
  <si>
    <t>DIČ:</t>
  </si>
  <si>
    <t>Zhotovitel:</t>
  </si>
  <si>
    <t xml:space="preserve"> </t>
  </si>
  <si>
    <t>Projektant:</t>
  </si>
  <si>
    <t>Ateliér Štěpán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</si>
  <si>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</si>
  <si>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</si>
  <si>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</si>
  <si>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</si>
  <si>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</si>
  <si>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</si>
  <si>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</si>
  <si>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</si>
  <si>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</si>
  <si>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</si>
  <si>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</si>
  <si>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</si>
  <si>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</si>
  <si>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</si>
  <si>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</si>
  <si>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</si>
  <si>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</si>
  <si>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</si>
  <si>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</si>
  <si>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</si>
  <si>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</si>
  <si>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</si>
  <si>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</si>
  <si>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</si>
  <si>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</si>
  <si>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</si>
  <si>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</si>
  <si>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</si>
  <si>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</si>
  <si>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</si>
  <si>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</si>
  <si>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</si>
  <si>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</si>
  <si>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</si>
  <si>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</si>
  <si>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</si>
  <si>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</si>
  <si>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</si>
  <si>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</si>
  <si>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</si>
  <si>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</si>
  <si>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</si>
  <si>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</si>
  <si>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</si>
  <si>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</si>
  <si>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</si>
  <si>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</si>
  <si>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D1.1.</t>
  </si>
  <si>
    <t>Stavební část</t>
  </si>
  <si>
    <t>STA</t>
  </si>
  <si>
    <t>1</t>
  </si>
  <si>
    <t>{c25f3e40-8371-4d38-8d63-ae712b6ab4e6}</t>
  </si>
  <si>
    <t>2</t>
  </si>
  <si>
    <t>D.1.4.1</t>
  </si>
  <si>
    <t>Zdravotechnické instalace</t>
  </si>
  <si>
    <t>{0025609e-b291-4a25-ae52-495a6afee9bd}</t>
  </si>
  <si>
    <t>D.1.4.2</t>
  </si>
  <si>
    <t>Slaboproudé instalace</t>
  </si>
  <si>
    <t>{a029c4b3-9caf-4b84-abe6-63faa7fcb2df}</t>
  </si>
  <si>
    <t>D.1.4.3</t>
  </si>
  <si>
    <t>Silnoproudé elektroinstalace</t>
  </si>
  <si>
    <t>{ea7732d8-cd4d-416d-ac9e-0c52f1bc127a}</t>
  </si>
  <si>
    <t>D.1.4.3S</t>
  </si>
  <si>
    <t>Silnoproudé instalace - svítidla</t>
  </si>
  <si>
    <t>{4faa96cf-0888-4759-93a1-3a58a0869e4c}</t>
  </si>
  <si>
    <t>D.1.4.4</t>
  </si>
  <si>
    <t>Měření a regulace</t>
  </si>
  <si>
    <t>{968ecff6-32e8-4696-a8cb-d8ed4375cdd0}</t>
  </si>
  <si>
    <t>D.2.1</t>
  </si>
  <si>
    <t>Areálová kanalizace</t>
  </si>
  <si>
    <t>{044126f7-ab6b-4980-aef4-d5eac451d4e2}</t>
  </si>
  <si>
    <t>VRN</t>
  </si>
  <si>
    <t>Vedlejší a ostatní náklady stavby</t>
  </si>
  <si>
    <t>{f88782b1-c918-4113-98a9-40ea3cce915c}</t>
  </si>
  <si>
    <t>KRYCÍ LIST SOUPISU PRACÍ</t>
  </si>
  <si>
    <t>Objekt:</t>
  </si>
  <si>
    <t>D1.1.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</si>
  <si>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</si>
  <si>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</si>
  <si>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</si>
  <si>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</si>
  <si>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</si>
  <si>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</si>
  <si>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</si>
  <si>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</si>
  <si>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</si>
  <si>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</si>
  <si>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</si>
  <si>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</si>
  <si>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</si>
  <si>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</si>
  <si>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751 - Vzduchotechnika</t>
  </si>
  <si>
    <t xml:space="preserve">    762 - Konstrukce tesařské</t>
  </si>
  <si>
    <t xml:space="preserve">    766 - Konstrukce truhlářské</t>
  </si>
  <si>
    <t xml:space="preserve">    767 - Konstrukce zámečnické</t>
  </si>
  <si>
    <t xml:space="preserve">    772 - Podlahy z kamene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</si>
  <si>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</si>
  <si>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</si>
  <si>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</si>
  <si>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</si>
  <si>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</si>
  <si>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</si>
  <si>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</si>
  <si>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</si>
  <si>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</si>
  <si>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</si>
  <si>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</si>
  <si>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</si>
  <si>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</si>
  <si>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</si>
  <si>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</si>
  <si>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</si>
  <si>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</si>
  <si>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</si>
  <si>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</si>
  <si>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</si>
  <si>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</si>
  <si>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</si>
  <si>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Vykopávky v uzavřených prostorech v hornině třídy těžitelnosti I skupiny 1 až 3 ručně</t>
  </si>
  <si>
    <t>m3</t>
  </si>
  <si>
    <t>CS ÚRS 2025 02</t>
  </si>
  <si>
    <t>4</t>
  </si>
  <si>
    <t>1182332061</t>
  </si>
  <si>
    <t>Online PSC</t>
  </si>
  <si>
    <t>https://podminky.urs.cz/item/CS_URS_2025_02/139711111</t>
  </si>
  <si>
    <t>VV</t>
  </si>
  <si>
    <t>odstranění hliněné podlahy</t>
  </si>
  <si>
    <t>místnost 1.04A</t>
  </si>
  <si>
    <t>8,5*0,08</t>
  </si>
  <si>
    <t>místnost 1.06</t>
  </si>
  <si>
    <t>6,63*0,06</t>
  </si>
  <si>
    <t>Součet</t>
  </si>
  <si>
    <t>139712111</t>
  </si>
  <si>
    <t>Vykopávky v uzavřených prostorech v hornině třídy těžitelnosti II skupiny 4 až 5 ručně</t>
  </si>
  <si>
    <t>208163209</t>
  </si>
  <si>
    <t>https://podminky.urs.cz/item/CS_URS_2025_02/139712111</t>
  </si>
  <si>
    <t>další drobné odkopávky</t>
  </si>
  <si>
    <t>3</t>
  </si>
  <si>
    <t>162211311</t>
  </si>
  <si>
    <t>Vodorovné přemístění výkopku z horniny třídy těžitelnosti I skupiny 1 až 3 stavebním kolečkem do 10 m</t>
  </si>
  <si>
    <t>532208840</t>
  </si>
  <si>
    <t>https://podminky.urs.cz/item/CS_URS_2025_02/162211311</t>
  </si>
  <si>
    <t>162211319</t>
  </si>
  <si>
    <t>Příplatek k vodorovnému přemístění výkopku z horniny třídy těžitelnosti I skupiny 1 až 3 stavebním kolečkem za každých dalších 10 m</t>
  </si>
  <si>
    <t>-1971405280</t>
  </si>
  <si>
    <t>https://podminky.urs.cz/item/CS_URS_2025_02/162211319</t>
  </si>
  <si>
    <t>1,078*5 'Přepočtené koeficientem množství</t>
  </si>
  <si>
    <t>5</t>
  </si>
  <si>
    <t>162211321</t>
  </si>
  <si>
    <t>Vodorovné přemístění výkopku z horniny třídy těžitelnosti II skupiny 4 a 5 stavebním kolečkem do 10 m</t>
  </si>
  <si>
    <t>-1159839795</t>
  </si>
  <si>
    <t>https://podminky.urs.cz/item/CS_URS_2025_02/162211321</t>
  </si>
  <si>
    <t>6</t>
  </si>
  <si>
    <t>162211329</t>
  </si>
  <si>
    <t>Příplatek k vodorovnému přemístění výkopku z horniny třídy těžitelnosti II skupiny 4 a 5 stavebním kolečkem za každých dalších 10 m</t>
  </si>
  <si>
    <t>-1878990580</t>
  </si>
  <si>
    <t>https://podminky.urs.cz/item/CS_URS_2025_02/162211329</t>
  </si>
  <si>
    <t>1*5 'Přepočtené koeficientem množství</t>
  </si>
  <si>
    <t>7</t>
  </si>
  <si>
    <t>162751117</t>
  </si>
  <si>
    <t>Vodorovné přemístění přes 9 000 do 10000 m výkopku/sypaniny z horniny třídy těžitelnosti I skupiny 1 až 3</t>
  </si>
  <si>
    <t>1599265460</t>
  </si>
  <si>
    <t>https://podminky.urs.cz/item/CS_URS_2025_02/162751117</t>
  </si>
  <si>
    <t>1,078+1</t>
  </si>
  <si>
    <t>8</t>
  </si>
  <si>
    <t>167111101</t>
  </si>
  <si>
    <t>Nakládání výkopku z hornin třídy těžitelnosti I skupiny 1 až 3 ručně</t>
  </si>
  <si>
    <t>1808269625</t>
  </si>
  <si>
    <t>https://podminky.urs.cz/item/CS_URS_2025_02/167111101</t>
  </si>
  <si>
    <t>9</t>
  </si>
  <si>
    <t>167111102</t>
  </si>
  <si>
    <t>Nakládání výkopku z hornin třídy těžitelnosti II skupiny 4 a 5 ručně</t>
  </si>
  <si>
    <t>-1476132547</t>
  </si>
  <si>
    <t>https://podminky.urs.cz/item/CS_URS_2025_02/167111102</t>
  </si>
  <si>
    <t>10</t>
  </si>
  <si>
    <t>171201231</t>
  </si>
  <si>
    <t>Poplatek za uložení zeminy a kamení na recyklační skládce (skládkovné) kód odpadu 17 05 04</t>
  </si>
  <si>
    <t>t</t>
  </si>
  <si>
    <t>-338388674</t>
  </si>
  <si>
    <t>https://podminky.urs.cz/item/CS_URS_2025_02/171201231</t>
  </si>
  <si>
    <t>2,078*1,9 'Přepočtené koeficientem množství</t>
  </si>
  <si>
    <t>Svislé a kompletní konstrukce</t>
  </si>
  <si>
    <t>11</t>
  </si>
  <si>
    <t>3311239R1</t>
  </si>
  <si>
    <t>Montáž prefabrikované betonové základové patky</t>
  </si>
  <si>
    <t>kus</t>
  </si>
  <si>
    <t>600606009</t>
  </si>
  <si>
    <t>1.NP</t>
  </si>
  <si>
    <t>místnost 1.05</t>
  </si>
  <si>
    <t>24</t>
  </si>
  <si>
    <t>M</t>
  </si>
  <si>
    <t>593-001</t>
  </si>
  <si>
    <t>prefabrikovaná betonová patka 400x400x200 mm</t>
  </si>
  <si>
    <t>1024859897</t>
  </si>
  <si>
    <t>13</t>
  </si>
  <si>
    <t>593-002</t>
  </si>
  <si>
    <t>prefabrikovaná betonová patka 400x640x200 mm</t>
  </si>
  <si>
    <t>-1198783963</t>
  </si>
  <si>
    <t>14</t>
  </si>
  <si>
    <t>3893810R1</t>
  </si>
  <si>
    <t>Dobetonování drobných konstrukcí základů apod. vč. bednění</t>
  </si>
  <si>
    <t>-1543769026</t>
  </si>
  <si>
    <t>místnost 1.01B</t>
  </si>
  <si>
    <t>založení stěny se vstupními dveřmi</t>
  </si>
  <si>
    <t>2*0,7*0,4*0,2</t>
  </si>
  <si>
    <t>místnost 1.08</t>
  </si>
  <si>
    <t>3*0,6*0,6*0,8</t>
  </si>
  <si>
    <t>(0,6*(0,72+0,445)/2)*0,8</t>
  </si>
  <si>
    <t>0,7*0,68*0,8</t>
  </si>
  <si>
    <t>další dobetonávky</t>
  </si>
  <si>
    <t>Vodorovné konstrukce</t>
  </si>
  <si>
    <t>15</t>
  </si>
  <si>
    <t>434231111</t>
  </si>
  <si>
    <t>Schodišťové stupně přímé z cihel dl 290 mm na stojato</t>
  </si>
  <si>
    <t>m</t>
  </si>
  <si>
    <t>-892546008</t>
  </si>
  <si>
    <t>https://podminky.urs.cz/item/CS_URS_2025_02/434231111</t>
  </si>
  <si>
    <t>doplnění schodiště</t>
  </si>
  <si>
    <t>místnost 1.01A</t>
  </si>
  <si>
    <t>25*2,525</t>
  </si>
  <si>
    <t>7*2,22</t>
  </si>
  <si>
    <t>Úpravy povrchů, podlahy a osazování výplní</t>
  </si>
  <si>
    <t>16</t>
  </si>
  <si>
    <t>612311141</t>
  </si>
  <si>
    <t>Vápenná omítka štuková dvouvrstvá vnitřních stěn nanášená ručně</t>
  </si>
  <si>
    <t>m2</t>
  </si>
  <si>
    <t>-832895177</t>
  </si>
  <si>
    <t>https://podminky.urs.cz/item/CS_URS_2025_02/612311141</t>
  </si>
  <si>
    <t>místnost 1.07 C</t>
  </si>
  <si>
    <t>stěny viz *3</t>
  </si>
  <si>
    <t>(2*1,945+2*2,063)*2,5</t>
  </si>
  <si>
    <t>17</t>
  </si>
  <si>
    <t>612311191</t>
  </si>
  <si>
    <t>Příplatek k vápenné omítce vnitřních stěn za každých dalších 5 mm tloušťky ručně</t>
  </si>
  <si>
    <t>1240365678</t>
  </si>
  <si>
    <t>https://podminky.urs.cz/item/CS_URS_2025_02/612311191</t>
  </si>
  <si>
    <t>18</t>
  </si>
  <si>
    <t>612315225</t>
  </si>
  <si>
    <t>Vápenná štuková omítka malých ploch přes 1 do 4 m2 na stěnách</t>
  </si>
  <si>
    <t>2075575029</t>
  </si>
  <si>
    <t>https://podminky.urs.cz/item/CS_URS_2025_02/612315225</t>
  </si>
  <si>
    <t>zapravení venkovní omítky po bourání a prorážení</t>
  </si>
  <si>
    <t>19</t>
  </si>
  <si>
    <t>619995001</t>
  </si>
  <si>
    <t>Začištění omítek kolem oken, dveří, podlah nebo obkladů</t>
  </si>
  <si>
    <t>338371112</t>
  </si>
  <si>
    <t>https://podminky.urs.cz/item/CS_URS_2025_02/619995001</t>
  </si>
  <si>
    <t xml:space="preserve"> PSV 0-1/01</t>
  </si>
  <si>
    <t>1,58+2*0,68</t>
  </si>
  <si>
    <t>PSV 0-1/02</t>
  </si>
  <si>
    <t>1,52+2*0,5</t>
  </si>
  <si>
    <t>PSV 0-1/03</t>
  </si>
  <si>
    <t>PSV 0-1/04</t>
  </si>
  <si>
    <t>PSV 0-1/05</t>
  </si>
  <si>
    <t>2,24+2*0,94</t>
  </si>
  <si>
    <t>20</t>
  </si>
  <si>
    <t>631311124</t>
  </si>
  <si>
    <t>Mazanina tl přes 80 do 120 mm z betonu prostého bez zvýšených nároků na prostředí tř. C 16/20</t>
  </si>
  <si>
    <t>-2082248105</t>
  </si>
  <si>
    <t>https://podminky.urs.cz/item/CS_URS_2025_02/631311124</t>
  </si>
  <si>
    <t>skladba SP1.4</t>
  </si>
  <si>
    <t>místnost 1.12 - střední sál</t>
  </si>
  <si>
    <t>17,7*0,1</t>
  </si>
  <si>
    <t>místnost 1.13 - kuchyňka</t>
  </si>
  <si>
    <t>6,6*0,1</t>
  </si>
  <si>
    <t xml:space="preserve">místnost 1.14 - střední sál 2 </t>
  </si>
  <si>
    <t>50,3*0,1</t>
  </si>
  <si>
    <t>místnost 1.15 - hlavní sál</t>
  </si>
  <si>
    <t>20*0,1</t>
  </si>
  <si>
    <t>631312141</t>
  </si>
  <si>
    <t>Doplnění rýh v dosavadních mazaninách betonem prostým</t>
  </si>
  <si>
    <t>-2017203772</t>
  </si>
  <si>
    <t>https://podminky.urs.cz/item/CS_URS_2025_02/631312141</t>
  </si>
  <si>
    <t>zapravení po kanalizaci</t>
  </si>
  <si>
    <t>82,2*0,6*0,1</t>
  </si>
  <si>
    <t>větrací kanál</t>
  </si>
  <si>
    <t>místnost 1.10, 1.11, 1.13</t>
  </si>
  <si>
    <t>(0,24+0,66+5,746+0,58+3,922)*0,3*0,1</t>
  </si>
  <si>
    <t>elektro</t>
  </si>
  <si>
    <t>50*0,6*0,1</t>
  </si>
  <si>
    <t>ostatní</t>
  </si>
  <si>
    <t>1,2</t>
  </si>
  <si>
    <t>22</t>
  </si>
  <si>
    <t>631319173</t>
  </si>
  <si>
    <t>Příplatek k mazanině tl přes 80 do 120 mm za stržení povrchu spodní vrstvy před vložením výztuže</t>
  </si>
  <si>
    <t>-233591786</t>
  </si>
  <si>
    <t>https://podminky.urs.cz/item/CS_URS_2025_02/631319173</t>
  </si>
  <si>
    <t>23</t>
  </si>
  <si>
    <t>631362021</t>
  </si>
  <si>
    <t>Výztuž mazanin svařovanými sítěmi Kari</t>
  </si>
  <si>
    <t>-300415063</t>
  </si>
  <si>
    <t>https://podminky.urs.cz/item/CS_URS_2025_02/631362021</t>
  </si>
  <si>
    <t>17,7*3,03*1,2*0,001</t>
  </si>
  <si>
    <t>6,6*3,03*1,2*0,001</t>
  </si>
  <si>
    <t>50,3*3,03*1,2*0,001</t>
  </si>
  <si>
    <t>20*3,03*1,2*0,001</t>
  </si>
  <si>
    <t>635111232R</t>
  </si>
  <si>
    <t>Násyp pod podlahy z drobného kameniva 4-8 se zhutněním</t>
  </si>
  <si>
    <t>-1696668575</t>
  </si>
  <si>
    <t>skladba SP1.1</t>
  </si>
  <si>
    <t>místnost 101B - schodiště - vstup</t>
  </si>
  <si>
    <t>8,5*0,035</t>
  </si>
  <si>
    <t>místnost 102 - expozice 1</t>
  </si>
  <si>
    <t>44,5*0,035</t>
  </si>
  <si>
    <t>místnost 104 A - chodba 1</t>
  </si>
  <si>
    <t>19,8*0,035</t>
  </si>
  <si>
    <t>místnost 104 B - chodba 1</t>
  </si>
  <si>
    <t>29*0,035</t>
  </si>
  <si>
    <t>místnost 1.06 - expozice 2</t>
  </si>
  <si>
    <t>(27,1-13,2)*0,035</t>
  </si>
  <si>
    <t>Mezisoučet</t>
  </si>
  <si>
    <t>skladba SP1.2</t>
  </si>
  <si>
    <t>místnost 108 A - archiv vína</t>
  </si>
  <si>
    <t>58,9*0,035</t>
  </si>
  <si>
    <t>místnost 108 B - archiv vína - soukromá část</t>
  </si>
  <si>
    <t>20*0,035</t>
  </si>
  <si>
    <t>místnost 1.09 A - chodba 2</t>
  </si>
  <si>
    <t>22*0,035</t>
  </si>
  <si>
    <t>místnost 1.10 - expozice</t>
  </si>
  <si>
    <t>50,4*0,035</t>
  </si>
  <si>
    <t>25</t>
  </si>
  <si>
    <t>635111241</t>
  </si>
  <si>
    <t>Násyp pod podlahy z hrubého kameniva 8-16 se zhutněním</t>
  </si>
  <si>
    <t>-433225959</t>
  </si>
  <si>
    <t>https://podminky.urs.cz/item/CS_URS_2025_02/635111241</t>
  </si>
  <si>
    <t>8,5*((0+0,18)/2)*1,1</t>
  </si>
  <si>
    <t>44,5*((0+0,18)/2)*1,1</t>
  </si>
  <si>
    <t>19,8*((0+0,18)/2)*1,1</t>
  </si>
  <si>
    <t>29*((0+0,18)/2)*1,1</t>
  </si>
  <si>
    <t>(27,1-13,2)*((0+0,18)/2)*1,1</t>
  </si>
  <si>
    <t>58,9*((0+0,06)/2)*1,1</t>
  </si>
  <si>
    <t>20*((0+0,06)/2)*1,1</t>
  </si>
  <si>
    <t>22*((0+0,06)/2)*1,1</t>
  </si>
  <si>
    <t>50,4*((0+0,06)/2)*1,1</t>
  </si>
  <si>
    <t>26</t>
  </si>
  <si>
    <t>635111242</t>
  </si>
  <si>
    <t>Násyp pod podlahy z hrubého kameniva 16-32 se zhutněním</t>
  </si>
  <si>
    <t>132166501</t>
  </si>
  <si>
    <t>https://podminky.urs.cz/item/CS_URS_2025_02/635111242</t>
  </si>
  <si>
    <t>17,7*((0+0,27)/2)*1,05</t>
  </si>
  <si>
    <t>6,6*((0+0,27)/2)*1,05</t>
  </si>
  <si>
    <t>50,3*((0+0,27)/2)*1,05</t>
  </si>
  <si>
    <t>20*((0+0,27)/2)*1,05</t>
  </si>
  <si>
    <t>27</t>
  </si>
  <si>
    <t>636-001</t>
  </si>
  <si>
    <t>Renovace schodiště za použití původních materiálů (kámen, cihla, malta) skladba SP3.2</t>
  </si>
  <si>
    <t>101047071</t>
  </si>
  <si>
    <t>skladba SP3.2</t>
  </si>
  <si>
    <t>místnost 3.01 B - schodiště</t>
  </si>
  <si>
    <t>12,4</t>
  </si>
  <si>
    <t>28</t>
  </si>
  <si>
    <t>63621111R</t>
  </si>
  <si>
    <t>Dlažba z cihel tl. 65 mm do maltového lože</t>
  </si>
  <si>
    <t>1054543717</t>
  </si>
  <si>
    <t>P</t>
  </si>
  <si>
    <t>Poznámka k položce:_x000D_
formát viz výkres D.1.1.17</t>
  </si>
  <si>
    <t>skladba SP1.3</t>
  </si>
  <si>
    <t>místnost 1.09 B - chodba 2</t>
  </si>
  <si>
    <t>20,6</t>
  </si>
  <si>
    <t>místnost 1.11 - salonek</t>
  </si>
  <si>
    <t>20,8</t>
  </si>
  <si>
    <t>62,9</t>
  </si>
  <si>
    <t>míastnost 1.16 - funkční sud</t>
  </si>
  <si>
    <t>10,3</t>
  </si>
  <si>
    <t>29</t>
  </si>
  <si>
    <t>63621111RX</t>
  </si>
  <si>
    <t>Dlažba z cihel tl. 140 mm do maltového lože</t>
  </si>
  <si>
    <t>-958469266</t>
  </si>
  <si>
    <t>17,7</t>
  </si>
  <si>
    <t>6,6</t>
  </si>
  <si>
    <t>50,3</t>
  </si>
  <si>
    <t>30</t>
  </si>
  <si>
    <t>6362111R1</t>
  </si>
  <si>
    <t>Příplatek za voděnepropustnou spárovací hmotu s příměsí trasu</t>
  </si>
  <si>
    <t>-2092354682</t>
  </si>
  <si>
    <t>31</t>
  </si>
  <si>
    <t>63621112R</t>
  </si>
  <si>
    <t>-1136039562</t>
  </si>
  <si>
    <t>8,5</t>
  </si>
  <si>
    <t>44,5</t>
  </si>
  <si>
    <t>19,8</t>
  </si>
  <si>
    <t>27,1-13,2</t>
  </si>
  <si>
    <t>58,9</t>
  </si>
  <si>
    <t>50,4</t>
  </si>
  <si>
    <t>32</t>
  </si>
  <si>
    <t>637121111</t>
  </si>
  <si>
    <t>Okapový chodník z kačírku tl 100 mm s udusáním</t>
  </si>
  <si>
    <t>1497621192</t>
  </si>
  <si>
    <t>https://podminky.urs.cz/item/CS_URS_2025_02/637121111</t>
  </si>
  <si>
    <t>výkres D.1.1.18</t>
  </si>
  <si>
    <t>varianta A</t>
  </si>
  <si>
    <t>10*0,3</t>
  </si>
  <si>
    <t>varianta B</t>
  </si>
  <si>
    <t>8,4*0,23</t>
  </si>
  <si>
    <t>33</t>
  </si>
  <si>
    <t>637121112</t>
  </si>
  <si>
    <t>Okapový chodník z kačírku tl 150 mm s udusáním</t>
  </si>
  <si>
    <t>-2107794834</t>
  </si>
  <si>
    <t>https://podminky.urs.cz/item/CS_URS_2025_02/637121112</t>
  </si>
  <si>
    <t>varianta C</t>
  </si>
  <si>
    <t>Ostatní konstrukce a práce, bourání</t>
  </si>
  <si>
    <t>34</t>
  </si>
  <si>
    <t>9-007</t>
  </si>
  <si>
    <t>Opatření proti prašnosti při bouracích pracích</t>
  </si>
  <si>
    <t>soubor</t>
  </si>
  <si>
    <t>1894107313</t>
  </si>
  <si>
    <t xml:space="preserve">Poznámka k položce:_x000D_
dle potřeby </t>
  </si>
  <si>
    <t>35</t>
  </si>
  <si>
    <t>9-008</t>
  </si>
  <si>
    <t xml:space="preserve">Ostatní stavební práce </t>
  </si>
  <si>
    <t>hod.</t>
  </si>
  <si>
    <t>-853400314</t>
  </si>
  <si>
    <t>36</t>
  </si>
  <si>
    <t>952901411</t>
  </si>
  <si>
    <t>Vyčištění ostatních objektů (kanálů, zásobníků, kůlen) při jakékoliv výšce podlaží</t>
  </si>
  <si>
    <t>-1312026629</t>
  </si>
  <si>
    <t>https://podminky.urs.cz/item/CS_URS_2025_02/952901411</t>
  </si>
  <si>
    <t>skladba SP1.5</t>
  </si>
  <si>
    <t>místnost 1.05A - toalety hendikepovaní</t>
  </si>
  <si>
    <t>3,8</t>
  </si>
  <si>
    <t>místnost 1.05B - toalety muži</t>
  </si>
  <si>
    <t>5,3</t>
  </si>
  <si>
    <t>místnost 1.05C - toalety muži</t>
  </si>
  <si>
    <t>4,3</t>
  </si>
  <si>
    <t>místnost 1.05D - úklidová místnost</t>
  </si>
  <si>
    <t>4,9</t>
  </si>
  <si>
    <t>skladba SP1.6</t>
  </si>
  <si>
    <t>místnost 1.03 - nika pod schodištěm</t>
  </si>
  <si>
    <t>11,9</t>
  </si>
  <si>
    <t>13,2</t>
  </si>
  <si>
    <t>skladba SP1.7</t>
  </si>
  <si>
    <t>místnost 1.07 A - sklad</t>
  </si>
  <si>
    <t>místnost 1.07 B - vstup do sklepů ze sala terrena</t>
  </si>
  <si>
    <t>skladba SP1.8</t>
  </si>
  <si>
    <t>místnost 1.17 - degustační galerie</t>
  </si>
  <si>
    <t>19,9</t>
  </si>
  <si>
    <t>37</t>
  </si>
  <si>
    <t>953943211</t>
  </si>
  <si>
    <t>Osazování hasicího přístroje</t>
  </si>
  <si>
    <t>-1809050810</t>
  </si>
  <si>
    <t>https://podminky.urs.cz/item/CS_URS_2025_02/953943211</t>
  </si>
  <si>
    <t>38</t>
  </si>
  <si>
    <t>449321R1</t>
  </si>
  <si>
    <t>hasicí přístroj 21 A</t>
  </si>
  <si>
    <t>-490055458</t>
  </si>
  <si>
    <t>39</t>
  </si>
  <si>
    <t>962022490</t>
  </si>
  <si>
    <t>Bourání zdiva nadzákladového kamenného na MC do 1 m3</t>
  </si>
  <si>
    <t>842113197</t>
  </si>
  <si>
    <t>https://podminky.urs.cz/item/CS_URS_2025_02/962022490</t>
  </si>
  <si>
    <t>demolice dekorativní kamenné zídky</t>
  </si>
  <si>
    <t>místnost 1.11</t>
  </si>
  <si>
    <t>1,57*1,6*((0+0,36)/2)</t>
  </si>
  <si>
    <t>40</t>
  </si>
  <si>
    <t>962031133</t>
  </si>
  <si>
    <t>Bourání příček z cihel pálených na MVC tl do 150 mm</t>
  </si>
  <si>
    <t>1210810668</t>
  </si>
  <si>
    <t>https://podminky.urs.cz/item/CS_URS_2025_02/962031133</t>
  </si>
  <si>
    <t>2,17*2,1</t>
  </si>
  <si>
    <t>-0,905*2</t>
  </si>
  <si>
    <t>místnost 1.13</t>
  </si>
  <si>
    <t>3,075*3,515</t>
  </si>
  <si>
    <t>-0,9*2</t>
  </si>
  <si>
    <t>3,865*2,79</t>
  </si>
  <si>
    <t>3,54*3,14</t>
  </si>
  <si>
    <t>místnost 1.14</t>
  </si>
  <si>
    <t>2,65*3,33</t>
  </si>
  <si>
    <t>41</t>
  </si>
  <si>
    <t>962032230</t>
  </si>
  <si>
    <t>Bourání zdiva z cihel pálených nebo vápenopískových na MV nebo MVC do 1 m3</t>
  </si>
  <si>
    <t>452426577</t>
  </si>
  <si>
    <t>https://podminky.urs.cz/item/CS_URS_2025_02/962032230</t>
  </si>
  <si>
    <t>místnost 1.03 - odstranění cihelného soklu</t>
  </si>
  <si>
    <t>0,1</t>
  </si>
  <si>
    <t>místnost 1.07 - bourání polic z cihela vodorovných keramických tvarovek</t>
  </si>
  <si>
    <t>odhad</t>
  </si>
  <si>
    <t>2,17*2,1*0,3</t>
  </si>
  <si>
    <t>-0,905*2*0,3</t>
  </si>
  <si>
    <t>místnost 1.12 - bourání polic z cihela vodorovných keramických tvarovek</t>
  </si>
  <si>
    <t>bourání přizdívky</t>
  </si>
  <si>
    <t>0,995*1*0,255</t>
  </si>
  <si>
    <t>1,02*1*0,29</t>
  </si>
  <si>
    <t>42</t>
  </si>
  <si>
    <t>962032231</t>
  </si>
  <si>
    <t>Bourání zdiva z cihel pálených nebo vápenopískových na MV nebo MVC přes 1 m3</t>
  </si>
  <si>
    <t>-1936298632</t>
  </si>
  <si>
    <t>https://podminky.urs.cz/item/CS_URS_2025_02/962032231</t>
  </si>
  <si>
    <t>3,075*3,515*0,22</t>
  </si>
  <si>
    <t>-0,9*2*0,22</t>
  </si>
  <si>
    <t>43</t>
  </si>
  <si>
    <t>963032819</t>
  </si>
  <si>
    <t>Bourání schodišťových stupňů cihelných</t>
  </si>
  <si>
    <t>757168275</t>
  </si>
  <si>
    <t>https://podminky.urs.cz/item/CS_URS_2025_02/963032819</t>
  </si>
  <si>
    <t xml:space="preserve">vybourání stávajících cihel schodiště </t>
  </si>
  <si>
    <t>44</t>
  </si>
  <si>
    <t>963051113</t>
  </si>
  <si>
    <t>Bourání ŽB stropů deskových tl přes 80 mm</t>
  </si>
  <si>
    <t>579092560</t>
  </si>
  <si>
    <t>https://podminky.urs.cz/item/CS_URS_2025_02/963051113</t>
  </si>
  <si>
    <t>část stropu nad místností 1.01 A</t>
  </si>
  <si>
    <t>1,94*2,26*0,3</t>
  </si>
  <si>
    <t>45</t>
  </si>
  <si>
    <t>964-001</t>
  </si>
  <si>
    <t>Vybourání betonových podstavců místnost 1.08</t>
  </si>
  <si>
    <t>1600722804</t>
  </si>
  <si>
    <t>46</t>
  </si>
  <si>
    <t>964-002</t>
  </si>
  <si>
    <t>-1118402640</t>
  </si>
  <si>
    <t>47</t>
  </si>
  <si>
    <t>964-003</t>
  </si>
  <si>
    <t>Demontáž dřevěných okenic v místnosti 1.14</t>
  </si>
  <si>
    <t>1723485089</t>
  </si>
  <si>
    <t>48</t>
  </si>
  <si>
    <t>964-010</t>
  </si>
  <si>
    <t>Ostatní bourací práce jinde neuvedené</t>
  </si>
  <si>
    <t>-915697543</t>
  </si>
  <si>
    <t>Poznámka k položce:_x000D_
demontáže potrubí, drobné demoliční a bourací práce, apod. jinde neuvedené</t>
  </si>
  <si>
    <t>49</t>
  </si>
  <si>
    <t>964011211</t>
  </si>
  <si>
    <t>Vybourání ŽB překladů prefabrikovaných dl do 3 m hmotnosti do 50 kg/m</t>
  </si>
  <si>
    <t>-1284662278</t>
  </si>
  <si>
    <t>https://podminky.urs.cz/item/CS_URS_2025_02/964011211</t>
  </si>
  <si>
    <t>2*0,2*0,15</t>
  </si>
  <si>
    <t>50</t>
  </si>
  <si>
    <t>965042121</t>
  </si>
  <si>
    <t>Bourání podkladů pod dlažby nebo mazanin betonových nebo z litého asfaltu tl do 100 mm pl do 1 m2</t>
  </si>
  <si>
    <t>-1123456581</t>
  </si>
  <si>
    <t>https://podminky.urs.cz/item/CS_URS_2025_02/965042121</t>
  </si>
  <si>
    <t>místnost 1.05 - spodní hrana patek max. 50 mm ve stávající mazanině</t>
  </si>
  <si>
    <t>23*0,4*0,4*0,05</t>
  </si>
  <si>
    <t>3*0,6*0,6*0,1</t>
  </si>
  <si>
    <t>(0,6*(0,72+0,445)/2)*0,1</t>
  </si>
  <si>
    <t>0,7*0,68*0,1</t>
  </si>
  <si>
    <t>51</t>
  </si>
  <si>
    <t>965042131</t>
  </si>
  <si>
    <t>Bourání podkladů pod dlažby nebo mazanin betonových nebo z litého asfaltu tl do 100 mm pl do 4 m2</t>
  </si>
  <si>
    <t>1862889747</t>
  </si>
  <si>
    <t>https://podminky.urs.cz/item/CS_URS_2025_02/965042131</t>
  </si>
  <si>
    <t>nad schodištěm u místnost 1.09</t>
  </si>
  <si>
    <t>2*0,1</t>
  </si>
  <si>
    <t>52</t>
  </si>
  <si>
    <t>965042141</t>
  </si>
  <si>
    <t>Bourání podkladů pod dlažby nebo mazanin betonových nebo z litého asfaltu tl do 100 mm pl přes 4 m2</t>
  </si>
  <si>
    <t>-1790762725</t>
  </si>
  <si>
    <t>https://podminky.urs.cz/item/CS_URS_2025_02/965042141</t>
  </si>
  <si>
    <t>místnost 1.04</t>
  </si>
  <si>
    <t>14,7*0,1</t>
  </si>
  <si>
    <t>místnost 1.09</t>
  </si>
  <si>
    <t>12,3*0,1</t>
  </si>
  <si>
    <t>místnost 1.10 - 1.11</t>
  </si>
  <si>
    <t>29,6*0,1</t>
  </si>
  <si>
    <t>53</t>
  </si>
  <si>
    <t>968062245</t>
  </si>
  <si>
    <t>Vybourání dřevěných rámů oken jednoduchých včetně křídel pl do 2 m2</t>
  </si>
  <si>
    <t>-111705659</t>
  </si>
  <si>
    <t>https://podminky.urs.cz/item/CS_URS_2025_02/968062245</t>
  </si>
  <si>
    <t>viz PSV 0-1/01</t>
  </si>
  <si>
    <t>1,58*0,68</t>
  </si>
  <si>
    <t>54</t>
  </si>
  <si>
    <t>968072244</t>
  </si>
  <si>
    <t>Vybourání kovových rámů oken jednoduchých včetně křídel pl do 1 m2</t>
  </si>
  <si>
    <t>1640182234</t>
  </si>
  <si>
    <t>https://podminky.urs.cz/item/CS_URS_2025_02/968072244</t>
  </si>
  <si>
    <t>1,52*0,5</t>
  </si>
  <si>
    <t>55</t>
  </si>
  <si>
    <t>968072455</t>
  </si>
  <si>
    <t>Vybourání kovových dveřních zárubní pl do 2 m2</t>
  </si>
  <si>
    <t>230514595</t>
  </si>
  <si>
    <t>https://podminky.urs.cz/item/CS_URS_2025_02/968072455</t>
  </si>
  <si>
    <t>0,905*2</t>
  </si>
  <si>
    <t>56</t>
  </si>
  <si>
    <t>968072456</t>
  </si>
  <si>
    <t>Vybourání kovových dveřních zárubní pl přes 2 m2</t>
  </si>
  <si>
    <t>1798600036</t>
  </si>
  <si>
    <t>https://podminky.urs.cz/item/CS_URS_2025_02/968072456</t>
  </si>
  <si>
    <t>místnost 1.01A - vybourání dveří</t>
  </si>
  <si>
    <t>2,09*3,4</t>
  </si>
  <si>
    <t>57</t>
  </si>
  <si>
    <t>971033651</t>
  </si>
  <si>
    <t>Vybourání otvorů ve zdivu cihelném pl do 4 m2 na MVC nebo MV tl do 600 mm</t>
  </si>
  <si>
    <t>1916055997</t>
  </si>
  <si>
    <t>https://podminky.urs.cz/item/CS_URS_2025_02/971033651</t>
  </si>
  <si>
    <t>místnost 1.07 - propojení</t>
  </si>
  <si>
    <t>1*2,5*0,35</t>
  </si>
  <si>
    <t>58</t>
  </si>
  <si>
    <t>974029187</t>
  </si>
  <si>
    <t>Vysekání rýh ve zdivu kamenném hl do 300 mm š do 300 mm</t>
  </si>
  <si>
    <t>1625889108</t>
  </si>
  <si>
    <t>https://podminky.urs.cz/item/CS_URS_2025_02/974029187</t>
  </si>
  <si>
    <t>rýha ve stěně (nika)</t>
  </si>
  <si>
    <t>1,9</t>
  </si>
  <si>
    <t>59</t>
  </si>
  <si>
    <t>974029189</t>
  </si>
  <si>
    <t>Příplatek k vysekání rýh ve zdivu kamenném hl do 300 mm ZKD 100 mm š rýhy</t>
  </si>
  <si>
    <t>-1555042211</t>
  </si>
  <si>
    <t>https://podminky.urs.cz/item/CS_URS_2025_02/974029189</t>
  </si>
  <si>
    <t>60</t>
  </si>
  <si>
    <t>974042557</t>
  </si>
  <si>
    <t>Vysekání rýh v dlažbě betonové nebo jiné monolitické hl do 100 mm š do 300 mm</t>
  </si>
  <si>
    <t>-272632453</t>
  </si>
  <si>
    <t>https://podminky.urs.cz/item/CS_URS_2025_02/974042557</t>
  </si>
  <si>
    <t>odbourání betonové desky - rýhy pro kanalizaci - viz výkres a výkaz ZTI hloubení</t>
  </si>
  <si>
    <t>(5,2+16+10+51)</t>
  </si>
  <si>
    <t>ostatní elektro apod.</t>
  </si>
  <si>
    <t>61</t>
  </si>
  <si>
    <t>974042559</t>
  </si>
  <si>
    <t>Příplatek k vysekání rýh v dlažbě betonové nebo jiné monolitické hl do 100 mm ZKD 100 mm š rýhy</t>
  </si>
  <si>
    <t>-1789488554</t>
  </si>
  <si>
    <t>https://podminky.urs.cz/item/CS_URS_2025_02/974042559</t>
  </si>
  <si>
    <t>132,2*3 'Přepočtené koeficientem množství</t>
  </si>
  <si>
    <t>62</t>
  </si>
  <si>
    <t>974042564</t>
  </si>
  <si>
    <t>Vysekání rýh v dlažbě betonové nebo jiné monolitické hl do 150 mm š do 150 mm</t>
  </si>
  <si>
    <t>-1061266998</t>
  </si>
  <si>
    <t>https://podminky.urs.cz/item/CS_URS_2025_02/974042564</t>
  </si>
  <si>
    <t>výkres D.1.1.02</t>
  </si>
  <si>
    <t>vstup do zámku</t>
  </si>
  <si>
    <t>rýha v podlaze</t>
  </si>
  <si>
    <t>3,2+2,3</t>
  </si>
  <si>
    <t>63</t>
  </si>
  <si>
    <t>974042567</t>
  </si>
  <si>
    <t>Vysekání rýh v dlažbě betonové nebo jiné monolitické hl do 150 mm š do 300 mm</t>
  </si>
  <si>
    <t>-74355501</t>
  </si>
  <si>
    <t>https://podminky.urs.cz/item/CS_URS_2025_02/974042567</t>
  </si>
  <si>
    <t>0,24+0,66+5,746+0,58+3,922</t>
  </si>
  <si>
    <t>64</t>
  </si>
  <si>
    <t>974042577</t>
  </si>
  <si>
    <t>Vysekání rýh v dlažbě betonové nebo jiné monolitické hl do 200 mm š do 300 mm</t>
  </si>
  <si>
    <t>-1400833845</t>
  </si>
  <si>
    <t>https://podminky.urs.cz/item/CS_URS_2025_02/974042577</t>
  </si>
  <si>
    <t>2*0,7</t>
  </si>
  <si>
    <t>65</t>
  </si>
  <si>
    <t>974042579</t>
  </si>
  <si>
    <t>Příplatek k vysekání rýh v dlažbě betonové nebo jiné monolitické hl do 200 mm ZKD 100 mm š rýhy</t>
  </si>
  <si>
    <t>87630663</t>
  </si>
  <si>
    <t>https://podminky.urs.cz/item/CS_URS_2025_02/974042579</t>
  </si>
  <si>
    <t>66</t>
  </si>
  <si>
    <t>974042587</t>
  </si>
  <si>
    <t>Vysekání rýh v dlažbě betonové nebo jiné monolitické hl do 250 mm š do 300 mm</t>
  </si>
  <si>
    <t>-1921858558</t>
  </si>
  <si>
    <t>https://podminky.urs.cz/item/CS_URS_2025_02/974042587</t>
  </si>
  <si>
    <t>0,855</t>
  </si>
  <si>
    <t>67</t>
  </si>
  <si>
    <t>977151127</t>
  </si>
  <si>
    <t>Jádrové vrty diamantovými korunkami do stavebních materiálů D přes 225 do 250 mm</t>
  </si>
  <si>
    <t>-1019165282</t>
  </si>
  <si>
    <t>https://podminky.urs.cz/item/CS_URS_2025_02/977151127</t>
  </si>
  <si>
    <t>místnost 1.05 - 1.07</t>
  </si>
  <si>
    <t>1,19</t>
  </si>
  <si>
    <t>místnost 1.07</t>
  </si>
  <si>
    <t>1,73</t>
  </si>
  <si>
    <t>68</t>
  </si>
  <si>
    <t>977151131</t>
  </si>
  <si>
    <t>Jádrové vrty diamantovými korunkami do stavebních materiálů D přes 350 do 400 mm</t>
  </si>
  <si>
    <t>1206571539</t>
  </si>
  <si>
    <t>https://podminky.urs.cz/item/CS_URS_2025_02/977151131</t>
  </si>
  <si>
    <t>protup stěnou pro ZTI</t>
  </si>
  <si>
    <t>2,02</t>
  </si>
  <si>
    <t>69</t>
  </si>
  <si>
    <t>977151132</t>
  </si>
  <si>
    <t>Jádrové vrty diamantovými korunkami do stavebních materiálů D přes 400 do 450 mm</t>
  </si>
  <si>
    <t>1189667171</t>
  </si>
  <si>
    <t>https://podminky.urs.cz/item/CS_URS_2025_02/977151132</t>
  </si>
  <si>
    <t>protup stěnou pro VZT</t>
  </si>
  <si>
    <t>2,255</t>
  </si>
  <si>
    <t>70</t>
  </si>
  <si>
    <t>985221101</t>
  </si>
  <si>
    <t>Doplnění zdiva cihlami do aktivované malty</t>
  </si>
  <si>
    <t>1171447014</t>
  </si>
  <si>
    <t>https://podminky.urs.cz/item/CS_URS_2025_02/985221101</t>
  </si>
  <si>
    <t>71</t>
  </si>
  <si>
    <t>59610001</t>
  </si>
  <si>
    <t>cihla pálená plná do P15 290x140x65mm</t>
  </si>
  <si>
    <t>53186614</t>
  </si>
  <si>
    <t>0,4*305 'Přepočtené koeficientem množství</t>
  </si>
  <si>
    <t>72</t>
  </si>
  <si>
    <t>985221120</t>
  </si>
  <si>
    <t>Příplatek za objem zdiva do 1 m3 jednotlivě</t>
  </si>
  <si>
    <t>-1639260097</t>
  </si>
  <si>
    <t>https://podminky.urs.cz/item/CS_URS_2025_02/985221120</t>
  </si>
  <si>
    <t>73</t>
  </si>
  <si>
    <t>9-N-1/02</t>
  </si>
  <si>
    <t>Archivační kóje uzamykatelné dle N-1/02</t>
  </si>
  <si>
    <t>polí</t>
  </si>
  <si>
    <t>1220650461</t>
  </si>
  <si>
    <t>74</t>
  </si>
  <si>
    <t>9-N-1/03</t>
  </si>
  <si>
    <t>Betonové podstavce pro historické sudy 2000x200x500 mm dle N-1/03</t>
  </si>
  <si>
    <t>-1692675819</t>
  </si>
  <si>
    <t>75</t>
  </si>
  <si>
    <t>9-N-1/07</t>
  </si>
  <si>
    <t>Cihlové sestavy archivačních kójí - řešení dle PSV N-1/07</t>
  </si>
  <si>
    <t>-215194174</t>
  </si>
  <si>
    <t>76</t>
  </si>
  <si>
    <t>9-N-2/01</t>
  </si>
  <si>
    <t>Čištění cihlové sestavy archivních kójí stávající dle N-2/01</t>
  </si>
  <si>
    <t>1154307273</t>
  </si>
  <si>
    <t>77</t>
  </si>
  <si>
    <t>9-R-1/02</t>
  </si>
  <si>
    <t>-766473055</t>
  </si>
  <si>
    <t>78</t>
  </si>
  <si>
    <t>9-R-1/03</t>
  </si>
  <si>
    <t>-121097366</t>
  </si>
  <si>
    <t>79</t>
  </si>
  <si>
    <t>9-R-1/04</t>
  </si>
  <si>
    <t>Repase skleněného historického potrubíu dle R-1/04</t>
  </si>
  <si>
    <t>363731829</t>
  </si>
  <si>
    <t>997</t>
  </si>
  <si>
    <t>Přesun sutě</t>
  </si>
  <si>
    <t>80</t>
  </si>
  <si>
    <t>1231499739</t>
  </si>
  <si>
    <t>81</t>
  </si>
  <si>
    <t>-151753847</t>
  </si>
  <si>
    <t>https://podminky.urs.cz/item/CS_URS_2025_02/997006519</t>
  </si>
  <si>
    <t>77,812*9 'Přepočtené koeficientem množství</t>
  </si>
  <si>
    <t>82</t>
  </si>
  <si>
    <t>Vnitrostaveništní doprava suti a vybouraných hmot pro budovy v do 6 m ručně</t>
  </si>
  <si>
    <t>1714054853</t>
  </si>
  <si>
    <t>https://podminky.urs.cz/item/CS_URS_2025_02/997013211</t>
  </si>
  <si>
    <t>83</t>
  </si>
  <si>
    <t>997013871R</t>
  </si>
  <si>
    <t>-1766493205</t>
  </si>
  <si>
    <t>998</t>
  </si>
  <si>
    <t>Přesun hmot</t>
  </si>
  <si>
    <t>84</t>
  </si>
  <si>
    <t>998018001</t>
  </si>
  <si>
    <t>Přesun hmot ruční pro budovy v do 6 m</t>
  </si>
  <si>
    <t>-807954700</t>
  </si>
  <si>
    <t>https://podminky.urs.cz/item/CS_URS_2025_02/998018001</t>
  </si>
  <si>
    <t>PSV</t>
  </si>
  <si>
    <t>Práce a dodávky PSV</t>
  </si>
  <si>
    <t>751</t>
  </si>
  <si>
    <t>Vzduchotechnika</t>
  </si>
  <si>
    <t>751-01</t>
  </si>
  <si>
    <t>Dodávka a montáž větracího portrubí průměru 100 mm s geotextílií viz výkres D.1.1.10</t>
  </si>
  <si>
    <t>-1834233901</t>
  </si>
  <si>
    <t>3,295+2,24</t>
  </si>
  <si>
    <t>86</t>
  </si>
  <si>
    <t>751-02</t>
  </si>
  <si>
    <t>Dodávka a montáž větracího portrubí průměru 200 mm s geotextílií viz výkres D.1.1.10</t>
  </si>
  <si>
    <t>729244949</t>
  </si>
  <si>
    <t>0,755</t>
  </si>
  <si>
    <t>998751311</t>
  </si>
  <si>
    <t>Přesun hmot procentní pro vzduchotechniku ruční v objektech v do 12 m</t>
  </si>
  <si>
    <t>%</t>
  </si>
  <si>
    <t>-1799813980</t>
  </si>
  <si>
    <t>https://podminky.urs.cz/item/CS_URS_2025_02/998751311</t>
  </si>
  <si>
    <t>762</t>
  </si>
  <si>
    <t>Konstrukce tesařské</t>
  </si>
  <si>
    <t>88</t>
  </si>
  <si>
    <t>762511173</t>
  </si>
  <si>
    <t>Podlahové kce podkladové dvouvrstvé z cementotřískových desek tl 2x12 mm na sraz šroubovaných</t>
  </si>
  <si>
    <t>1376206514</t>
  </si>
  <si>
    <t>https://podminky.urs.cz/item/CS_URS_2025_02/762511173</t>
  </si>
  <si>
    <t>762711840</t>
  </si>
  <si>
    <t>Demontáž prostorových vázaných kcí z hraněného řeziva průřezové pl přes 288 do 450 cm2</t>
  </si>
  <si>
    <t>1033479000</t>
  </si>
  <si>
    <t>https://podminky.urs.cz/item/CS_URS_2025_02/762711840</t>
  </si>
  <si>
    <t>vybourání stávajících dubových trámů ve schodišti</t>
  </si>
  <si>
    <t>90</t>
  </si>
  <si>
    <t>7628221R1</t>
  </si>
  <si>
    <t>Montáž dřevěných stupnic ručně tesaných</t>
  </si>
  <si>
    <t>930814842</t>
  </si>
  <si>
    <t>PSV-T-1/03</t>
  </si>
  <si>
    <t>31*2,485</t>
  </si>
  <si>
    <t>605-PSV-T-1/03</t>
  </si>
  <si>
    <t>hranol stavební dubový průřezu do 450cm2 do dl 6m s hloubkovou impregnací dle PSV T-1/03</t>
  </si>
  <si>
    <t>1796848817</t>
  </si>
  <si>
    <t>31*2,485*0,17*0,203</t>
  </si>
  <si>
    <t>2,658*1,05 'Přepočtené koeficientem množství</t>
  </si>
  <si>
    <t>92</t>
  </si>
  <si>
    <t>762822830</t>
  </si>
  <si>
    <t>Demontáž stropních trámů z hraněného řeziva průřezové pl přes 288 do 450 cm2</t>
  </si>
  <si>
    <t>-1031818422</t>
  </si>
  <si>
    <t>https://podminky.urs.cz/item/CS_URS_2025_02/762822830</t>
  </si>
  <si>
    <t>2,905</t>
  </si>
  <si>
    <t>762895000</t>
  </si>
  <si>
    <t>Spojovací prostředky pro montáž záklopu, stropnice a podbíjení</t>
  </si>
  <si>
    <t>1038458884</t>
  </si>
  <si>
    <t>https://podminky.urs.cz/item/CS_URS_2025_02/762895000</t>
  </si>
  <si>
    <t>94</t>
  </si>
  <si>
    <t>998762121</t>
  </si>
  <si>
    <t>Přesun hmot tonážní pro kce tesařské ruční v objektech v do 6 m</t>
  </si>
  <si>
    <t>1188037093</t>
  </si>
  <si>
    <t>https://podminky.urs.cz/item/CS_URS_2025_02/998762121</t>
  </si>
  <si>
    <t>766</t>
  </si>
  <si>
    <t>Konstrukce truhlářské</t>
  </si>
  <si>
    <t>766211611</t>
  </si>
  <si>
    <t>Montáž madel schodišťových stěnových dřevených průběžných šířky do 150 mm</t>
  </si>
  <si>
    <t>871885388</t>
  </si>
  <si>
    <t>https://podminky.urs.cz/item/CS_URS_2025_02/766211611</t>
  </si>
  <si>
    <t>dřevěné schodišťové madlo dle PSV T-1/01</t>
  </si>
  <si>
    <t>4,1</t>
  </si>
  <si>
    <t>dřevěné schodišťové madlo dle PSV T-1/02</t>
  </si>
  <si>
    <t>17,4</t>
  </si>
  <si>
    <t>96</t>
  </si>
  <si>
    <t>766-PSV-T-1/01</t>
  </si>
  <si>
    <t>dřevěné schodišťové madlo vč. držáků a kotvení dle PSV T-1/01</t>
  </si>
  <si>
    <t>-355871983</t>
  </si>
  <si>
    <t>PSV T-1/01</t>
  </si>
  <si>
    <t>2*2,05</t>
  </si>
  <si>
    <t>4,1*1,05 'Přepočtené koeficientem množství</t>
  </si>
  <si>
    <t>766-PSV-T-1/02</t>
  </si>
  <si>
    <t>dřevěné schodišťové madlo vč. držáků a kotvení dle PSV T-1/02</t>
  </si>
  <si>
    <t>1899649329</t>
  </si>
  <si>
    <t>PSV T-1/02</t>
  </si>
  <si>
    <t>2*8,7</t>
  </si>
  <si>
    <t>17,4*1,05 'Přepočtené koeficientem množství</t>
  </si>
  <si>
    <t>98</t>
  </si>
  <si>
    <t>766621211</t>
  </si>
  <si>
    <t>Montáž dřevěných oken plochy přes 1 m2 otevíravých výšky do 1,5 m s rámem do zdiva</t>
  </si>
  <si>
    <t>-996603702</t>
  </si>
  <si>
    <t>https://podminky.urs.cz/item/CS_URS_2025_02/766621211</t>
  </si>
  <si>
    <t>99</t>
  </si>
  <si>
    <t>766-PSV-0-1/01</t>
  </si>
  <si>
    <t>okno dřevěné 1580x680 mm dle PSV 0-1/01</t>
  </si>
  <si>
    <t>-1649962142</t>
  </si>
  <si>
    <t>100</t>
  </si>
  <si>
    <t>766-PSV-D-1/01</t>
  </si>
  <si>
    <t>Repase venkovních vstupních dveří dvoukřídlých 1600x2270 mm dle PSV D-1/01</t>
  </si>
  <si>
    <t>340709838</t>
  </si>
  <si>
    <t>766-PSV-D-1/02</t>
  </si>
  <si>
    <t>Dodávka a montáž dveří dvoukřídlých 2200x2900 mm dle PSV D-1/02</t>
  </si>
  <si>
    <t>-1898269746</t>
  </si>
  <si>
    <t>102</t>
  </si>
  <si>
    <t>766-PSV-D-1/07</t>
  </si>
  <si>
    <t>Dodávka a montáž dřevěných dveří 700x2015 dle PSV D-1/07</t>
  </si>
  <si>
    <t>-1011242030</t>
  </si>
  <si>
    <t>766-PSV-D-1/08</t>
  </si>
  <si>
    <t>Dodávka a montáž dřevěných dveří 700x2015 dle PSV D-1/08</t>
  </si>
  <si>
    <t>-676276248</t>
  </si>
  <si>
    <t>104</t>
  </si>
  <si>
    <t>106</t>
  </si>
  <si>
    <t>766-PSV-N-1/06</t>
  </si>
  <si>
    <t>Dodávka a montáž požární dělící konstrukce dle PSV N-1/06</t>
  </si>
  <si>
    <t>2022808519</t>
  </si>
  <si>
    <t>108</t>
  </si>
  <si>
    <t>998766121</t>
  </si>
  <si>
    <t>Přesun hmot tonážní pro kce truhlářské ruční v objektech v do 6 m</t>
  </si>
  <si>
    <t>2129545492</t>
  </si>
  <si>
    <t>https://podminky.urs.cz/item/CS_URS_2025_02/998766121</t>
  </si>
  <si>
    <t>767</t>
  </si>
  <si>
    <t>Konstrukce zámečnické</t>
  </si>
  <si>
    <t>767161823</t>
  </si>
  <si>
    <t>Demontáž zábradlí schodišťového nerozebíratelného hmotnosti 1 m zábradlí do 20 kg do suti</t>
  </si>
  <si>
    <t>-1070112930</t>
  </si>
  <si>
    <t>https://podminky.urs.cz/item/CS_URS_2025_02/767161823</t>
  </si>
  <si>
    <t>demontáž zábradlí do místnosti 1.14</t>
  </si>
  <si>
    <t>2,47+2,51</t>
  </si>
  <si>
    <t>110</t>
  </si>
  <si>
    <t>767161851</t>
  </si>
  <si>
    <t>Demontáž madel schodišťových do suti</t>
  </si>
  <si>
    <t>-1102942225</t>
  </si>
  <si>
    <t>https://podminky.urs.cz/item/CS_URS_2025_02/767161851</t>
  </si>
  <si>
    <t>2*2,08+0,53+1,885+3,995+2,205+8,55</t>
  </si>
  <si>
    <t>767610117</t>
  </si>
  <si>
    <t>Montáž oken kovových jednoduchých pevných do zdiva pl přes 1,5 do 2,5 m2</t>
  </si>
  <si>
    <t>1371018607</t>
  </si>
  <si>
    <t>https://podminky.urs.cz/item/CS_URS_2025_02/767610117</t>
  </si>
  <si>
    <t>2,24*0,94</t>
  </si>
  <si>
    <t>112</t>
  </si>
  <si>
    <t>767-PSV-0-1/05</t>
  </si>
  <si>
    <t>protipožární fixní okno 2240x940 mm dle PSV 0-1/05</t>
  </si>
  <si>
    <t>-114338970</t>
  </si>
  <si>
    <t>767610126</t>
  </si>
  <si>
    <t>Montáž oken kovových jednoduchých otevíravých do zdiva pl přes 0,6 do 1,5 m2</t>
  </si>
  <si>
    <t>-575556379</t>
  </si>
  <si>
    <t>https://podminky.urs.cz/item/CS_URS_2025_02/767610126</t>
  </si>
  <si>
    <t>114</t>
  </si>
  <si>
    <t>767-PSV-0-1/02</t>
  </si>
  <si>
    <t>repase ocelového okna 1520x500 mm s doplněním dle PSV PSV 0-1/02</t>
  </si>
  <si>
    <t>-62004467</t>
  </si>
  <si>
    <t>767-PSV-0-1/03</t>
  </si>
  <si>
    <t>repase ocelového okna 1520x500 mm s doplněním dle PSV PSV 0-1/03</t>
  </si>
  <si>
    <t>-708271478</t>
  </si>
  <si>
    <t>116</t>
  </si>
  <si>
    <t>767-PSV-0-1/04</t>
  </si>
  <si>
    <t>repase ocelového okna 1520x500 mm s doplněním dle PSV PSV 0-1/04</t>
  </si>
  <si>
    <t>-458735587</t>
  </si>
  <si>
    <t>767661811</t>
  </si>
  <si>
    <t>Demontáž mříží pevných nebo otevíravých</t>
  </si>
  <si>
    <t>-1112298259</t>
  </si>
  <si>
    <t>https://podminky.urs.cz/item/CS_URS_2025_02/767661811</t>
  </si>
  <si>
    <t>bourání polic pro vína</t>
  </si>
  <si>
    <t>místnost 1.03</t>
  </si>
  <si>
    <t>2,52*4,2</t>
  </si>
  <si>
    <t>2,235*2</t>
  </si>
  <si>
    <t>10,105*1,8</t>
  </si>
  <si>
    <t>6,715*1,8</t>
  </si>
  <si>
    <t>1,925*1,8</t>
  </si>
  <si>
    <t>místnost 1.12</t>
  </si>
  <si>
    <t>(1,4+6,6+2,64+0,685+3,195+1,435+3,195+5,23)*2</t>
  </si>
  <si>
    <t>118</t>
  </si>
  <si>
    <t>767995113</t>
  </si>
  <si>
    <t>Montáž atypických zámečnických konstrukcí hm přes 10 do 20 kg</t>
  </si>
  <si>
    <t>kg</t>
  </si>
  <si>
    <t>2067250413</t>
  </si>
  <si>
    <t>https://podminky.urs.cz/item/CS_URS_2025_02/767995113</t>
  </si>
  <si>
    <t>profil nerezový svařovaný obdelníkový 100x60x5mm</t>
  </si>
  <si>
    <t>podlaha místnosti 1.05 - odhad</t>
  </si>
  <si>
    <t>(1,91+2,1+1,5+2,27)*11,59</t>
  </si>
  <si>
    <t>(2,665+2,74+2,48+2,39)*11,59</t>
  </si>
  <si>
    <t>(2,3+2,49+2,49+2,22+1,52+2*2,32)*11,59</t>
  </si>
  <si>
    <t>(3,41+1,31+3,22+1,48+2*2*0,59)*11,59</t>
  </si>
  <si>
    <t>527,286*0,1</t>
  </si>
  <si>
    <t>profil nerezový svařovaný čtvercový 50x50x4mm</t>
  </si>
  <si>
    <t>((1,912+1,5)/2)*(2,28/0,45)*5,3</t>
  </si>
  <si>
    <t>(2,28)*(1,54/0,45)*5,3</t>
  </si>
  <si>
    <t>1,06*(1,9/0,45)*5,3</t>
  </si>
  <si>
    <t>1,9*(1,06/0,45)*5,3</t>
  </si>
  <si>
    <t>1,03*(2,45/0,45)*5,3</t>
  </si>
  <si>
    <t>2,45*(1,03/0,45)*5,3</t>
  </si>
  <si>
    <t>3,41*(1,45/0,45)*5,3</t>
  </si>
  <si>
    <t>1,45*(3,41/0,45)*5,3</t>
  </si>
  <si>
    <t>2,485*(2,32/0,45)*5,3</t>
  </si>
  <si>
    <t>2,32*(2,485/0,45)*5,3</t>
  </si>
  <si>
    <t>446,32*0,1</t>
  </si>
  <si>
    <t>145502R</t>
  </si>
  <si>
    <t>-396764005</t>
  </si>
  <si>
    <t>((1,912+1,5)/2)*(2,28/0,45)*5,3*0,001</t>
  </si>
  <si>
    <t>(2,28)*(1,54/0,45)*5,3*0,001</t>
  </si>
  <si>
    <t>1,06*(1,9/0,45)*5,3*0,001</t>
  </si>
  <si>
    <t>1,9*(1,06/0,45)*5,3*0,001</t>
  </si>
  <si>
    <t>1,03*(2,45/0,45)*5,3*0,001</t>
  </si>
  <si>
    <t>2,45*(1,03/0,45)*5,3*0,001</t>
  </si>
  <si>
    <t>3,41*(1,45/0,45)*5,3*0,001</t>
  </si>
  <si>
    <t>1,45*(3,41/0,45)*5,3*0,001</t>
  </si>
  <si>
    <t>2,485*(2,32/0,45)*5,3*0,001</t>
  </si>
  <si>
    <t>2,32*(2,485/0,45)*5,3*0,001</t>
  </si>
  <si>
    <t>0,447*0,1</t>
  </si>
  <si>
    <t>0,492*1,1 'Přepočtené koeficientem množství</t>
  </si>
  <si>
    <t>120</t>
  </si>
  <si>
    <t>1455032R</t>
  </si>
  <si>
    <t>-11409850</t>
  </si>
  <si>
    <t>(1,91+2,1+1,5+2,27)*11,59*0,001</t>
  </si>
  <si>
    <t>(2,665+2,74+2,48+2,39)*11,59*0,001</t>
  </si>
  <si>
    <t>(2,3+2,49+2,49+2,22+1,52+2*2,32)*11,59*0,001</t>
  </si>
  <si>
    <t>(3,41+1,31+3,22+1,48+2*2*0,59)*11,59*0,001</t>
  </si>
  <si>
    <t>0,527*0,1</t>
  </si>
  <si>
    <t>0,58*1,05 'Přepočtené koeficientem množství</t>
  </si>
  <si>
    <t>767996701</t>
  </si>
  <si>
    <t>Demontáž atypických zámečnických konstrukcí řezáním hm jednotlivých dílů do 50 kg</t>
  </si>
  <si>
    <t>-1677776262</t>
  </si>
  <si>
    <t>https://podminky.urs.cz/item/CS_URS_2025_02/767996701</t>
  </si>
  <si>
    <t>demontáž stávajícího potrubí a kovových konstrukcí</t>
  </si>
  <si>
    <t>250</t>
  </si>
  <si>
    <t>122</t>
  </si>
  <si>
    <t>767996801</t>
  </si>
  <si>
    <t>Demontáž atypických zámečnických konstrukcí rozebráním hm jednotlivých dílů do 50 kg</t>
  </si>
  <si>
    <t>-845222221</t>
  </si>
  <si>
    <t>https://podminky.urs.cz/item/CS_URS_2025_02/767996801</t>
  </si>
  <si>
    <t>150</t>
  </si>
  <si>
    <t>komín apod.</t>
  </si>
  <si>
    <t>767-D.1.1.34</t>
  </si>
  <si>
    <t>Dodávka a montáž  pásoviny u povětrnostně odolné oceli tl. 5 mm dle výkresu D.1.1.34</t>
  </si>
  <si>
    <t>-1078528804</t>
  </si>
  <si>
    <t>(10,025+4,625+1,705)</t>
  </si>
  <si>
    <t>(0,29+8,43+0,29)</t>
  </si>
  <si>
    <t>(16,86)</t>
  </si>
  <si>
    <t>124</t>
  </si>
  <si>
    <t>767-PSV-D-1/03</t>
  </si>
  <si>
    <t>Dodávka a montáž dveří se stěnou a s podkonstrukcí dle PSV D-1/03</t>
  </si>
  <si>
    <t>-2079082727</t>
  </si>
  <si>
    <t>767-PSV-D-1/04</t>
  </si>
  <si>
    <t>Dodávka a montáž ocelových dveří s rámem 940x2060 mm dle PSV D-1/04</t>
  </si>
  <si>
    <t>2064635729</t>
  </si>
  <si>
    <t>126</t>
  </si>
  <si>
    <t>767-PSV-D-1/05</t>
  </si>
  <si>
    <t>Dodávka a montáž ocelových dveří s rámem 840x2060 mm dle PSV D-1/05</t>
  </si>
  <si>
    <t>978260715</t>
  </si>
  <si>
    <t>767-PSV-D-1/06</t>
  </si>
  <si>
    <t>Dodávka a montáž ocelových dveří s rámem 840x2030 mm dle PSV D-1/06</t>
  </si>
  <si>
    <t>1051710515</t>
  </si>
  <si>
    <t>128</t>
  </si>
  <si>
    <t>767-PSV-D-1/09</t>
  </si>
  <si>
    <t>Dodávka a montáž skleněné stěny s dveřmi dle PSV D-1/09</t>
  </si>
  <si>
    <t>-1549639409</t>
  </si>
  <si>
    <t>767-PSV-D-1/10</t>
  </si>
  <si>
    <t>Dodávka a montáž ocelových dveří s rámem 840x2420 mm dle PSV D-1/10</t>
  </si>
  <si>
    <t>1152688319</t>
  </si>
  <si>
    <t>130</t>
  </si>
  <si>
    <t>767-PSV-D-1/12</t>
  </si>
  <si>
    <t>Dodávka a montáž skleněné stěny s dveřmi dle PSV D-1/12</t>
  </si>
  <si>
    <t>348661343</t>
  </si>
  <si>
    <t>767-PSV-D-1/13</t>
  </si>
  <si>
    <t>Dodávka a montáž dveří se stěnou a s podkonstrukcí dle PSV D-1/13</t>
  </si>
  <si>
    <t>-264674534</t>
  </si>
  <si>
    <t>132</t>
  </si>
  <si>
    <t>767-PSV-D-1/14</t>
  </si>
  <si>
    <t>Dodávka a montáž dveří ocelových dvoukřídlých 2090x2890 mm dle PSV D-1/14</t>
  </si>
  <si>
    <t>-142042890</t>
  </si>
  <si>
    <t>767-PSV-D-1/15</t>
  </si>
  <si>
    <t>Dodávka a montáž dveří ocelových dvoukřídlých 970x2010 mm dle PSV D-1/15</t>
  </si>
  <si>
    <t>-1665856715</t>
  </si>
  <si>
    <t>134</t>
  </si>
  <si>
    <t>767-PSV-E-1/X</t>
  </si>
  <si>
    <t>Dodávka a montáž kotvení expozičních panelů dle PSV E-1/X</t>
  </si>
  <si>
    <t>-1555269482</t>
  </si>
  <si>
    <t>767-PSV-R-1/05</t>
  </si>
  <si>
    <t>1679108697</t>
  </si>
  <si>
    <t>136</t>
  </si>
  <si>
    <t>767-PSV-R-1/06</t>
  </si>
  <si>
    <t>Repase novodobé kované brány 1460x1800 mm dle PSV R-1/06</t>
  </si>
  <si>
    <t>-973787652</t>
  </si>
  <si>
    <t>767-PSV-R-1/07</t>
  </si>
  <si>
    <t>Repase novodobé kované brány 1760x1750 mm dle PSV R-1/07</t>
  </si>
  <si>
    <t>-1330177238</t>
  </si>
  <si>
    <t>138</t>
  </si>
  <si>
    <t>767-PSV-Z-1/01</t>
  </si>
  <si>
    <t>Repase železné mříže v nádvoří zámku 3010x675 mm dle PSV Z-1/01</t>
  </si>
  <si>
    <t>97078754</t>
  </si>
  <si>
    <t>767-PSV-Z-1/02</t>
  </si>
  <si>
    <t>Repase železné mříže v nádvoří zámku 1505x500 mm dle PSV Z-1/02</t>
  </si>
  <si>
    <t>-243202176</t>
  </si>
  <si>
    <t>140</t>
  </si>
  <si>
    <t>767-PSV-Z-1/03</t>
  </si>
  <si>
    <t>Repase železné mříže v nádvoří zámku 1505x500 mm dle PSV Z-1/03</t>
  </si>
  <si>
    <t>904367877</t>
  </si>
  <si>
    <t>767-PSV-Z-1/04</t>
  </si>
  <si>
    <t>Repase železné mříže v nádvoří zámku 1505x500 mm dle PSV Z-1/04</t>
  </si>
  <si>
    <t>1096620455</t>
  </si>
  <si>
    <t>142</t>
  </si>
  <si>
    <t>767-PSV-Z-1/05</t>
  </si>
  <si>
    <t>Dodávka a montáž dělící stěny s dveřmi z perforovaných plátů vč. nosné podkladní konstrukce z profilů dle PSV Z-1/05</t>
  </si>
  <si>
    <t>452576272</t>
  </si>
  <si>
    <t>767-PSV-Z-1/08</t>
  </si>
  <si>
    <t>Dodávka a montáž dvířek archivních kójí 466x510 mm dle PSV Z-1/08</t>
  </si>
  <si>
    <t>251248751</t>
  </si>
  <si>
    <t>144</t>
  </si>
  <si>
    <t>767-PSV-Z-1/09</t>
  </si>
  <si>
    <t>Dodávka a montáž dvířek archivních kójí 466x510 mm dle PSV Z-1/09</t>
  </si>
  <si>
    <t>550918258</t>
  </si>
  <si>
    <t>767-PSV-Z-1/10</t>
  </si>
  <si>
    <t>Dodávka a montáž krytu hydrantu dle PSV Z-1/10</t>
  </si>
  <si>
    <t>-1555015156</t>
  </si>
  <si>
    <t>146</t>
  </si>
  <si>
    <t>767-PSV-Z-1/11</t>
  </si>
  <si>
    <t>Dodávka a montáž větrací sestavy s předstěnou dle PSV Z-1/11</t>
  </si>
  <si>
    <t>-260377892</t>
  </si>
  <si>
    <t>767-PSV-Z-1/12</t>
  </si>
  <si>
    <t>Dodávka a montáž dělící stěny s oboustranným obložením z plátů vč. nosné podkladní konstrukce z profilů dle PSV Z-1/12</t>
  </si>
  <si>
    <t>-301597185</t>
  </si>
  <si>
    <t>148</t>
  </si>
  <si>
    <t>767-PSV-Z-1/13</t>
  </si>
  <si>
    <t>Dodávka a montáž dělící stěny s oboustranným obložením z plátů vč. nosné podkladní konstrukce z profilů dle PSV Z-1/13</t>
  </si>
  <si>
    <t>-1291846414</t>
  </si>
  <si>
    <t>767-PSV-Z-1/14</t>
  </si>
  <si>
    <t>Dodávka a montáž zadlažďovacího poklopu 600x600 mm z nerezové oceli dle PSV Z-1/14</t>
  </si>
  <si>
    <t>118639366</t>
  </si>
  <si>
    <t>767-PSV-Z-1/15</t>
  </si>
  <si>
    <t>Dodávka a montáž zábradlí s bočními stěnami dle PSV Z-1/15</t>
  </si>
  <si>
    <t>-1316188945</t>
  </si>
  <si>
    <t>767-PSV-Z-1/16</t>
  </si>
  <si>
    <t>Dodávka a montáž zábradlí s bočními stěnami dle PSV Z-1/16</t>
  </si>
  <si>
    <t>1674367040</t>
  </si>
  <si>
    <t>152</t>
  </si>
  <si>
    <t>767-PSV-Z-1/17</t>
  </si>
  <si>
    <t>Dodávka a montáž skříně pro umístění řídící a měřící jednotky systému odvětrání dle PSV Z-1/17</t>
  </si>
  <si>
    <t>1050879924</t>
  </si>
  <si>
    <t>767-PSV-Z-1/18</t>
  </si>
  <si>
    <t>Dodávka a montáž krytu větracích otvorů dle PSV Z-1/18</t>
  </si>
  <si>
    <t>-1986395458</t>
  </si>
  <si>
    <t>154</t>
  </si>
  <si>
    <t>767-PSV-Z-1/19</t>
  </si>
  <si>
    <t>Dodávka a montáž krytu větracích otvorů dle PSV Z-1/19</t>
  </si>
  <si>
    <t>1925599827</t>
  </si>
  <si>
    <t>767-PSV-Z-1/20</t>
  </si>
  <si>
    <t>Dodávka a montáž krytu větracích otvorů dle PSV Z-1/20</t>
  </si>
  <si>
    <t>361090237</t>
  </si>
  <si>
    <t>156</t>
  </si>
  <si>
    <t>767-PSV-Z-1/21</t>
  </si>
  <si>
    <t>Repase železných krytů větrání dle PSV Z-1/21</t>
  </si>
  <si>
    <t>-182674916</t>
  </si>
  <si>
    <t>767-PSV-Z-1/22</t>
  </si>
  <si>
    <t>Repase železných krytů větrání dle PSV Z-1/22</t>
  </si>
  <si>
    <t>-1731117826</t>
  </si>
  <si>
    <t>158</t>
  </si>
  <si>
    <t>767-PSV-Z-1/23</t>
  </si>
  <si>
    <t>Repase železných krytů větrání dle PSV Z-1/23</t>
  </si>
  <si>
    <t>-560558924</t>
  </si>
  <si>
    <t>767-PSV-Z-1/24</t>
  </si>
  <si>
    <t>Dodávka a montáž ocelového krytu větrání dle PSV Z-1/24</t>
  </si>
  <si>
    <t>-2129463143</t>
  </si>
  <si>
    <t>160</t>
  </si>
  <si>
    <t>767-PSV-Z-1/25</t>
  </si>
  <si>
    <t>Dodávka a montáž větrací mřížky 300x300 mm dle PSV Z-1/25</t>
  </si>
  <si>
    <t>-2126187778</t>
  </si>
  <si>
    <t>767-PSV-Z-1/26</t>
  </si>
  <si>
    <t>Dodávka a montáž větrací mřížky 300x300 mm dle PSV Z-1/26</t>
  </si>
  <si>
    <t>-1682258347</t>
  </si>
  <si>
    <t>162</t>
  </si>
  <si>
    <t>767-PSV-Z-1/27</t>
  </si>
  <si>
    <t>Dodávka a montáž ocelové konstrukce pro vložení krytu větrání dle PSV Z-1/27</t>
  </si>
  <si>
    <t>-1095900411</t>
  </si>
  <si>
    <t>767-PSV-Z-1/28</t>
  </si>
  <si>
    <t>Dodávka a montáž ocelového krytu větrání dle PSV Z-1/28</t>
  </si>
  <si>
    <t>-531151649</t>
  </si>
  <si>
    <t>767-PSV-Z-1/29</t>
  </si>
  <si>
    <t>Dodávka a montáž kruhové větrací mřížky D 150 mm dle PSV Z-1/29</t>
  </si>
  <si>
    <t>-1432359981</t>
  </si>
  <si>
    <t>767-PSV-Z-2/01</t>
  </si>
  <si>
    <t>Dodávka a montáž sběrné vany pod kamenný kryt větrání K-2/01 dle PSV Z-2/01</t>
  </si>
  <si>
    <t>1152027053</t>
  </si>
  <si>
    <t>767-PSV-Z-2/02</t>
  </si>
  <si>
    <t>Dodávka a montáž sběrné vany pod kamenný kryt větrání K-2/02 dle PSV Z-2/02</t>
  </si>
  <si>
    <t>908087578</t>
  </si>
  <si>
    <t>767-PSV-Z-2/03</t>
  </si>
  <si>
    <t>Dodávka a montáž sběrné vany pod kamenný kryt větrání K-2/03 dle PSV Z-2/03</t>
  </si>
  <si>
    <t>-2141374740</t>
  </si>
  <si>
    <t>168</t>
  </si>
  <si>
    <t>767-PSV-Z-2/05</t>
  </si>
  <si>
    <t>Dodávka a montáž krytu větracího otvoru dle PSV Z-2/05</t>
  </si>
  <si>
    <t>1903902003</t>
  </si>
  <si>
    <t>767-PSV-Z-2/06</t>
  </si>
  <si>
    <t>Dodávka a montáž krytu větracího otvoru dle PSV Z-2/06</t>
  </si>
  <si>
    <t>-1537898959</t>
  </si>
  <si>
    <t>170</t>
  </si>
  <si>
    <t>767-PSV-Z-3/02</t>
  </si>
  <si>
    <t>Repase železného schodišťového madla dle PSV Z-3/02</t>
  </si>
  <si>
    <t>70459197</t>
  </si>
  <si>
    <t>767-PSV-Z-3/03</t>
  </si>
  <si>
    <t>Dodávka a montáž stojánkového kohotku a poklopu bodové vpusti dle PSV Z-3/03</t>
  </si>
  <si>
    <t>-746825564</t>
  </si>
  <si>
    <t>172</t>
  </si>
  <si>
    <t>767-D-1.05.1</t>
  </si>
  <si>
    <t>Montáž obkladu a prvků - interier (domek A-D)</t>
  </si>
  <si>
    <t>-1339257765</t>
  </si>
  <si>
    <t>767-D-1.05-1</t>
  </si>
  <si>
    <t>HPL obklad interiérová deska tl. 8mm - povrch broušená nerez</t>
  </si>
  <si>
    <t>181239052</t>
  </si>
  <si>
    <t>Domek A</t>
  </si>
  <si>
    <t>22,31</t>
  </si>
  <si>
    <t>Domek B</t>
  </si>
  <si>
    <t>35,85</t>
  </si>
  <si>
    <t>Domek C</t>
  </si>
  <si>
    <t>32,4</t>
  </si>
  <si>
    <t>Domek D</t>
  </si>
  <si>
    <t>14,4</t>
  </si>
  <si>
    <t>174</t>
  </si>
  <si>
    <t>767-D-1.05-2</t>
  </si>
  <si>
    <t>prvky k podkladnímu roštu</t>
  </si>
  <si>
    <t>1713307501</t>
  </si>
  <si>
    <t>767-D-1.05-3</t>
  </si>
  <si>
    <t>obklad interiérový ostení</t>
  </si>
  <si>
    <t>659398550</t>
  </si>
  <si>
    <t>5,1</t>
  </si>
  <si>
    <t>25,5</t>
  </si>
  <si>
    <t>176</t>
  </si>
  <si>
    <t>767-D-1.05-4</t>
  </si>
  <si>
    <t>kovový rám u atypických dveří, krytí HPL/Corten</t>
  </si>
  <si>
    <t>-1831524117</t>
  </si>
  <si>
    <t>767-D-1.05.2</t>
  </si>
  <si>
    <t>Montáž pláště z plátů z povětrnostně odolné oceli připojené k nosné konstrukci nalepením apod. (domek A-D)</t>
  </si>
  <si>
    <t>1587773181</t>
  </si>
  <si>
    <t>výkres D.1.1.13 - TOALETY 1.05</t>
  </si>
  <si>
    <t>pohled B</t>
  </si>
  <si>
    <t>4,5</t>
  </si>
  <si>
    <t>pohled C</t>
  </si>
  <si>
    <t>6,61</t>
  </si>
  <si>
    <t>pohled D</t>
  </si>
  <si>
    <t>6,7</t>
  </si>
  <si>
    <t>pohled E</t>
  </si>
  <si>
    <t>16,3</t>
  </si>
  <si>
    <t>pohled F</t>
  </si>
  <si>
    <t>5,8</t>
  </si>
  <si>
    <t>zalomené části u zdiva (i pohled A)</t>
  </si>
  <si>
    <t>6*0,79</t>
  </si>
  <si>
    <t>dopočet střechy A, D</t>
  </si>
  <si>
    <t>5,48*((1,672+0,98)/2)</t>
  </si>
  <si>
    <t>dopočet střechy B</t>
  </si>
  <si>
    <t>dopočet střechy C</t>
  </si>
  <si>
    <t>3,56*1,476</t>
  </si>
  <si>
    <t>3,56*0,866</t>
  </si>
  <si>
    <t>69,254*0,05</t>
  </si>
  <si>
    <t>178</t>
  </si>
  <si>
    <t>767-D-1.05-5</t>
  </si>
  <si>
    <t>plášť z plátů povětrnostně odolné oceli tl. 2mm - standard materiálu dle PSV</t>
  </si>
  <si>
    <t>-1193303687</t>
  </si>
  <si>
    <t>Poznámka k položce:_x000D_
zahrnuje i dodávku pomocného materiálu</t>
  </si>
  <si>
    <t>72,717*1,1 'Přepočtené koeficientem množství</t>
  </si>
  <si>
    <t>767-D-1.05.3</t>
  </si>
  <si>
    <t>Montáž pomocné konstrukce odolná proti koroti (domek A-D)</t>
  </si>
  <si>
    <t>1579404626</t>
  </si>
  <si>
    <t>180</t>
  </si>
  <si>
    <t>767-D-1.05-6</t>
  </si>
  <si>
    <t>pomocná konstrukce odolná proti koroti 60x30mm</t>
  </si>
  <si>
    <t>-2097093861</t>
  </si>
  <si>
    <t>90,55*1,05 'Přepočtené koeficientem množství</t>
  </si>
  <si>
    <t>767-N-1.05A</t>
  </si>
  <si>
    <t>-1350196112</t>
  </si>
  <si>
    <t>182</t>
  </si>
  <si>
    <t>767-N-1.05B</t>
  </si>
  <si>
    <t>-352923677</t>
  </si>
  <si>
    <t>767-N-1.05C</t>
  </si>
  <si>
    <t>-1466991879</t>
  </si>
  <si>
    <t>184</t>
  </si>
  <si>
    <t>767-N-1.05D</t>
  </si>
  <si>
    <t>-440224941</t>
  </si>
  <si>
    <t>998767311</t>
  </si>
  <si>
    <t>Přesun hmot procentní pro zámečnické konstrukce ruční v objektech v do 6 m</t>
  </si>
  <si>
    <t>-1750675262</t>
  </si>
  <si>
    <t>https://podminky.urs.cz/item/CS_URS_2025_02/998767311</t>
  </si>
  <si>
    <t>772</t>
  </si>
  <si>
    <t>Podlahy z kamene</t>
  </si>
  <si>
    <t>186</t>
  </si>
  <si>
    <t>772521150</t>
  </si>
  <si>
    <t>Kladení dlažby z kamene z pravoúhlých desek a dlaždic do malty tl přes 30 do 50 mm</t>
  </si>
  <si>
    <t>129090242</t>
  </si>
  <si>
    <t>https://podminky.urs.cz/item/CS_URS_2025_02/772521150</t>
  </si>
  <si>
    <t>zpětná vrácení dlažby - materiál stávající</t>
  </si>
  <si>
    <t>772524811</t>
  </si>
  <si>
    <t>Demontáž dlažby z kamene k dalšímu použití z tvrdých kamenů kladených do malty</t>
  </si>
  <si>
    <t>-679888114</t>
  </si>
  <si>
    <t>https://podminky.urs.cz/item/CS_URS_2025_02/772524811</t>
  </si>
  <si>
    <t>vyjmutí dlažby v trase větracích kanálků</t>
  </si>
  <si>
    <t>188</t>
  </si>
  <si>
    <t>772991441</t>
  </si>
  <si>
    <t>Očištění vybouraných kamenných dlažeb k dalšímu použití od malty</t>
  </si>
  <si>
    <t>-1657363612</t>
  </si>
  <si>
    <t>https://podminky.urs.cz/item/CS_URS_2025_02/772991441</t>
  </si>
  <si>
    <t>772-PSV-K-1/01</t>
  </si>
  <si>
    <t>-881934684</t>
  </si>
  <si>
    <t>190</t>
  </si>
  <si>
    <t>772-PSV-K-1/02</t>
  </si>
  <si>
    <t>88556209</t>
  </si>
  <si>
    <t>772-PSV-K-1/03</t>
  </si>
  <si>
    <t>204843823</t>
  </si>
  <si>
    <t>192</t>
  </si>
  <si>
    <t>772-PSV-K-1/05</t>
  </si>
  <si>
    <t>-1339612005</t>
  </si>
  <si>
    <t>772-PSV-K-2/02</t>
  </si>
  <si>
    <t>Dodávka a montáž kamenného krytu větrání dle PSV K-2/02</t>
  </si>
  <si>
    <t>-900238405</t>
  </si>
  <si>
    <t>196</t>
  </si>
  <si>
    <t>772-PSV-K-2/03</t>
  </si>
  <si>
    <t>Dodávka a montáž kamenného krytu větrání dle PSV K-2/03</t>
  </si>
  <si>
    <t>1909267951</t>
  </si>
  <si>
    <t>772-PSV-K-2/04</t>
  </si>
  <si>
    <t>Zapravení dlažby po demontáži komínu s dodáním materiálu dle PSV K-2/04</t>
  </si>
  <si>
    <t>-2124981148</t>
  </si>
  <si>
    <t>998772121</t>
  </si>
  <si>
    <t>Přesun hmot tonážní pro podlahy z kamene ruční v objektech v do 6 m</t>
  </si>
  <si>
    <t>2113653289</t>
  </si>
  <si>
    <t>https://podminky.urs.cz/item/CS_URS_2025_02/998772121</t>
  </si>
  <si>
    <t>777</t>
  </si>
  <si>
    <t>Podlahy lité</t>
  </si>
  <si>
    <t>777111111</t>
  </si>
  <si>
    <t>Vysátí podkladu před provedením lité podlahy</t>
  </si>
  <si>
    <t>477461462</t>
  </si>
  <si>
    <t>https://podminky.urs.cz/item/CS_URS_2025_02/777111111</t>
  </si>
  <si>
    <t>Krycí polyuretanová stěrka tloušťky do 3 mm dekorativní lité podlahy</t>
  </si>
  <si>
    <t>18,3</t>
  </si>
  <si>
    <t>200</t>
  </si>
  <si>
    <t>777131113</t>
  </si>
  <si>
    <t>Penetrační polyuretanový nátěr podlahy na vlhký nebo nenasákavý podklad</t>
  </si>
  <si>
    <t>273267588</t>
  </si>
  <si>
    <t>https://podminky.urs.cz/item/CS_URS_2025_02/777131113</t>
  </si>
  <si>
    <t>777131123</t>
  </si>
  <si>
    <t>Prosyp penetračních nátěrů podkladu podlahy pískem v množství přes 0,5 do 1,0 kg/m2</t>
  </si>
  <si>
    <t>1276535138</t>
  </si>
  <si>
    <t>https://podminky.urs.cz/item/CS_URS_2025_02/777131123</t>
  </si>
  <si>
    <t>202</t>
  </si>
  <si>
    <t>777521105</t>
  </si>
  <si>
    <t>2068012371</t>
  </si>
  <si>
    <t>https://podminky.urs.cz/item/CS_URS_2025_02/777521105</t>
  </si>
  <si>
    <t>777621101</t>
  </si>
  <si>
    <t>Krycí polyuretanový dekorativní nátěr podlahy</t>
  </si>
  <si>
    <t>1553664892</t>
  </si>
  <si>
    <t>https://podminky.urs.cz/item/CS_URS_2025_02/777621101</t>
  </si>
  <si>
    <t>Poznámka k položce:_x000D_
masivní elastická mezivrstva, nosná vrstva, vrchní nátěr</t>
  </si>
  <si>
    <t>204</t>
  </si>
  <si>
    <t>998777121</t>
  </si>
  <si>
    <t>Přesun hmot tonážní pro podlahy lité ruční v objektech v do 6 m</t>
  </si>
  <si>
    <t>1365445183</t>
  </si>
  <si>
    <t>https://podminky.urs.cz/item/CS_URS_2025_02/998777121</t>
  </si>
  <si>
    <t>783</t>
  </si>
  <si>
    <t>Dokončovací práce - nátěry</t>
  </si>
  <si>
    <t>783268111</t>
  </si>
  <si>
    <t>Lazurovací dvojnásobný olejový nátěr tesařských konstrukcí</t>
  </si>
  <si>
    <t>-1791907556</t>
  </si>
  <si>
    <t>https://podminky.urs.cz/item/CS_URS_2025_02/783268111</t>
  </si>
  <si>
    <t>31*2,485*(2*0,17+2*0,203)</t>
  </si>
  <si>
    <t>206</t>
  </si>
  <si>
    <t>783301311</t>
  </si>
  <si>
    <t>Odmaštění zámečnických konstrukcí vodou ředitelným odmašťovačem</t>
  </si>
  <si>
    <t>-462785594</t>
  </si>
  <si>
    <t>https://podminky.urs.cz/item/CS_URS_2025_02/783301311</t>
  </si>
  <si>
    <t>783314101</t>
  </si>
  <si>
    <t>Základní jednonásobný syntetický nátěr zámečnických konstrukcí</t>
  </si>
  <si>
    <t>2085066171</t>
  </si>
  <si>
    <t>https://podminky.urs.cz/item/CS_URS_2025_02/783314101</t>
  </si>
  <si>
    <t>Poznámka k položce:_x000D_
nástřik</t>
  </si>
  <si>
    <t>208</t>
  </si>
  <si>
    <t>783317101</t>
  </si>
  <si>
    <t>Krycí jednonásobný syntetický standardní nátěr zámečnických konstrukcí</t>
  </si>
  <si>
    <t>-1469657325</t>
  </si>
  <si>
    <t>https://podminky.urs.cz/item/CS_URS_2025_02/783317101</t>
  </si>
  <si>
    <t>784</t>
  </si>
  <si>
    <t>Dokončovací práce - malby a tapety</t>
  </si>
  <si>
    <t>7841410R1</t>
  </si>
  <si>
    <t>Ošetření plísní napadených ploch včetně odstranění plísní</t>
  </si>
  <si>
    <t>-178196241</t>
  </si>
  <si>
    <t>Poznámka k položce:_x000D_
Na základě průzkumu navrhuji následující sanační opatření:_x000D_
1. Odstranit mechanicky a chemicky kolonie škodlivých plísní a umožni sukcesi (mechanickým přenesením mycelia_x000D_
na ošetřenou plochu) prospěšného druhu Zesmidium cellare. Jako fungicid používat výhradně etanol 70%._x000D_
2. Prašné procesy během rekonstrukce minimalizovat, neboť dojde k poprášení kolonií zdravé sklepní plísně._x000D_
Rekonstrukci spíše omezit, neboť přílišným stavebními zásahy mohou být kolonie sklepní plísně poškozeny a celý_x000D_
sklepní ekosystém narušen. Obnovení původního ekosystému trvá desítky let._x000D_
3. Stanovit a dodržovat fyzikální parametry vnitřního prostředí sklepů tak aby vyhovovaly sklepní plísni tj. relativní_x000D_
vlhkost 80-85 %, teplota 12-14 0C, obsah CO2 max. 700 ppm._x000D_
4. Odstranit porosty škodlivých plísní z povrchů dřevěných sudů mechanicky otěrem vlhkým hadrem namočeným_x000D_
v 60 % etanolu (kvasném lihu). Následně povrch ošetřit lněným nebo olivovým olejem s kapkou hřebíčkové silice.</t>
  </si>
  <si>
    <t>odstranění nežádoucích plísní  etanolem - odhad</t>
  </si>
  <si>
    <t>1500</t>
  </si>
  <si>
    <t>210</t>
  </si>
  <si>
    <t>7843310R1</t>
  </si>
  <si>
    <t>Dvojnásobný nátěr vápenný obsahující titanovou bělobu v místnostech v přes 3,80 m</t>
  </si>
  <si>
    <t>-606805138</t>
  </si>
  <si>
    <t>2*2,14*3</t>
  </si>
  <si>
    <t>rezerva s ohledem na výškovou složitost prostor a klenby</t>
  </si>
  <si>
    <t>19,44*0,15</t>
  </si>
  <si>
    <t>D.1.4.1 - Zdravotechnické instalace</t>
  </si>
  <si>
    <t>1 - Zemní práce</t>
  </si>
  <si>
    <t>4 - Vodorovné konstrukce</t>
  </si>
  <si>
    <t>713 - Izolace tepelné</t>
  </si>
  <si>
    <t>721 - Vnitřní kanalizace</t>
  </si>
  <si>
    <t>722 - Vnitřní vodovod</t>
  </si>
  <si>
    <t>725 - Zařizovací předměty</t>
  </si>
  <si>
    <t>767 - Konstrukce zámečnické</t>
  </si>
  <si>
    <t>99 - Staveništní přesun hmot</t>
  </si>
  <si>
    <t>139700010RAA</t>
  </si>
  <si>
    <t>Vykopávka v uzavřeném prostoru v hornině 1-4 vynesení výkopku, odvoz 1 km, uložení na skládku</t>
  </si>
  <si>
    <t>Poznámka k položce:_x000D_
(5,2*0,39*0,51+16*0,42*0,52+10*0,52*0,56+51*0,66*0,64+1,7*0,51)</t>
  </si>
  <si>
    <t>132201211R00</t>
  </si>
  <si>
    <t>Hloubení rýh šířky do 200 cm v hor.3 do 100 m3  od úrovně RT</t>
  </si>
  <si>
    <t>Poznámka k položce:_x000D_
2,75*2,45*0,9</t>
  </si>
  <si>
    <t>132201219R00</t>
  </si>
  <si>
    <t>Přípl.za lepivost,hloubení rýh 200cm</t>
  </si>
  <si>
    <t>Poznámka k položce:_x000D_
Pol.1+2 :35,93</t>
  </si>
  <si>
    <t>151101102R00</t>
  </si>
  <si>
    <t>Pažení a rozepření stěn rýh - příložné - hl.do 4 m</t>
  </si>
  <si>
    <t>Poznámka k položce:_x000D_
2,75*2,45*2</t>
  </si>
  <si>
    <t>151101112R00</t>
  </si>
  <si>
    <t>Odstranění pažení stěn rýh - příložné - hl. do 4 m</t>
  </si>
  <si>
    <t>Poznámka k položce:_x000D_
Odkaz na mn. položky pořadí 4 : 13,48</t>
  </si>
  <si>
    <t>161101102R00</t>
  </si>
  <si>
    <t>Svislé přemístění výkopku z hor.1-4 do 4,0 m</t>
  </si>
  <si>
    <t>Poznámka k položce:_x000D_
Položka pořadí:1+2</t>
  </si>
  <si>
    <t>162601102R14</t>
  </si>
  <si>
    <t>Vodorovné přemístění výkopku z hor.1-4 do 5000 m kapacita vozu 12 m3</t>
  </si>
  <si>
    <t>Poznámka k položce:_x000D_
Položka pořadí 9: 18,55_x000D_
Položka pořadí 12: 4,89</t>
  </si>
  <si>
    <t>174101101R00</t>
  </si>
  <si>
    <t>Zásyp jam, rýh, šachet se zhutněním, zásyp po úroveň RT a pod objektem pod HTU</t>
  </si>
  <si>
    <t>Poznámka k položce:_x000D_
Výkop -pol.1+2_x000D_
Položka pořadí 9 : 18,55*-1_x000D_
Položka pořadí 12 : 4,89*-1</t>
  </si>
  <si>
    <t>175101101RT2</t>
  </si>
  <si>
    <t>Obsyp potrubí bez prohození sypaniny, s dodáním štěrkopísku frakce 0 - 22 mm</t>
  </si>
  <si>
    <t>Poznámka k položce:_x000D_
'(5,2*0,51+16*0,52+10*0,56+51*0,64+1,7*0,51)*0,4</t>
  </si>
  <si>
    <t>175101109R00</t>
  </si>
  <si>
    <t>Příplatek za prohození sypaniny pro obsyp potrubí</t>
  </si>
  <si>
    <t>Poznámka k položce:_x000D_
Položka pořadí 9: 18,55</t>
  </si>
  <si>
    <t>199000002R00</t>
  </si>
  <si>
    <t>Poplatek za skládku horniny 1- 4</t>
  </si>
  <si>
    <t>Poznámka k položce:_x000D_
Položka pořadí 7 :23,44</t>
  </si>
  <si>
    <t>451573111R00</t>
  </si>
  <si>
    <t>Lože pod potrubí ze štěrkopísku do 63 mm</t>
  </si>
  <si>
    <t>Poznámka k položce:_x000D_
'(5,2*0,51+16*0,52+10*0,56+51*0,64+1,76*0,51)*0,1</t>
  </si>
  <si>
    <t>894432112R00</t>
  </si>
  <si>
    <t>Osazení plastových šachet revizních průměr 425 mm</t>
  </si>
  <si>
    <t>45-01</t>
  </si>
  <si>
    <t>kpl</t>
  </si>
  <si>
    <t>45-02</t>
  </si>
  <si>
    <t>Čistící tvarovka umístěná na svodu u toalet s poklopem 150x150 a s víčkem proti zápachu, DN100 D+M</t>
  </si>
  <si>
    <t>45-04</t>
  </si>
  <si>
    <t>Jádrový vývrt DN 250 ve stávajících základech 1*2,3 m</t>
  </si>
  <si>
    <t>713</t>
  </si>
  <si>
    <t>Izolace tepelné</t>
  </si>
  <si>
    <t>713-01</t>
  </si>
  <si>
    <t>Tepelné izolace na vodovodním potrubí D20 mm tl. izolace 10,0 mm- návleková v podlaze s AL folií</t>
  </si>
  <si>
    <t>713-02</t>
  </si>
  <si>
    <t>Tepelné izolace na vodovodním potrubí D26 mm tl. izolace10,0 mm- návleková v podaze s AL folií</t>
  </si>
  <si>
    <t>713-03</t>
  </si>
  <si>
    <t>Tepelné izolace na vodovodním potrubí D32 mm tl. izolace 10,0 mm- opatřená v podlaze AL folií</t>
  </si>
  <si>
    <t>713-04</t>
  </si>
  <si>
    <t>Tepelná izolace na vodovodním potrubí D40 mm tl. izolace 10,0 mm  opatřená AL folií</t>
  </si>
  <si>
    <t>713-05</t>
  </si>
  <si>
    <t>Tepelná izolace na vodovodním potrubí D63 mm tl. izolace 10,0 mm  opatřená AL folií</t>
  </si>
  <si>
    <t>713-06</t>
  </si>
  <si>
    <t>Tepelná izolace na vodovodním potrubí D63 mm tl. izolace 20,0 mm  opatřená AL folií-vedené volně</t>
  </si>
  <si>
    <t>721</t>
  </si>
  <si>
    <t>Vnitřní kanalizace</t>
  </si>
  <si>
    <t>721176102R00</t>
  </si>
  <si>
    <t>Potrubí HT připojovací vnější průměr D 40 mm, tloušťka stěny 1,8 mm, DN 40</t>
  </si>
  <si>
    <t>Poznámka k položce:_x000D_
včetně tvarovek, objímek. Bez zednických výpomocí.</t>
  </si>
  <si>
    <t>721176103R00</t>
  </si>
  <si>
    <t>Potrubí HT připojovací vnější průměr D 50 mm, tloušťka stěny 1,8 mm, DN 50</t>
  </si>
  <si>
    <t>721176105R00</t>
  </si>
  <si>
    <t>Potrubí HT připojovací vnější průměr D 110 mm, tloušťka stěny 2,7 mm, DN 100</t>
  </si>
  <si>
    <t>721176114R00</t>
  </si>
  <si>
    <t>Potrubí HT odpadní svislé vnější průměr D 75 mm, tloušťka stěny 1,9 mm, DN 70</t>
  </si>
  <si>
    <t>721176115R00</t>
  </si>
  <si>
    <t>Potrubí HT odpadní svislé vnější průměr D 110 mm, tloušťka stěny 2,7 mm, DN 100</t>
  </si>
  <si>
    <t>721176222R00</t>
  </si>
  <si>
    <t>Potrubí KG svodné (ležaté) v zemi, D 110 x 3,2 mm</t>
  </si>
  <si>
    <t>Poznámka k položce:_x000D_
včetně tvarovek, objímek. Bez zednických výpomocí</t>
  </si>
  <si>
    <t>721194104R00</t>
  </si>
  <si>
    <t>Vyvedení odpadních výpustek D 40 x 1,8</t>
  </si>
  <si>
    <t>721194105R00</t>
  </si>
  <si>
    <t>Vyvedení odpadních výpustek D 50 x 1,8</t>
  </si>
  <si>
    <t>721194109R00</t>
  </si>
  <si>
    <t>Vyvedení odpadních výpustek D 110 x 2,3</t>
  </si>
  <si>
    <t>721290123R00</t>
  </si>
  <si>
    <t>Zkouška těsnosti kanalizace kouřem DN 300</t>
  </si>
  <si>
    <t>721290112R00</t>
  </si>
  <si>
    <t>Zkouška těsnosti kanalizace vodou  do DN 200</t>
  </si>
  <si>
    <t>721-01</t>
  </si>
  <si>
    <t>Potrubí PP svodné D 110 x 3,2 mm</t>
  </si>
  <si>
    <t>721-02</t>
  </si>
  <si>
    <t>Potrubí PP svodné D 125 x 3,2 mm</t>
  </si>
  <si>
    <t>721-03</t>
  </si>
  <si>
    <t>Potrubí PP svodné (ležaté) v zemi D 160</t>
  </si>
  <si>
    <t>721-04</t>
  </si>
  <si>
    <t>Potrubí PP svodné (ležaté) v zemi D 200</t>
  </si>
  <si>
    <t>721-05</t>
  </si>
  <si>
    <t>Nálevka s kuličkou  přepad PV u zásobníkových ohřívačů</t>
  </si>
  <si>
    <t>ks</t>
  </si>
  <si>
    <t>721-06</t>
  </si>
  <si>
    <t>Vpust DN 100 s nástavci a vložkou zabraňující vysychání, svislý odpad m.č.1.13</t>
  </si>
  <si>
    <t>721-12</t>
  </si>
  <si>
    <t>Sifon pro napojení odpadu z myčky</t>
  </si>
  <si>
    <t>721-13</t>
  </si>
  <si>
    <t>Přivětrávací ventil na potrubí DN 70-100</t>
  </si>
  <si>
    <t>721-14</t>
  </si>
  <si>
    <t>Zednická výpomoc vč prostupu stěnou</t>
  </si>
  <si>
    <t>hod</t>
  </si>
  <si>
    <t>721-15</t>
  </si>
  <si>
    <t>Přirážka na ztíženou práci -pokládka v suterénu</t>
  </si>
  <si>
    <t>721-16</t>
  </si>
  <si>
    <t>Betonová deska tl 5 cm s KARI sítí š. 0,6 m, dl 3,0 m</t>
  </si>
  <si>
    <t>271-17</t>
  </si>
  <si>
    <t>998721203R00</t>
  </si>
  <si>
    <t>Přesun hmot pro vnitřní kanalizaci, výšky do 12 m</t>
  </si>
  <si>
    <t>722</t>
  </si>
  <si>
    <t>Vnitřní vodovod</t>
  </si>
  <si>
    <t>722220111R00</t>
  </si>
  <si>
    <t>722220121R00</t>
  </si>
  <si>
    <t>pár</t>
  </si>
  <si>
    <t>722280108R00</t>
  </si>
  <si>
    <t>Tlaková zkouška vodovodního potrubí do DN 50</t>
  </si>
  <si>
    <t>722290234R00</t>
  </si>
  <si>
    <t>Proplach a dezinfekce vodovod.potrubí DN 80</t>
  </si>
  <si>
    <t>722131115R00</t>
  </si>
  <si>
    <t>Potrubí ocel. vně pozink.  spojované lisováním D 28x1,5</t>
  </si>
  <si>
    <t>722151118R00</t>
  </si>
  <si>
    <t>Potrubí nerez  G 2", společný pitný a požární</t>
  </si>
  <si>
    <t>722173242U00</t>
  </si>
  <si>
    <t>Potr vod plast vícvrst 20x1,6 mm</t>
  </si>
  <si>
    <t>722173243U00</t>
  </si>
  <si>
    <t>Potr vod plast vícvrst 26x2,0 mm</t>
  </si>
  <si>
    <t>722-02</t>
  </si>
  <si>
    <t>Potrubí z PE 100 SDR 11 RC 25*2,3 vč. elektrotvarovek D+M</t>
  </si>
  <si>
    <t>722-03</t>
  </si>
  <si>
    <t>Potrubí z PE 100 SDR 11 RC 32*3,0 vč. elektrotvarovek D+M</t>
  </si>
  <si>
    <t>722-04</t>
  </si>
  <si>
    <t>Potrubí z PE 100 SDR 11 RC 40*3,7 vč, elektrotvarovek D+M</t>
  </si>
  <si>
    <t>722-05</t>
  </si>
  <si>
    <t>Potrubí z PE 100 SDR 11 RC 63*5,8vč. elektrotvarovek</t>
  </si>
  <si>
    <t>722-06</t>
  </si>
  <si>
    <t>Pračkový ventil G 3/4"  pro myčku D+M</t>
  </si>
  <si>
    <t>722-07</t>
  </si>
  <si>
    <t>Uzávěr vody šikmé sedlo G3/4" -kov D+M</t>
  </si>
  <si>
    <t>722-08</t>
  </si>
  <si>
    <t>Uzávěr vody šikmé sedlo G5/4" -kov D+M</t>
  </si>
  <si>
    <t>722-10</t>
  </si>
  <si>
    <t>Zpětná klapka G5/4" D+M</t>
  </si>
  <si>
    <t>722-13</t>
  </si>
  <si>
    <t>Hlavní uzávěr vody G2"-kov D+M</t>
  </si>
  <si>
    <t>722-14</t>
  </si>
  <si>
    <t>Pojistná souprava před zásobníkovým ohřívačem G 1/2"</t>
  </si>
  <si>
    <t>722-15</t>
  </si>
  <si>
    <t>Pojistná souprava před zásobníkovým ohřívačem G 3/4"</t>
  </si>
  <si>
    <t>722-16</t>
  </si>
  <si>
    <t>Vodoměry podružné měření-dálkový odečet Q 1,5-10m3/hod studená voda na G5/4"</t>
  </si>
  <si>
    <t>722-18</t>
  </si>
  <si>
    <t>Hydrantový skříň s výzbrojí D19 s 30-ti m tvarově stálou hadicí D+M</t>
  </si>
  <si>
    <t>722-19</t>
  </si>
  <si>
    <t>Zednická výpomoc</t>
  </si>
  <si>
    <t>722-23</t>
  </si>
  <si>
    <t>Osazení vodiče 4 mm pro pozdější vyhledávání na potrubí vodovodu vedeném v zemi, pod izolaci.</t>
  </si>
  <si>
    <t>998722203R00</t>
  </si>
  <si>
    <t>Přesun hmot pro vnitřní vodovod, výšky do 12 m</t>
  </si>
  <si>
    <t>725</t>
  </si>
  <si>
    <t>Zařizovací předměty</t>
  </si>
  <si>
    <t>725119402R00</t>
  </si>
  <si>
    <t>Montáž předstěnových systémů</t>
  </si>
  <si>
    <t>725219201R00</t>
  </si>
  <si>
    <t>Montáž umyvadel</t>
  </si>
  <si>
    <t>725869101R00</t>
  </si>
  <si>
    <t>Montáž uzávěrek zápach.umyvadlových, dřezových</t>
  </si>
  <si>
    <t>725-01</t>
  </si>
  <si>
    <t>725-02</t>
  </si>
  <si>
    <t>725-03</t>
  </si>
  <si>
    <t>725-04</t>
  </si>
  <si>
    <t>725-05</t>
  </si>
  <si>
    <t>Zásobníkový ohřívač 50 l, tlakový nad toalety u výlevky 2 kW 230 V</t>
  </si>
  <si>
    <t>725-08</t>
  </si>
  <si>
    <t>Baterie nástěnná s pákou nad výlevkopu, lékařská páka- toalety</t>
  </si>
  <si>
    <t>725-09</t>
  </si>
  <si>
    <t>725-12</t>
  </si>
  <si>
    <t>725-13</t>
  </si>
  <si>
    <t>725-14</t>
  </si>
  <si>
    <t>Klozet závěsný nerez</t>
  </si>
  <si>
    <t>725-15</t>
  </si>
  <si>
    <t>Klozet závěsný nerez imobilní</t>
  </si>
  <si>
    <t>725-16</t>
  </si>
  <si>
    <t>Klozetové prkénko černé</t>
  </si>
  <si>
    <t>725-17</t>
  </si>
  <si>
    <t>Pisoár nerez- automat splachování</t>
  </si>
  <si>
    <t>725-18</t>
  </si>
  <si>
    <t>Předstěnová instalace  klozet s nádržkou</t>
  </si>
  <si>
    <t>725-19</t>
  </si>
  <si>
    <t>Předstěnová instalace  klozet  imobilní s nádržkou</t>
  </si>
  <si>
    <t>725-20</t>
  </si>
  <si>
    <t>Předstěnová instalace pisoár</t>
  </si>
  <si>
    <t>725-21</t>
  </si>
  <si>
    <t>Předstěnová instalace  umyvadlo</t>
  </si>
  <si>
    <t>725-22</t>
  </si>
  <si>
    <t>Předstěnová instalace - nástěnná výlevka</t>
  </si>
  <si>
    <t>725-23</t>
  </si>
  <si>
    <t>Trafo vč. prodrátování pro 3-6 zařízení</t>
  </si>
  <si>
    <t>725-24</t>
  </si>
  <si>
    <t>Trafo vč. prodrátování pro1-3 zařízení</t>
  </si>
  <si>
    <t>725-27</t>
  </si>
  <si>
    <t>Výlevka závěsná nerezová se zadní stěnou vč. mřížky a sifonu</t>
  </si>
  <si>
    <t>725-29</t>
  </si>
  <si>
    <t>Tlačítko na dvoje splachování povrch nerez mat</t>
  </si>
  <si>
    <t>725-30</t>
  </si>
  <si>
    <t>Výtok na hadici G 3/4" s PO ventilem .Serra terena D+M</t>
  </si>
  <si>
    <t>725-31</t>
  </si>
  <si>
    <t>Madlo k WC imobilní pevné</t>
  </si>
  <si>
    <t>725-32</t>
  </si>
  <si>
    <t>Madlo k WC imobilní sklopné</t>
  </si>
  <si>
    <t>998725202R00</t>
  </si>
  <si>
    <t>Přesun hmot pro zařizovací předměty, výšky do 12 m</t>
  </si>
  <si>
    <t>767-01</t>
  </si>
  <si>
    <t>Staveništní přesun hmot</t>
  </si>
  <si>
    <t>998276101R00</t>
  </si>
  <si>
    <t>Přesun hmot, trubní vedení plastová, otevř. výkop</t>
  </si>
  <si>
    <t>212</t>
  </si>
  <si>
    <t>D.1.4.2 - Slaboproudé instalace</t>
  </si>
  <si>
    <t>D1 - PZTS - poplachový zabezpečovací a tísňový systém</t>
  </si>
  <si>
    <t>D2 - PZTS - instalační materiál</t>
  </si>
  <si>
    <t>D4 - CCTV - kamerový systém výstavní část</t>
  </si>
  <si>
    <t>D6 - CCTV - instalační materiál výstavní část</t>
  </si>
  <si>
    <t>D8 - SK - strukturovaná kabeláž výstavní část</t>
  </si>
  <si>
    <t>D10 - SK - strukturovaná kabeláž - instalační materiál výstavní část</t>
  </si>
  <si>
    <t>D11 - Elektrická požární signalizace</t>
  </si>
  <si>
    <t>D12 - Integrace systémů</t>
  </si>
  <si>
    <t>D13 - Související práce a činnosti</t>
  </si>
  <si>
    <t>D1</t>
  </si>
  <si>
    <t>PZTS - poplachový zabezpečovací a tísňový systém</t>
  </si>
  <si>
    <t>Rozšíření a modernizace ústředny PZTS pro připojení navržených prvků zabezpečení - modernizace stávající ústředny včetně příslušenství pro napojení na stávající instalaci.</t>
  </si>
  <si>
    <t>Instalace komplet včetně příslušenství</t>
  </si>
  <si>
    <t>Systémový box ústředny, tamper</t>
  </si>
  <si>
    <t>Montáž boxu ústředny</t>
  </si>
  <si>
    <t>Karta do ústředny PZTS.</t>
  </si>
  <si>
    <t>Instalace komplet</t>
  </si>
  <si>
    <t>Převodník na optiku MM pro linku PZTS, pro napojení na optický přívod z objektu Mlýnské brány, sestava vysílač-přijímač. Kompletní sestava včetně příslušenství, v boxu</t>
  </si>
  <si>
    <t>Ovládací klávesnice PZTS, včetně montážního boxu a všeho příslušenství nutného pro správnou činost</t>
  </si>
  <si>
    <t>Montáž</t>
  </si>
  <si>
    <t>Identifikační karty / čipy pro systém PZTS</t>
  </si>
  <si>
    <t>Rozšíření podkladů pro vizualizaci - Mapové podklady</t>
  </si>
  <si>
    <t>Instalace</t>
  </si>
  <si>
    <t>Expander pro PZTS, IB2/BUS 2 sběrnic včetně PCB</t>
  </si>
  <si>
    <t>Systémový napájecí zdroj do ústředny 12V DC/52Ah, AUX 3A</t>
  </si>
  <si>
    <t>Akumulátor, záložní zdroj, 12V/24Ah</t>
  </si>
  <si>
    <t>PIR AM detektor adresný, 12 m, 9 záclon, antimasking,  zrcadlová optika, individuální maskování záclon, vyměnitelná optika pro změnu dosahu, kontakt NC</t>
  </si>
  <si>
    <t>Mini koncentrátor, 3 vstupy/3výstupy, BUS2</t>
  </si>
  <si>
    <t>Tísňové NC tlačítko s odklopným krytem a pamětí poplachu</t>
  </si>
  <si>
    <t>Magnetický kontakt dveřní velký,vstup</t>
  </si>
  <si>
    <t>Příslušenství a vyvažovací odpory pro připojení do PZTS</t>
  </si>
  <si>
    <t>Plastová nízká propojovací krabice, 7+1 pájecích svorek</t>
  </si>
  <si>
    <t>Jištění PZTS</t>
  </si>
  <si>
    <t>Přepěťová ochrana napájení 230V zdrojů</t>
  </si>
  <si>
    <t>Přepěťová ochrana napájení 12VDC</t>
  </si>
  <si>
    <t>Příslušenství pro zapojení a instalaci přepěťových ochran (svorky, uzemňovací můstky, příchytky, …)</t>
  </si>
  <si>
    <t>D2</t>
  </si>
  <si>
    <t>PZTS - instalační materiál</t>
  </si>
  <si>
    <t>Nástěnný pomocný rozvaděč podružný, pro instalaci modulů PZTS</t>
  </si>
  <si>
    <t>Vybavení pomocného rozvaděče (přepěťové ochrany, jistící prvky, zakončení kabelů, signalizace napájení, systém vedení kabeláže uvnitř rozvaděče)</t>
  </si>
  <si>
    <t>Instalační krabice a boxy</t>
  </si>
  <si>
    <t>Kabelové prostupy stěnou</t>
  </si>
  <si>
    <t>Páteřní kabelové prostupy</t>
  </si>
  <si>
    <t>Box cca.190x140x70   povrchová montáž, IP56</t>
  </si>
  <si>
    <t>Box cca.300x220x120   povrchová montáž, IP56</t>
  </si>
  <si>
    <t>Krabice s víčkem pro zápustnou/povrchovou montáž, pro modul PZTS</t>
  </si>
  <si>
    <t>Kabel PZTS stíněný, JY-ST-Y 4x2x0,8</t>
  </si>
  <si>
    <t>Montáž - Kabel PZTS</t>
  </si>
  <si>
    <t>Kabel silový napájecí cca.3x2,5mm, standartní pro vnitřní i venkovní instalaci</t>
  </si>
  <si>
    <t>Montáž - kabel</t>
  </si>
  <si>
    <t>Vodič PE 6-10mm ochranný zelenožlutý</t>
  </si>
  <si>
    <t>Drážkování včetně zapravení pro uložení elektroinstalační trubky do podlahy</t>
  </si>
  <si>
    <t>Trubka elektroinstalační pevná/ohebná 750N, vnější průměr až 40mm</t>
  </si>
  <si>
    <t>Montáž - elektroinstalační trubka</t>
  </si>
  <si>
    <t>Trubka elektroinstalační vnější průměr až 25 mm</t>
  </si>
  <si>
    <t>Montáž instal.příslušenství trubek</t>
  </si>
  <si>
    <t>Instalační krabičky pro rozbočování trubek</t>
  </si>
  <si>
    <t>Licence PZTS</t>
  </si>
  <si>
    <t>Oživení</t>
  </si>
  <si>
    <t>Programování a nastavení</t>
  </si>
  <si>
    <t>Rozšíření přenosu na PCO</t>
  </si>
  <si>
    <t>D3</t>
  </si>
  <si>
    <t>Instalace - IP kamera komplet včetně příslušenství</t>
  </si>
  <si>
    <t>Kamerová zkouška v místě instalace pro určení optimální polohy kamery</t>
  </si>
  <si>
    <t>Rozšíření  kamerového server pro záznam o 14  64 IP kamer, pro instalaci do 19" rozvaděče, pro v základu až 5MPx kamery, datová propustnost 400Mbps, prostor pro až 6 HDD, kompletní sestava včetně všech součástí nutných pro správnou funkci</t>
  </si>
  <si>
    <t>Instalace sestavy kamerového záznamu a základní nastavení</t>
  </si>
  <si>
    <t>HDD disk, HOT SWAP disk, 4TB, speciálně pro 24hod serverové a NVR řešení</t>
  </si>
  <si>
    <t>Instalace HDD</t>
  </si>
  <si>
    <t>Kamerová licence pro jednu kameru</t>
  </si>
  <si>
    <t>Instalace kamerové licence a základní nastavení</t>
  </si>
  <si>
    <t>Přepěťová ochrana 12x port pro data+PoE pro IP kamery, provedení 19" RACK</t>
  </si>
  <si>
    <t>D4</t>
  </si>
  <si>
    <t>CCTV - kamerový systém výstavní část</t>
  </si>
  <si>
    <t>240</t>
  </si>
  <si>
    <t>242</t>
  </si>
  <si>
    <t>244</t>
  </si>
  <si>
    <t>246</t>
  </si>
  <si>
    <t>248</t>
  </si>
  <si>
    <t>252</t>
  </si>
  <si>
    <t>254</t>
  </si>
  <si>
    <t>256</t>
  </si>
  <si>
    <t>258</t>
  </si>
  <si>
    <t>260</t>
  </si>
  <si>
    <t>262</t>
  </si>
  <si>
    <t>264</t>
  </si>
  <si>
    <t>266</t>
  </si>
  <si>
    <t>268</t>
  </si>
  <si>
    <t>D5</t>
  </si>
  <si>
    <t>Kabel CCTV datový UTPcat5E, vnitřní a venkovní instalace</t>
  </si>
  <si>
    <t>Montáž - Kabel</t>
  </si>
  <si>
    <t>Kabelové prostupy stěnou a klenbou</t>
  </si>
  <si>
    <t>Páteřní kabelové prostupy v podlaze</t>
  </si>
  <si>
    <t>Instalační krabičky propojovací včetně příslušenství</t>
  </si>
  <si>
    <t>Instalace drážkování včetně zapravení pro uložení elektroinstalační trubky pod omítku</t>
  </si>
  <si>
    <t>Uložení kabelu přímo pod omítku zaškrábánín kabelu včetně začištění</t>
  </si>
  <si>
    <t>Instalace uložení kabelu přímo pod omítku zaškrábánín kabelu včetně začištění</t>
  </si>
  <si>
    <t>Trubka elektroinstalační pevná/ohebná 320N, vnější průměr 16-32mm</t>
  </si>
  <si>
    <t>Hlavní páteřní nosné trasy a příslušenství pro uložení kabelů, združená trasa pro slaboproudé technologie, kabelový žlab rozměru minimálně 100x50mm s plným víkem, žárově zinkovaný, včetně montážního a nosného příslušenství (spojky, držáky, nosníky, podpěr</t>
  </si>
  <si>
    <t>Instalace nosné konstrukce pro uchycení žlabu, kompletní sestava včetně příslušenství</t>
  </si>
  <si>
    <t>Přepážky dovnitř kabelového žlabu, pro vzájemné oddělení kabelových tras</t>
  </si>
  <si>
    <t>Montáž přepážky s příslušenstvím</t>
  </si>
  <si>
    <t>Kamerové zkoušky</t>
  </si>
  <si>
    <t>D6</t>
  </si>
  <si>
    <t>CCTV - instalační materiál výstavní část</t>
  </si>
  <si>
    <t>356</t>
  </si>
  <si>
    <t>358</t>
  </si>
  <si>
    <t>360</t>
  </si>
  <si>
    <t>362</t>
  </si>
  <si>
    <t>364</t>
  </si>
  <si>
    <t>366</t>
  </si>
  <si>
    <t>368</t>
  </si>
  <si>
    <t>370</t>
  </si>
  <si>
    <t>372</t>
  </si>
  <si>
    <t>374</t>
  </si>
  <si>
    <t>376</t>
  </si>
  <si>
    <t>378</t>
  </si>
  <si>
    <t>380</t>
  </si>
  <si>
    <t>382</t>
  </si>
  <si>
    <t>384</t>
  </si>
  <si>
    <t>386</t>
  </si>
  <si>
    <t>388</t>
  </si>
  <si>
    <t>390</t>
  </si>
  <si>
    <t>392</t>
  </si>
  <si>
    <t>394</t>
  </si>
  <si>
    <t>396</t>
  </si>
  <si>
    <t>398</t>
  </si>
  <si>
    <t>400</t>
  </si>
  <si>
    <t>402</t>
  </si>
  <si>
    <t>404</t>
  </si>
  <si>
    <t>406</t>
  </si>
  <si>
    <t>408</t>
  </si>
  <si>
    <t>410</t>
  </si>
  <si>
    <t>412</t>
  </si>
  <si>
    <t>414</t>
  </si>
  <si>
    <t>416</t>
  </si>
  <si>
    <t>D7</t>
  </si>
  <si>
    <t>WIFI jednotka pro vnitřní instalaci na zeď/strop, integrovaná anténa s WiFi 802.11 b/g/n, až 300Mbps, 2.4GHZ, aktivní funkce AP/Hotspot, 1x LAN, napájení PoE, komplet sestava</t>
  </si>
  <si>
    <t>Montáž - wifi včetně příslušenství</t>
  </si>
  <si>
    <t>PoE injektor pro napájení WIFI</t>
  </si>
  <si>
    <t>Montáž - poeinjektor</t>
  </si>
  <si>
    <t>Dvojzásuvka datová komplet 2xRJ45, pro instalaci na zeď, včetně instalační krabice a příslušenství.</t>
  </si>
  <si>
    <t>Montáž - datová dvojzásuvka včetně příslušenství</t>
  </si>
  <si>
    <t>Jištění</t>
  </si>
  <si>
    <t>D8</t>
  </si>
  <si>
    <t>SK - strukturovaná kabeláž výstavní část</t>
  </si>
  <si>
    <t>478</t>
  </si>
  <si>
    <t>480</t>
  </si>
  <si>
    <t>482</t>
  </si>
  <si>
    <t>484</t>
  </si>
  <si>
    <t>486</t>
  </si>
  <si>
    <t>488</t>
  </si>
  <si>
    <t>D9</t>
  </si>
  <si>
    <t>Kabel LAN datový UTPcat5E, vnitřní a venkovní instalace</t>
  </si>
  <si>
    <t>Instalace drážkování včetně zapravení pro uložení elektroinstalační trubky do podlahy</t>
  </si>
  <si>
    <t>D10</t>
  </si>
  <si>
    <t>SK - strukturovaná kabeláž - instalační materiál výstavní část</t>
  </si>
  <si>
    <t>564</t>
  </si>
  <si>
    <t>566</t>
  </si>
  <si>
    <t>568</t>
  </si>
  <si>
    <t>570</t>
  </si>
  <si>
    <t>572</t>
  </si>
  <si>
    <t>574</t>
  </si>
  <si>
    <t>576</t>
  </si>
  <si>
    <t>578</t>
  </si>
  <si>
    <t>580</t>
  </si>
  <si>
    <t>582</t>
  </si>
  <si>
    <t>584</t>
  </si>
  <si>
    <t>586</t>
  </si>
  <si>
    <t>588</t>
  </si>
  <si>
    <t>590</t>
  </si>
  <si>
    <t>592</t>
  </si>
  <si>
    <t>594</t>
  </si>
  <si>
    <t>596</t>
  </si>
  <si>
    <t>598</t>
  </si>
  <si>
    <t>600</t>
  </si>
  <si>
    <t>602</t>
  </si>
  <si>
    <t>604</t>
  </si>
  <si>
    <t>606</t>
  </si>
  <si>
    <t>608</t>
  </si>
  <si>
    <t>610</t>
  </si>
  <si>
    <t>612</t>
  </si>
  <si>
    <t>614</t>
  </si>
  <si>
    <t>D11</t>
  </si>
  <si>
    <t>Elektrická požární signalizace</t>
  </si>
  <si>
    <t>616</t>
  </si>
  <si>
    <t>Instalace sestavy ústředny EPS, komplet</t>
  </si>
  <si>
    <t>618</t>
  </si>
  <si>
    <t>Převodník na optiku MM pro EPS propojení ústředen, pro napojení na optický přívod z objektu Mlýnské brány a propojení hlavní ústředny EPS s podružnou ústřednou EPS, sestava vysílač-přijímač. Kompletní sestava včetně příslušenství, v boxu</t>
  </si>
  <si>
    <t>620</t>
  </si>
  <si>
    <t>622</t>
  </si>
  <si>
    <t>Modul kruhové linky propojení ústředen EPS, do ústředny EPS.</t>
  </si>
  <si>
    <t>624</t>
  </si>
  <si>
    <t>Instalace modulu</t>
  </si>
  <si>
    <t>626</t>
  </si>
  <si>
    <t>Modul kruhové hlásičové linky, do ústředny EPS.</t>
  </si>
  <si>
    <t>628</t>
  </si>
  <si>
    <t>630</t>
  </si>
  <si>
    <t>632</t>
  </si>
  <si>
    <t>Instalace akumulátoru</t>
  </si>
  <si>
    <t>634</t>
  </si>
  <si>
    <t>Přídavný napájecí zdroj pro použití v systému EPS, výstupní napětí 24V DC s elektronickým jištěním proti zkratu, vstup 230V AC, provedení vnitřní, v boxu s možností připojit záložní akumulátor 2x12V/24Ah. Instalace na zeď.</t>
  </si>
  <si>
    <t>636</t>
  </si>
  <si>
    <t>Instalace napájecího zdroje</t>
  </si>
  <si>
    <t>638</t>
  </si>
  <si>
    <t>Akumulátor 12V/24Ah</t>
  </si>
  <si>
    <t>640</t>
  </si>
  <si>
    <t>642</t>
  </si>
  <si>
    <t>644</t>
  </si>
  <si>
    <t>646</t>
  </si>
  <si>
    <t>648</t>
  </si>
  <si>
    <t>Instalace V/V prvku</t>
  </si>
  <si>
    <t>650</t>
  </si>
  <si>
    <t>Přídavný kryt provstupně výstupní modul. Box určený pro instalaci V/V modulu EPS. Provedení interiérové, instalace na zeď.</t>
  </si>
  <si>
    <t>652</t>
  </si>
  <si>
    <t>Instalace krytu včetně kotvení</t>
  </si>
  <si>
    <t>191682618</t>
  </si>
  <si>
    <t>Požární tlačítkový hlásič adresný, kompletní sestava včetně instalační krabičky, barva červená, provedení interiérové, pro instalaci na zeď.</t>
  </si>
  <si>
    <t>656</t>
  </si>
  <si>
    <t>Instalace požárního detektoru včetně instalační krabičky, kompletní sestava</t>
  </si>
  <si>
    <t>658</t>
  </si>
  <si>
    <t>Linkový modul EPS, pro připojenípožárních klapek do kruhové sběrnice EPS, kompletní sestava včetně instalačního boxu</t>
  </si>
  <si>
    <t>660</t>
  </si>
  <si>
    <t>Instalace modulu EPS</t>
  </si>
  <si>
    <t>662</t>
  </si>
  <si>
    <t>Požární siréna EPS adresná</t>
  </si>
  <si>
    <t>664</t>
  </si>
  <si>
    <t>Instalace požární sirény</t>
  </si>
  <si>
    <t>666</t>
  </si>
  <si>
    <t>Linkový modul EPS, rozšiřuje počet vstupů a výstupů ústředny EPS, pro připojení do kruhové sběrnice EPS, kompletní sestava včetně instalačního boxu</t>
  </si>
  <si>
    <t>672</t>
  </si>
  <si>
    <t>674</t>
  </si>
  <si>
    <t>Přídavný kryt pro linkový modul. Box určený pro instalaci linkového modulu EPS. Provedení interiérové, instalace na zeď.</t>
  </si>
  <si>
    <t>676</t>
  </si>
  <si>
    <t>Instalace krytu</t>
  </si>
  <si>
    <t>678</t>
  </si>
  <si>
    <t>Přídavný kryt pro linkový modul, funkční při požáru. Box určený pro instalaci linkového modulu EPS. Provedení interiérové. Včetně doložení osvědčení požární odolnosti dle požadavků PBŘ.</t>
  </si>
  <si>
    <t>680</t>
  </si>
  <si>
    <t>Instalace krytu, funkční při požáru</t>
  </si>
  <si>
    <t>682</t>
  </si>
  <si>
    <t>Kotvení krytu linkového modulu, funkční při požáru. Systém kotev, kotevních konzol a šroubení pro kotvení do pevné nosné konstrukce vyhovující požadavkům na funkčnost při požáru. Včetně doložení osvědčení požární odolnosti dle požadavků PBŘ.</t>
  </si>
  <si>
    <t>684</t>
  </si>
  <si>
    <t>Instalace kotvení, funkční při požáru</t>
  </si>
  <si>
    <t>686</t>
  </si>
  <si>
    <t>688</t>
  </si>
  <si>
    <t>690</t>
  </si>
  <si>
    <t>692</t>
  </si>
  <si>
    <t>694</t>
  </si>
  <si>
    <t>Kabel EPS 1x2x0,8, stíněný, bez požární odolnosti.</t>
  </si>
  <si>
    <t>696</t>
  </si>
  <si>
    <t>Instalace kabelu</t>
  </si>
  <si>
    <t>698</t>
  </si>
  <si>
    <t>Kabel EPS 2x2x0,8, stíněný, bez požární odolnosti.</t>
  </si>
  <si>
    <t>700</t>
  </si>
  <si>
    <t>702</t>
  </si>
  <si>
    <t>Kabel ohniodolný 1x2x0,8 funkční při požáru, Včetně doložení osvědčení požární odolnosti dle požadavků PBŘ.</t>
  </si>
  <si>
    <t>704</t>
  </si>
  <si>
    <t>706</t>
  </si>
  <si>
    <t>Kabel ohniodolný 2x1,5 funkční při požáru. Včetně doložení osvědčení požární odolnosti dle požadavků PBŘ.</t>
  </si>
  <si>
    <t>708</t>
  </si>
  <si>
    <t>710</t>
  </si>
  <si>
    <t>712</t>
  </si>
  <si>
    <t>714</t>
  </si>
  <si>
    <t>Ocelová příchytka s nerezovou hmoždinkou (bal.100 ks)</t>
  </si>
  <si>
    <t>716</t>
  </si>
  <si>
    <t>Instalace příchytky</t>
  </si>
  <si>
    <t>718</t>
  </si>
  <si>
    <t>Drážkování včetně zapravení pro uložení elektroinstalační trubky do podlahy  krytí 8cm</t>
  </si>
  <si>
    <t>720</t>
  </si>
  <si>
    <t>Uložení kabelu přímo pod omítku zaškrábánín kabelu včetně začištění krytí 1cm</t>
  </si>
  <si>
    <t>724</t>
  </si>
  <si>
    <t>726</t>
  </si>
  <si>
    <t>728</t>
  </si>
  <si>
    <t>730</t>
  </si>
  <si>
    <t>732</t>
  </si>
  <si>
    <t>734</t>
  </si>
  <si>
    <t>Trubka elektroinstalační lišta pevná</t>
  </si>
  <si>
    <t>736</t>
  </si>
  <si>
    <t>Montáž - elektroinstalační lišta</t>
  </si>
  <si>
    <t>738</t>
  </si>
  <si>
    <t>740</t>
  </si>
  <si>
    <t>742</t>
  </si>
  <si>
    <t>744</t>
  </si>
  <si>
    <t>746</t>
  </si>
  <si>
    <t>Instalace zámku</t>
  </si>
  <si>
    <t>Rozšíření přenosu  ZDP</t>
  </si>
  <si>
    <t>756</t>
  </si>
  <si>
    <t>764</t>
  </si>
  <si>
    <t>Koordinační zkoušky poplachu EPS (kontrola vyhlášení poplachu EPS včetně navazujícího ovládání všech PBZ z EPS v souladu s PBŘ)</t>
  </si>
  <si>
    <t>768</t>
  </si>
  <si>
    <t>770</t>
  </si>
  <si>
    <t>774</t>
  </si>
  <si>
    <t>776</t>
  </si>
  <si>
    <t>778</t>
  </si>
  <si>
    <t>Přepěťová ochrana pro linku EPS</t>
  </si>
  <si>
    <t>780</t>
  </si>
  <si>
    <t>782</t>
  </si>
  <si>
    <t>Přepěťová ochrana napájení 24VDC</t>
  </si>
  <si>
    <t>786</t>
  </si>
  <si>
    <t>788</t>
  </si>
  <si>
    <t>790</t>
  </si>
  <si>
    <t>D12</t>
  </si>
  <si>
    <t>Integrace systémů</t>
  </si>
  <si>
    <t>Implementace připojovacích modulů technologií AS</t>
  </si>
  <si>
    <t>792</t>
  </si>
  <si>
    <t>794</t>
  </si>
  <si>
    <t>Instalace integračního SW, základní nastavení</t>
  </si>
  <si>
    <t>796</t>
  </si>
  <si>
    <t>798</t>
  </si>
  <si>
    <t>Instalace drobného instalačního materiálu</t>
  </si>
  <si>
    <t>800</t>
  </si>
  <si>
    <t>D13</t>
  </si>
  <si>
    <t>Související práce a činnosti</t>
  </si>
  <si>
    <t>Koordinace prací řešených technologií elektro slb</t>
  </si>
  <si>
    <t>802</t>
  </si>
  <si>
    <t>Zpracování výrobní a dílenské dokumentace pro realizaci stavby</t>
  </si>
  <si>
    <t>804</t>
  </si>
  <si>
    <t>Koordinace s ostatními profesemi</t>
  </si>
  <si>
    <t>808</t>
  </si>
  <si>
    <t>Jednání se správci dotčených subjektů a s pracovníky MPÚ v rámci přípravy výroby a realizace stavby</t>
  </si>
  <si>
    <t>810</t>
  </si>
  <si>
    <t>Značení kabelů</t>
  </si>
  <si>
    <t>812</t>
  </si>
  <si>
    <t>Měření kabelů</t>
  </si>
  <si>
    <t>814</t>
  </si>
  <si>
    <t>Měření optiky (měření jednotlivých optických vláken v optických kabelech)</t>
  </si>
  <si>
    <t>816</t>
  </si>
  <si>
    <t>Speciální programátorské práce</t>
  </si>
  <si>
    <t>818</t>
  </si>
  <si>
    <t>Funkční zkoušky</t>
  </si>
  <si>
    <t>820</t>
  </si>
  <si>
    <t>Uvedení do provozu</t>
  </si>
  <si>
    <t>822</t>
  </si>
  <si>
    <t>Zkušební provoz</t>
  </si>
  <si>
    <t>824</t>
  </si>
  <si>
    <t>Dokumentace skutečného provedení</t>
  </si>
  <si>
    <t>826</t>
  </si>
  <si>
    <t>Výchozí revize</t>
  </si>
  <si>
    <t>828</t>
  </si>
  <si>
    <t>Předání investorovi</t>
  </si>
  <si>
    <t>830</t>
  </si>
  <si>
    <t>832</t>
  </si>
  <si>
    <t>834</t>
  </si>
  <si>
    <t>Zednické práce a přípomoce</t>
  </si>
  <si>
    <t>842</t>
  </si>
  <si>
    <t>844</t>
  </si>
  <si>
    <t>D.1.4.3 - Silnoproudé elektroinstalace</t>
  </si>
  <si>
    <t>D144.01 - Rozvaděč RH</t>
  </si>
  <si>
    <t>D144.02 - Rozvaděč RS2</t>
  </si>
  <si>
    <t>D144.03 - Rozvaděč RS3</t>
  </si>
  <si>
    <t>D144.04 - Svítidla</t>
  </si>
  <si>
    <t>D144.05 - Kabely</t>
  </si>
  <si>
    <t>D144.06 - Spínače, přístroje</t>
  </si>
  <si>
    <t>D144.07 - Topení + VZT + ZTI</t>
  </si>
  <si>
    <t>D144.08 - Trubky, trasy</t>
  </si>
  <si>
    <t>D144.09 - Kabelové trasy pod podlahou</t>
  </si>
  <si>
    <t>D144.10 - Ostatní</t>
  </si>
  <si>
    <t>D144.01</t>
  </si>
  <si>
    <t>Rozvaděč RH</t>
  </si>
  <si>
    <t>D144.0101</t>
  </si>
  <si>
    <t>Rozvodnice dle v.č. 08, 600x1200x300mm, na omítku, IP54, šedé dveře, N/PE svorky, 3x125A, 3x elelktroměr, 11ks jistič, 2ks stykač</t>
  </si>
  <si>
    <t>D144.02</t>
  </si>
  <si>
    <t>Rozvaděč RS2</t>
  </si>
  <si>
    <t>D144.0201</t>
  </si>
  <si>
    <t>Rozvodnice dle v.č. 10 600x1000x250mm na omítku, IP65, šedé dveře, 3x80A, N/PE svorky, 35ks jistič, 23ks jističochránič, 4xchránič, 10ks stykač</t>
  </si>
  <si>
    <t>D144.03</t>
  </si>
  <si>
    <t>Rozvaděč RS3</t>
  </si>
  <si>
    <t>D144.0301</t>
  </si>
  <si>
    <t>Rozvodnice dle v.č. 11, 600x760x250mm na omítku. IP65 šedé dveře 3x32A,, N/PE svorky, 13ks jistič, 5ks jističochránič, 7ks stykač, 1ks spín.hodiny,</t>
  </si>
  <si>
    <t>D144.04</t>
  </si>
  <si>
    <t>Svítidla</t>
  </si>
  <si>
    <t>D144.0401</t>
  </si>
  <si>
    <t>A-Montáž LED pásku 24V, 4,3 a 7W vestavného</t>
  </si>
  <si>
    <t>D144.0402</t>
  </si>
  <si>
    <t>B,C-Montáž LED pásku 24V, 9W zalitého v pryskyřici</t>
  </si>
  <si>
    <t>D144.0403</t>
  </si>
  <si>
    <t>E,L,LED-Montáž LED pásku 24V, na konstrukci</t>
  </si>
  <si>
    <t>D144.0404</t>
  </si>
  <si>
    <t>D-Montáž nástěnného svítidla</t>
  </si>
  <si>
    <t>D144.0405</t>
  </si>
  <si>
    <t>K,S-Montáž nástěnného svítidla</t>
  </si>
  <si>
    <t>D144.0406</t>
  </si>
  <si>
    <t>H,J-Montáž zemního svítidla</t>
  </si>
  <si>
    <t>D144.0407</t>
  </si>
  <si>
    <t>R-Montáž reflektoru na konstrukci</t>
  </si>
  <si>
    <t>D144.0408</t>
  </si>
  <si>
    <t>M-Montáž lankového systému</t>
  </si>
  <si>
    <t>D144.0409</t>
  </si>
  <si>
    <t>Montáž lištového systému vč.závěsu pod strop</t>
  </si>
  <si>
    <t>D144.0410</t>
  </si>
  <si>
    <t>Montáž zdroje 230/24V, IP68, do podlahy nebo na strop</t>
  </si>
  <si>
    <t>D144.0411</t>
  </si>
  <si>
    <t>D144.0412</t>
  </si>
  <si>
    <t>D144.0413</t>
  </si>
  <si>
    <t>N-Montáž nouzového svítidla</t>
  </si>
  <si>
    <t>D144.0414</t>
  </si>
  <si>
    <t>D144.0415</t>
  </si>
  <si>
    <t>D144.05</t>
  </si>
  <si>
    <t>Kabely</t>
  </si>
  <si>
    <t>D144.0501</t>
  </si>
  <si>
    <t>KABEL SILOVÝ,IZOLACE PVC CYKY-O 2x1.5 , pevně</t>
  </si>
  <si>
    <t>D144.0502</t>
  </si>
  <si>
    <t>KABEL SILOVÝ,IZOLACE PVC CYKY-O 3x1.5 , pevně</t>
  </si>
  <si>
    <t>D144.0503</t>
  </si>
  <si>
    <t>KABEL SILOVÝ,IZOLACE PVC CYKY-J 3x1.5 , pevně</t>
  </si>
  <si>
    <t>D144.0504</t>
  </si>
  <si>
    <t>KABEL SILOVÝ,IZOLACE PVC CYKY-J 3x2.5 , pevně</t>
  </si>
  <si>
    <t>D144.0505</t>
  </si>
  <si>
    <t>KABEL SILOVÝ,IZOLACE PVC CYKY-J 5x1.5 , pevně</t>
  </si>
  <si>
    <t>D144.0506</t>
  </si>
  <si>
    <t>KABEL SILOVÝ,IZOLACE PVC CYKY-J 5x2.5 , pevně</t>
  </si>
  <si>
    <t>D144.0507</t>
  </si>
  <si>
    <t>KABEL SILOVÝ,IZOLACE PVC CYKY-J 5x6 , pevně</t>
  </si>
  <si>
    <t>D144.0508</t>
  </si>
  <si>
    <t>KABEL SILOVÝ,IZOLACE PVC CYKY-J 5x10, pevně</t>
  </si>
  <si>
    <t>D144.0509</t>
  </si>
  <si>
    <t>KABEL SILOVÝ,IZOLACE PVC CYKY-J 4x35, pevně</t>
  </si>
  <si>
    <t>D144.0510</t>
  </si>
  <si>
    <t>KABEL SILOVÝ,IZOLACE PVC CYKY-J 3x50+35 , pevně</t>
  </si>
  <si>
    <t>D144.0511</t>
  </si>
  <si>
    <t>ŠNŮRA STŘEDNÍ,IZOLACE KAUČUK (CGSG) H05RN-F-X 2x1.5 , pevně</t>
  </si>
  <si>
    <t>D144.0512</t>
  </si>
  <si>
    <t>ŠNŮRA STŘEDNÍ,IZOLACE KAUČUK (CGSG) H05RN-F-X 2x2.5 , pevně</t>
  </si>
  <si>
    <t>D144.0513</t>
  </si>
  <si>
    <t>ŠNŮRA TĚŽKÁ, IZOLACE KAUČUK (CGTG) H07RN-F-X 2x2.5 , pevně</t>
  </si>
  <si>
    <t>D144.0514</t>
  </si>
  <si>
    <t>ŠNŮRA TĚŽKÁ, IZOLACE KAUČUK (CGTG) H07RN-F-X 3x2.5 , pevně</t>
  </si>
  <si>
    <t>D144.0515</t>
  </si>
  <si>
    <t>VODIČ JEDNOŽILOVÝ, IZOLACE PVC CYY 6 , pevně, vč. uk. a svorek</t>
  </si>
  <si>
    <t>D144.0516</t>
  </si>
  <si>
    <t>VODIČ JEDNOŽILOVÝ, IZOLACE PVC CYY 16 , pevně, vč. uk. a svorek</t>
  </si>
  <si>
    <t>D144.06</t>
  </si>
  <si>
    <t>Spínače, přístroje</t>
  </si>
  <si>
    <t>D144.0601</t>
  </si>
  <si>
    <t>D144.0602</t>
  </si>
  <si>
    <t>D144.0603</t>
  </si>
  <si>
    <t>OVLADAČ Termostat universální otočný 10-30st.C; barva antracitová</t>
  </si>
  <si>
    <t>D144.0604</t>
  </si>
  <si>
    <t>OVLADAČ Trojtlačítkový ovladač v Al skříni 3x1/1, 2xzel. 1xčerv, kompl. IP44</t>
  </si>
  <si>
    <t>D144.0605</t>
  </si>
  <si>
    <t>ZÁSUVKA Zásuvka jednonásobná nástěnná 230V/16A 2P+PE, IP55, (Al krabice), průchodka, přívod spodem</t>
  </si>
  <si>
    <t>D144.0606</t>
  </si>
  <si>
    <t>ZÁSUVKA Zásuvka průmyslová nástěnná 400V/16A, 3P+N+PE, IP67, přívod spodem</t>
  </si>
  <si>
    <t>D144.0607</t>
  </si>
  <si>
    <t>D144.07</t>
  </si>
  <si>
    <t>Topení + VZT + ZTI</t>
  </si>
  <si>
    <t>D144.0701</t>
  </si>
  <si>
    <t>D144.0702</t>
  </si>
  <si>
    <t>D144.0703</t>
  </si>
  <si>
    <t>D144.0704</t>
  </si>
  <si>
    <t>Ventilátor vestavný d=160mm, 75W/230V, IP44</t>
  </si>
  <si>
    <t>D144.0705</t>
  </si>
  <si>
    <t>Ventilátor vestavný d=250mm, 180W/230V, IP55</t>
  </si>
  <si>
    <t>D144.0706</t>
  </si>
  <si>
    <t>Požární klapka d=160mm, pohon 8W 2x230V, IP55</t>
  </si>
  <si>
    <t>D144.0707</t>
  </si>
  <si>
    <t>Požární klapka d=250mm, pohon 8W 2x230V, IP55</t>
  </si>
  <si>
    <t>D144.0708</t>
  </si>
  <si>
    <t>Napojení ohřívačů TUV</t>
  </si>
  <si>
    <t>D144.08</t>
  </si>
  <si>
    <t>Trubky, trasy</t>
  </si>
  <si>
    <t>D144.0801</t>
  </si>
  <si>
    <t>Zemní spojovací krabice voděodolná IP68, 4x vývodky</t>
  </si>
  <si>
    <t>D144.0802</t>
  </si>
  <si>
    <t>Nástěnná spojovací krabice voděodolná IP68, 4x vývodky</t>
  </si>
  <si>
    <t>D144.0803</t>
  </si>
  <si>
    <t>Gelová kabelová spojka 3x2,5mm, IP68</t>
  </si>
  <si>
    <t>D144.0804</t>
  </si>
  <si>
    <t>D144.0805</t>
  </si>
  <si>
    <t>D144.0806</t>
  </si>
  <si>
    <t>D144.0807</t>
  </si>
  <si>
    <t>D144.0808</t>
  </si>
  <si>
    <t>Koordinace kabelových tras s ostatními profesemi</t>
  </si>
  <si>
    <t>D144.09</t>
  </si>
  <si>
    <t>Kabelové trasy pod podlahou</t>
  </si>
  <si>
    <t>D144.0901</t>
  </si>
  <si>
    <t>HLOUBENÍ KABELOVÉ RÝHY  Zemina třídy 4, šíře 100mm,hloubka 200mm</t>
  </si>
  <si>
    <t>D144.0902</t>
  </si>
  <si>
    <t>HLOUBENÍ KABELOVÉ RÝHY  Zemina třídy 4, šíře 200mm,hloubka 300mm</t>
  </si>
  <si>
    <t>D144.0903</t>
  </si>
  <si>
    <t>HLOUBENÍ KABELOVÉ RÝHY  Zemina třídy 4, šíře 400mm,hloubka 300mm</t>
  </si>
  <si>
    <t>D144.0904</t>
  </si>
  <si>
    <t>HLOUBENÍ KABELOVÉ RÝHY  Zemina třídy 4, šíře 600mm,hloubka 400mm</t>
  </si>
  <si>
    <t>D144.0905</t>
  </si>
  <si>
    <t>ZŘÍZENÍ KABELOVÉHO LOŽE  Z kopaného písku, bez zakrytí, šíře do 65cm,tloušťka 10cm</t>
  </si>
  <si>
    <t>D144.0906</t>
  </si>
  <si>
    <t>ZÁHOZ KABELOVÉ RÝHY  Zemina třídy 4, šíře 100mm,hloubka 200mm</t>
  </si>
  <si>
    <t>D144.0907</t>
  </si>
  <si>
    <t>ZÁHOZ KABELOVÉ RÝHY  Zemina třídy 4, šíře 200mm,hloubka 300mm</t>
  </si>
  <si>
    <t>D144.0908</t>
  </si>
  <si>
    <t>ZÁHOZ KABELOVÉ RÝHY  Zemina třídy 4, šíře 400mm,hloubka 300mm</t>
  </si>
  <si>
    <t>D144.0909</t>
  </si>
  <si>
    <t>ZÁHOZ KABELOVÉ RÝHY  Zemina třídy 4, šíře 600mm,hloubka 400mm</t>
  </si>
  <si>
    <t>D144.10</t>
  </si>
  <si>
    <t>Ostatní</t>
  </si>
  <si>
    <t>D144.1001</t>
  </si>
  <si>
    <t>D144.1002</t>
  </si>
  <si>
    <t>D144.1003</t>
  </si>
  <si>
    <t>D144.1004</t>
  </si>
  <si>
    <t>D144.1005</t>
  </si>
  <si>
    <t>D144.1006</t>
  </si>
  <si>
    <t>D144.1007</t>
  </si>
  <si>
    <t>D144.1008</t>
  </si>
  <si>
    <t>D.1.4.3S - Silnoproudé instalace - svítidla</t>
  </si>
  <si>
    <t>SV - Svítidla</t>
  </si>
  <si>
    <t>NO - Nouzové osvětlení</t>
  </si>
  <si>
    <t>OO - Ovládání osvětlení</t>
  </si>
  <si>
    <t>R - Recyklace</t>
  </si>
  <si>
    <t>SV</t>
  </si>
  <si>
    <t>A1</t>
  </si>
  <si>
    <t>ks/m</t>
  </si>
  <si>
    <t>A2</t>
  </si>
  <si>
    <t>A3</t>
  </si>
  <si>
    <t>B</t>
  </si>
  <si>
    <t>C</t>
  </si>
  <si>
    <t>E</t>
  </si>
  <si>
    <t>LED2</t>
  </si>
  <si>
    <t>Eb</t>
  </si>
  <si>
    <t>Ec</t>
  </si>
  <si>
    <t>Záslepka černá</t>
  </si>
  <si>
    <t>Ed</t>
  </si>
  <si>
    <t>Úchytka černá</t>
  </si>
  <si>
    <t>F</t>
  </si>
  <si>
    <t>G</t>
  </si>
  <si>
    <t>H</t>
  </si>
  <si>
    <t>J</t>
  </si>
  <si>
    <t>K1</t>
  </si>
  <si>
    <t>sz2</t>
  </si>
  <si>
    <t>K2</t>
  </si>
  <si>
    <t>Mb</t>
  </si>
  <si>
    <t>Mc</t>
  </si>
  <si>
    <t>N</t>
  </si>
  <si>
    <t>Nc</t>
  </si>
  <si>
    <t>Nd</t>
  </si>
  <si>
    <t>Úhlová spojka</t>
  </si>
  <si>
    <t>R1</t>
  </si>
  <si>
    <t>LED1</t>
  </si>
  <si>
    <t>Rd</t>
  </si>
  <si>
    <t>Re</t>
  </si>
  <si>
    <t>Rf</t>
  </si>
  <si>
    <t>Rg</t>
  </si>
  <si>
    <t>Rh</t>
  </si>
  <si>
    <t>Ri</t>
  </si>
  <si>
    <t>Rj</t>
  </si>
  <si>
    <t>Rl</t>
  </si>
  <si>
    <t>Rm</t>
  </si>
  <si>
    <t>Rn</t>
  </si>
  <si>
    <t>Ro</t>
  </si>
  <si>
    <t>S1</t>
  </si>
  <si>
    <t>S2</t>
  </si>
  <si>
    <t>Tr1</t>
  </si>
  <si>
    <t>Tr2</t>
  </si>
  <si>
    <t>Tr3</t>
  </si>
  <si>
    <t>Tr4</t>
  </si>
  <si>
    <t>Tr10</t>
  </si>
  <si>
    <t>Tr30</t>
  </si>
  <si>
    <t>Tr40</t>
  </si>
  <si>
    <t>dr1</t>
  </si>
  <si>
    <t>Actor</t>
  </si>
  <si>
    <t>O-01</t>
  </si>
  <si>
    <t>777512727</t>
  </si>
  <si>
    <t>NO</t>
  </si>
  <si>
    <t>Nouzové osvětlení</t>
  </si>
  <si>
    <t>NZP</t>
  </si>
  <si>
    <t>NZPS</t>
  </si>
  <si>
    <t>NZNC</t>
  </si>
  <si>
    <t>NZNA</t>
  </si>
  <si>
    <t>NZPPZ</t>
  </si>
  <si>
    <t>kon</t>
  </si>
  <si>
    <t>OO</t>
  </si>
  <si>
    <t>Ovládání osvětlení</t>
  </si>
  <si>
    <t>R</t>
  </si>
  <si>
    <t>Recyklace</t>
  </si>
  <si>
    <t>R-1</t>
  </si>
  <si>
    <t>recyklace svítidel nad 50cm</t>
  </si>
  <si>
    <t>R-2</t>
  </si>
  <si>
    <t>recyklace svítidel do 50cm</t>
  </si>
  <si>
    <t>R-3</t>
  </si>
  <si>
    <t>recyklace LED pásku, za metr</t>
  </si>
  <si>
    <t>R-4</t>
  </si>
  <si>
    <t>recyklace světelných zdrojů</t>
  </si>
  <si>
    <t>D.1.4.4 - Měření a regulace</t>
  </si>
  <si>
    <t>D1 - Měření a Regulace</t>
  </si>
  <si>
    <t xml:space="preserve">    D2 - Rozvaděč RM</t>
  </si>
  <si>
    <t xml:space="preserve">    D3 - Rozvaděč RM1</t>
  </si>
  <si>
    <t xml:space="preserve">    D4 - Rozvaděč RM2</t>
  </si>
  <si>
    <t xml:space="preserve">    D5 - Řídící/operační systém - v rozvaděči RM</t>
  </si>
  <si>
    <t xml:space="preserve">    D6 - Řídící systém-vzdálené V/V - v rozvaděči RM1</t>
  </si>
  <si>
    <t xml:space="preserve">    D7 - Řídící systém-vzdálené V/V - v rozvaděči RM2</t>
  </si>
  <si>
    <t xml:space="preserve">    D8 - Periferie (dodávka + montáž + zapojení)</t>
  </si>
  <si>
    <t xml:space="preserve">    D9 - Periferie (zapojení)</t>
  </si>
  <si>
    <t xml:space="preserve">    D10 - Kabely</t>
  </si>
  <si>
    <t xml:space="preserve">    D11 - Trubky, trasy</t>
  </si>
  <si>
    <t xml:space="preserve">    D12 - Ostatní</t>
  </si>
  <si>
    <t>Měření a Regulace</t>
  </si>
  <si>
    <t>Rozvaděč RM</t>
  </si>
  <si>
    <t>Pol111</t>
  </si>
  <si>
    <t>Nástěnný rozvaděč cca 500x600x250 mm (š/v/h), oceloplechový nebo plastový, RAL 7035, montážní panel, jednostranná cylindrická vložka (půlcylindr), univerzalní energetický klíč; vývody/přívody vrchem - dodávka + montáž</t>
  </si>
  <si>
    <t>Pol112</t>
  </si>
  <si>
    <t>Výzbroj rozvaděče: svodiče přepětí SPD2+3 (koordinace s profesí ELS), jističe, svorky, zdroj 24VAC/5A; zapojení dle výrobní dokumentace</t>
  </si>
  <si>
    <t>set</t>
  </si>
  <si>
    <t>Pol113</t>
  </si>
  <si>
    <t>Usazení a montáž rozvaděče</t>
  </si>
  <si>
    <t>Pol114</t>
  </si>
  <si>
    <t>Zaústění a zapojení kabeláže na straně rozvaděče</t>
  </si>
  <si>
    <t>Rozvaděč RM1</t>
  </si>
  <si>
    <t>Pol115</t>
  </si>
  <si>
    <t>Výzbroj rozvaděče: svodiče přepětí SPD2 (koordinace s profesí ELS), jističe, svorky, zdroj 24VAC/2,5A; zapojení dle výrobní dokumentace. Připojené spotřebiče a periferie: - 6x sensory - TE+rH, CO2 - ventilátor - jen ovládání (on/off) - ovládání servopohon</t>
  </si>
  <si>
    <t>Pol116</t>
  </si>
  <si>
    <t>Rozvaděč RM2</t>
  </si>
  <si>
    <t>Pol117</t>
  </si>
  <si>
    <t xml:space="preserve">Výzbroj rozvaděče: svodiče přepětí SPD2 (koordinace s profesí ELS), jističe, svorky, zdroj 24VAC/2,5A; zapojení dle výrobní dokumentace. Připojené spotřebiče a periferie: - 6x sensory - TE+rH, CO2 - ventilátor 0,95kW/230V - ovládání (on/off) + napájení - </t>
  </si>
  <si>
    <t>Řídící/operační systém - v rozvaděči RM</t>
  </si>
  <si>
    <t>Pol118</t>
  </si>
  <si>
    <t>Pol119</t>
  </si>
  <si>
    <t>MSATA SSD 128GB/I pro APT401xA(T)</t>
  </si>
  <si>
    <t>Pol120</t>
  </si>
  <si>
    <t>Pol121</t>
  </si>
  <si>
    <t>Řídící systém-vzdálené V/V - v rozvaděči RM1</t>
  </si>
  <si>
    <t>Pol122</t>
  </si>
  <si>
    <t>Pol123</t>
  </si>
  <si>
    <t>Řídící systém-vzdálené V/V - v rozvaděči RM2</t>
  </si>
  <si>
    <t>Pol124</t>
  </si>
  <si>
    <t>Periferie (dodávka + montáž + zapojení)</t>
  </si>
  <si>
    <t>Pol125</t>
  </si>
  <si>
    <t>Prostorový snímač vlhkosti a teploty s výstupy 4-20mA; -30 až +80 °C;	0 až 100 % RV; Venkovní i vnitřní použití</t>
  </si>
  <si>
    <t>Pol126</t>
  </si>
  <si>
    <t>Prostorový snímač CO2 s výstupem 4-20mA;  0 až 10 000 ppm</t>
  </si>
  <si>
    <t>Pol127</t>
  </si>
  <si>
    <t>Akustická signalizace; 230V AC</t>
  </si>
  <si>
    <t>Pol128</t>
  </si>
  <si>
    <t>Servisní vypínač 2P+PE/25A; IP54; plastová krabička</t>
  </si>
  <si>
    <t>Periferie (zapojení)</t>
  </si>
  <si>
    <t>Pol129</t>
  </si>
  <si>
    <t>Ventilátor/AC motor – ovládání on/off (v rozv. nn) a signalizace</t>
  </si>
  <si>
    <t>Pol130</t>
  </si>
  <si>
    <t>Ventilátor/AC motor – do 1 kW/230V, napájení, ovládání on/off a signalizace</t>
  </si>
  <si>
    <t>Pol131</t>
  </si>
  <si>
    <t>Ventilátor/EC motor – do 1,5kW/230V, napájení, ovládání 0-10V</t>
  </si>
  <si>
    <t>Pol132</t>
  </si>
  <si>
    <t>Servopohon ovládání oken - 230VAC, on/off</t>
  </si>
  <si>
    <t>Pol133</t>
  </si>
  <si>
    <t>KABEL SILOVÝ, SDĚLOVACÍ, IZOLACE PVC CYKY-O 2x1.5 , pevně</t>
  </si>
  <si>
    <t>Pol134</t>
  </si>
  <si>
    <t>KABEL SILOVÝ, SDĚLOVACÍ, IZOLACE PVC CYKY-J 3x1.5 , pevně</t>
  </si>
  <si>
    <t>Pol135</t>
  </si>
  <si>
    <t>KABEL SILOVÝ, SDĚLOVACÍ, IZOLACE PVC CYKY-J 4x1.5 , pevně</t>
  </si>
  <si>
    <t>Pol136</t>
  </si>
  <si>
    <t>KABEL SILOVÝ, SDĚLOVACÍ, IZOLACE PVC J-Y(st)Y 2x2x0,8 , párovaný, stíněný, pevně</t>
  </si>
  <si>
    <t>Pol137</t>
  </si>
  <si>
    <t>KABEL SILOVÝ, SDĚLOVACÍ, IZOLACE PVC Li2YCY (TP) 2x2x0,5 , párovaný, stíněný, sdělovací, pevně</t>
  </si>
  <si>
    <t>Pol138</t>
  </si>
  <si>
    <t>Datový kabel UTP cat.6</t>
  </si>
  <si>
    <t>Pol139</t>
  </si>
  <si>
    <t>Krabice instalační na povrch, IP44</t>
  </si>
  <si>
    <t>Pol140</t>
  </si>
  <si>
    <t>Pol141</t>
  </si>
  <si>
    <t>Pol142</t>
  </si>
  <si>
    <t>Pol143</t>
  </si>
  <si>
    <t>Koordinace s ostatními profesemi, inženýrská činnost dodavatele</t>
  </si>
  <si>
    <t>Pol144</t>
  </si>
  <si>
    <t>Pol145</t>
  </si>
  <si>
    <t>Software vybavení řídícího systému DDC (min. 35 DB)</t>
  </si>
  <si>
    <t>Pol146</t>
  </si>
  <si>
    <t>Software vybavení operátorského systém</t>
  </si>
  <si>
    <t>Pol147</t>
  </si>
  <si>
    <t>Výrobní dokumentace - dílenská</t>
  </si>
  <si>
    <t>Pol148</t>
  </si>
  <si>
    <t>Vypracování dokumentace skutečného stavu</t>
  </si>
  <si>
    <t>Pol149</t>
  </si>
  <si>
    <t>Komplexní zkoušky včetně kontroly správnosti přenášených signálů, test 1:1</t>
  </si>
  <si>
    <t>Pol150</t>
  </si>
  <si>
    <t>Zaregulování a nastavení parametrů, zaškolení obsluhy, uživatelský manuál</t>
  </si>
  <si>
    <t>Pol151</t>
  </si>
  <si>
    <t>Doprava, přesun materiálu</t>
  </si>
  <si>
    <t>D.2.1 - Areálová kanalizace</t>
  </si>
  <si>
    <t>121101101R00</t>
  </si>
  <si>
    <t>Sejmutí ornice s přemístěním do 50 m</t>
  </si>
  <si>
    <t>(6*1,5*0,3)+(4,5*3*0,3)</t>
  </si>
  <si>
    <t>Ruční vykopávka v hornině 1-4 vynesení výkopku, odvoz 1 km, uložení na skládku</t>
  </si>
  <si>
    <t>(5,20*2,4*2)+(3,5*2,4*2)</t>
  </si>
  <si>
    <t>131201201R00</t>
  </si>
  <si>
    <t>Hloubení zapažených jam v hor.3 do 100 m3</t>
  </si>
  <si>
    <t>131201209R00</t>
  </si>
  <si>
    <t>Příplatek za lepivost - hloubení zapaž.jam v hor.3</t>
  </si>
  <si>
    <t>(5,20*3,3+2,4*3,3)*2</t>
  </si>
  <si>
    <t>(3,5*3,5+2,4*3,5)*2</t>
  </si>
  <si>
    <t>162701105R00</t>
  </si>
  <si>
    <t>Vodorovné přemístění výkopku z hor.1-4 do 10000 m</t>
  </si>
  <si>
    <t>Zásyp jam, rýh, šachet se zhutněním</t>
  </si>
  <si>
    <t>PC01</t>
  </si>
  <si>
    <t>Uprava povrchu po překopu mlatu vč, podkladních vrstev</t>
  </si>
  <si>
    <t>1,5*6</t>
  </si>
  <si>
    <t>PC02</t>
  </si>
  <si>
    <t>Zpětné navežení ornice  ve výkopu</t>
  </si>
  <si>
    <t>PC03</t>
  </si>
  <si>
    <t>Nové osetí trávou, nová zeleň</t>
  </si>
  <si>
    <t>998275101R00</t>
  </si>
  <si>
    <t>Přesun hmot, kanalizace , otevřený výkop</t>
  </si>
  <si>
    <t>VRN - Vedlejší a ostatní náklady stavby</t>
  </si>
  <si>
    <t>1024</t>
  </si>
  <si>
    <t>-2097776681</t>
  </si>
  <si>
    <t>1286903944</t>
  </si>
  <si>
    <t>1640955020</t>
  </si>
  <si>
    <t>1288302040</t>
  </si>
  <si>
    <t>-131470623</t>
  </si>
  <si>
    <t>550747933</t>
  </si>
  <si>
    <t>-1146184694</t>
  </si>
  <si>
    <t>-1702812929</t>
  </si>
  <si>
    <t>404277495</t>
  </si>
  <si>
    <t>348105235</t>
  </si>
  <si>
    <t>945714488</t>
  </si>
  <si>
    <t>1650808787</t>
  </si>
  <si>
    <t>1280997220</t>
  </si>
  <si>
    <t>Vlastní</t>
  </si>
  <si>
    <t>Čištění povrchu materiálu</t>
  </si>
  <si>
    <t>Restaurování spínaných mříží</t>
  </si>
  <si>
    <t>Revize stávajících tmelů a spárování</t>
  </si>
  <si>
    <t>Konsolidace kamenného materiálu</t>
  </si>
  <si>
    <t>Injektáž trhlin</t>
  </si>
  <si>
    <t>Plastické retuše, spárování</t>
  </si>
  <si>
    <t>Obnova vápenného mátěru</t>
  </si>
  <si>
    <t>Restaurování kamenného ostění okna 950x1980 mm dle restaurátorského průzkumu a záměru - PSV K-1/01</t>
  </si>
  <si>
    <t>Restaurování kamenného ostění 950x1980 mm dle restaurátorského průzkumu a záměru - PSV K-1/03</t>
  </si>
  <si>
    <t>Restaurování kamenného ostění 950x1980 mm dle restaurátorského průzkumu a záměru - PSV K-1/02</t>
  </si>
  <si>
    <t>Restaurování pozůstatku kamenného portálu podle restaurátorského průzkumu 950x1980 mm dle restaurátorského průzkumu a záměru - PSV K-1/05</t>
  </si>
  <si>
    <t>lokální beravná retuš pladstických doplňků a stávajících tmelů</t>
  </si>
  <si>
    <t>997013211R</t>
  </si>
  <si>
    <t>997006512R</t>
  </si>
  <si>
    <t>997006519R</t>
  </si>
  <si>
    <t>Vodorovné doprava suti a vybouraných hmot s naložením a složením v místě recyklace nebo na skládku do 1 km</t>
  </si>
  <si>
    <t>Příplatek k vodorovnému přemístění suti a vybouraných hmot do místa recyklace nebo na skládku přes 1 km</t>
  </si>
  <si>
    <t>979999997R</t>
  </si>
  <si>
    <t>Poplatek za uložení stavebního odpadu na skládce - směsný stavební a demoliční odpad, kód opadu 17 09 04</t>
  </si>
  <si>
    <t>Poplatek za recyklaci směsi suti betonu, cihel a keram. výrobků, kód odpadu 17 01 07</t>
  </si>
  <si>
    <t>Pouze demontáž pro další použití novodobé kované brány 2460x2800 mm - PSV R-1/05</t>
  </si>
  <si>
    <t>72000 - Stavební úpravy vybraných částí Arcibiskupského zámku 
SO 03 Obnova vinných sklepů - expozice</t>
  </si>
  <si>
    <t>CZ699007032</t>
  </si>
  <si>
    <t>Arcibiskupství olomoucké, Wurmova 562/9, 779 00 Olomouc</t>
  </si>
  <si>
    <t>Ústředna EPS, sestava pro min.5 kruhových adresných hlásičových linek, modulární sestava rozšiřitelná, zálohovaná činost, kompletní sestava včetně základní desky a osazených potřebných rozšiřujících karet a modulů (karty rozhraní OPPO, rozhraní KTPO, rozhraní pro přenos na ZDP), v samostatném nástěnném boxu včetně zálohovatelného napájecího zdroje ústředny a boxu pro záložní akumulátory, včetně příslušenství nutného pro úplné sestavení a funkčnost prvku. Provedení interiérové pro instalaci na zeď.</t>
  </si>
  <si>
    <t>Vyhodnocovací jednotka lineárního teplotního hlásiče</t>
  </si>
  <si>
    <t>Vstupně výstupní prvek pro vyhodnocovací jednotku lineálního teplotního hlásič pro připojení do hlásíčové linky EPS</t>
  </si>
  <si>
    <t>Nouzové vyrážecí tlačítko, kompletní sestava včetně instalační krabičky, barva zelená, provedení exteriérové, pro instalaci na zeď.</t>
  </si>
  <si>
    <t>Instalace nouzového tlačítka včetně instalační krabičky, kompletní sestava</t>
  </si>
  <si>
    <t>Silový napájecí kabel pro vnitřní prostředí, funkční při požáru, pro napájení klapek, včetně doložení osvědčení požární odolnosti dle požadavků PBŘ.</t>
  </si>
  <si>
    <t>Instalace ohniodolného kabelu, funkční při požáru</t>
  </si>
  <si>
    <t>Detekční teplotní kabel, teplota statické reakce 74°C ± 5°C</t>
  </si>
  <si>
    <t>Instalace detekčního lineárního kabelu</t>
  </si>
  <si>
    <t>Elektromechanický zámek</t>
  </si>
  <si>
    <t>Rozšíření licenci pro Integrační SW (univerzální modulární programový systém pro řízení a monitorování zabezpečovacích systémů, výrobních procesů apod.
Přehledné grafické monitorování střeženého objektu + grafická lokalizace místa hlášení poplachu, bez omezení počtu prvků.</t>
  </si>
  <si>
    <t>Montáž - akumulátor</t>
  </si>
  <si>
    <t>Nástěnka pro výtokový ventil G 1/2</t>
  </si>
  <si>
    <t>Nástěnka pro baterii G 1/2</t>
  </si>
  <si>
    <t>Pomocný nosný materiál ( zavěšení potrubí do stropu  vč. nátěru)</t>
  </si>
  <si>
    <t>Akumulátor 12/24Ah</t>
  </si>
  <si>
    <t>Elektromagnetické přídržné magnety,  24VDC 850N</t>
  </si>
  <si>
    <t>Pol 001</t>
  </si>
  <si>
    <t>Pol 002</t>
  </si>
  <si>
    <t>Pol 003</t>
  </si>
  <si>
    <t>Pol 004</t>
  </si>
  <si>
    <t>Pol 005</t>
  </si>
  <si>
    <t>Pol 006</t>
  </si>
  <si>
    <t>Pol 007</t>
  </si>
  <si>
    <t>Pol 008</t>
  </si>
  <si>
    <t>Pol 009</t>
  </si>
  <si>
    <t>Pol 010</t>
  </si>
  <si>
    <t>Pol 011</t>
  </si>
  <si>
    <t>Pol 012</t>
  </si>
  <si>
    <t>Pol 013</t>
  </si>
  <si>
    <t>Pol 014</t>
  </si>
  <si>
    <t>Pol 015</t>
  </si>
  <si>
    <t>Pol 016</t>
  </si>
  <si>
    <t>Pol 017</t>
  </si>
  <si>
    <t>Pol 018</t>
  </si>
  <si>
    <t>Pol 019</t>
  </si>
  <si>
    <t>Pol 020</t>
  </si>
  <si>
    <t>Pol 021</t>
  </si>
  <si>
    <t>Pol 022</t>
  </si>
  <si>
    <t>Pol 023</t>
  </si>
  <si>
    <t>Pol 024</t>
  </si>
  <si>
    <t>Pol 025</t>
  </si>
  <si>
    <t>Pol 026</t>
  </si>
  <si>
    <t>Pol 027</t>
  </si>
  <si>
    <t>Pol 028</t>
  </si>
  <si>
    <t>Pol 029</t>
  </si>
  <si>
    <t>Pol 030</t>
  </si>
  <si>
    <t>Pol 031</t>
  </si>
  <si>
    <t>Pol 032</t>
  </si>
  <si>
    <t>Pol 033</t>
  </si>
  <si>
    <t>Pol 034</t>
  </si>
  <si>
    <t>Pol 035</t>
  </si>
  <si>
    <t>Pol 036</t>
  </si>
  <si>
    <t>Pol 037</t>
  </si>
  <si>
    <t>Pol 038</t>
  </si>
  <si>
    <t>Pol 039</t>
  </si>
  <si>
    <t>Pol 040</t>
  </si>
  <si>
    <t>Pol 041</t>
  </si>
  <si>
    <t>Pol 043</t>
  </si>
  <si>
    <t>Pol 042</t>
  </si>
  <si>
    <t>Pol 044</t>
  </si>
  <si>
    <t>Pol 045</t>
  </si>
  <si>
    <t>Pol 046</t>
  </si>
  <si>
    <t>Pol 047</t>
  </si>
  <si>
    <t>Pol 048</t>
  </si>
  <si>
    <t>Pol 049</t>
  </si>
  <si>
    <t>Pol 050</t>
  </si>
  <si>
    <t>Pol 051</t>
  </si>
  <si>
    <t>Pol 052</t>
  </si>
  <si>
    <t>Pol 053</t>
  </si>
  <si>
    <t>Pol 054</t>
  </si>
  <si>
    <t>Pol 055</t>
  </si>
  <si>
    <t>Pol 056</t>
  </si>
  <si>
    <t>Pol 057</t>
  </si>
  <si>
    <t>Pol 058</t>
  </si>
  <si>
    <t>Pol 059</t>
  </si>
  <si>
    <t>Pol 060</t>
  </si>
  <si>
    <t>Pol 061</t>
  </si>
  <si>
    <t>Pol 062</t>
  </si>
  <si>
    <t>Pol 063</t>
  </si>
  <si>
    <t>Pol 064</t>
  </si>
  <si>
    <t>Pol 065</t>
  </si>
  <si>
    <t>Pol 066</t>
  </si>
  <si>
    <t>Pol 067</t>
  </si>
  <si>
    <t>Pol 068</t>
  </si>
  <si>
    <t>Pol 069</t>
  </si>
  <si>
    <t>Pol 070</t>
  </si>
  <si>
    <t>Pol 071</t>
  </si>
  <si>
    <t>Pol 072</t>
  </si>
  <si>
    <t>Pol 073</t>
  </si>
  <si>
    <t>Pol 074</t>
  </si>
  <si>
    <t>Pol 075</t>
  </si>
  <si>
    <t>Pol 076</t>
  </si>
  <si>
    <t>Pol 077</t>
  </si>
  <si>
    <t>Pol 078</t>
  </si>
  <si>
    <t>Pol 079</t>
  </si>
  <si>
    <t>Pol 080</t>
  </si>
  <si>
    <t>Pol 081</t>
  </si>
  <si>
    <t>Pol 082</t>
  </si>
  <si>
    <t>Pol 083</t>
  </si>
  <si>
    <t>Pol 084</t>
  </si>
  <si>
    <t>Pol 085</t>
  </si>
  <si>
    <t>Pol 086</t>
  </si>
  <si>
    <t>Pol 087</t>
  </si>
  <si>
    <t>Pol 088</t>
  </si>
  <si>
    <t>Pol 089</t>
  </si>
  <si>
    <t>Pol 090</t>
  </si>
  <si>
    <t>Pol 091</t>
  </si>
  <si>
    <t>Pol 092</t>
  </si>
  <si>
    <t>Pol 093</t>
  </si>
  <si>
    <t>Pol 094</t>
  </si>
  <si>
    <t>Pol 095</t>
  </si>
  <si>
    <t>Pol 096</t>
  </si>
  <si>
    <t>Pol 097</t>
  </si>
  <si>
    <t>Pol 098</t>
  </si>
  <si>
    <t>Pol 099</t>
  </si>
  <si>
    <t>Pol 100</t>
  </si>
  <si>
    <t>Pol 101</t>
  </si>
  <si>
    <t>Pol 102</t>
  </si>
  <si>
    <t>Pol 103</t>
  </si>
  <si>
    <t>Pol 104</t>
  </si>
  <si>
    <t>Pol 105</t>
  </si>
  <si>
    <t>Pol 106</t>
  </si>
  <si>
    <t>Pol 107</t>
  </si>
  <si>
    <t>Pol 108</t>
  </si>
  <si>
    <t>Pol 109</t>
  </si>
  <si>
    <t>Pol 110</t>
  </si>
  <si>
    <t>Pol 111</t>
  </si>
  <si>
    <t>Pol 112</t>
  </si>
  <si>
    <t>Pol 113</t>
  </si>
  <si>
    <t>Pol 114</t>
  </si>
  <si>
    <t>Pol 115</t>
  </si>
  <si>
    <t>Pol 116</t>
  </si>
  <si>
    <t>Pol 117</t>
  </si>
  <si>
    <t>Pol 118</t>
  </si>
  <si>
    <t>Pol 119</t>
  </si>
  <si>
    <t>Pol 120</t>
  </si>
  <si>
    <t>Pol 121</t>
  </si>
  <si>
    <t>Pol 122</t>
  </si>
  <si>
    <t>Pol 123</t>
  </si>
  <si>
    <t>Pol 124</t>
  </si>
  <si>
    <t>Pol 125</t>
  </si>
  <si>
    <t>Pol 126</t>
  </si>
  <si>
    <t>Pol 127</t>
  </si>
  <si>
    <t>Pol 128</t>
  </si>
  <si>
    <t>Pol 129</t>
  </si>
  <si>
    <t>Pol 130</t>
  </si>
  <si>
    <t>Pol 131</t>
  </si>
  <si>
    <t>Pol 132</t>
  </si>
  <si>
    <t>Pol 133</t>
  </si>
  <si>
    <t>Pol 134</t>
  </si>
  <si>
    <t>Pol 135</t>
  </si>
  <si>
    <t>Pol 136</t>
  </si>
  <si>
    <t>Pol 137</t>
  </si>
  <si>
    <t>Pol 138</t>
  </si>
  <si>
    <t>Pol 139</t>
  </si>
  <si>
    <t>Pol 140</t>
  </si>
  <si>
    <t>Pol 141</t>
  </si>
  <si>
    <t>Pol 142</t>
  </si>
  <si>
    <t>Pol 143</t>
  </si>
  <si>
    <t>Pol 144</t>
  </si>
  <si>
    <t>Pol 145</t>
  </si>
  <si>
    <t>Pol 146</t>
  </si>
  <si>
    <t>Pol 147</t>
  </si>
  <si>
    <t>Pol 148</t>
  </si>
  <si>
    <t>Pol 149</t>
  </si>
  <si>
    <t>Pol 150</t>
  </si>
  <si>
    <t>Pol 151</t>
  </si>
  <si>
    <t>Pol 152</t>
  </si>
  <si>
    <t>Pol 153</t>
  </si>
  <si>
    <t>Pol 154</t>
  </si>
  <si>
    <t>Pol 155</t>
  </si>
  <si>
    <t>Pol 156</t>
  </si>
  <si>
    <t>Pol 157</t>
  </si>
  <si>
    <t>Pol 158</t>
  </si>
  <si>
    <t>Pol 159</t>
  </si>
  <si>
    <t>Pol 160</t>
  </si>
  <si>
    <t>Pol 161</t>
  </si>
  <si>
    <t>Pol 162</t>
  </si>
  <si>
    <t>Pol 163</t>
  </si>
  <si>
    <t>Pol 164</t>
  </si>
  <si>
    <t>Pol 165</t>
  </si>
  <si>
    <t>Pol 166</t>
  </si>
  <si>
    <t>Pol 167</t>
  </si>
  <si>
    <t>Pol 168</t>
  </si>
  <si>
    <t>Pol 169</t>
  </si>
  <si>
    <t>Pol 170</t>
  </si>
  <si>
    <t>Pol 171</t>
  </si>
  <si>
    <t>Pol 172</t>
  </si>
  <si>
    <t>Pol 173</t>
  </si>
  <si>
    <t>Pol 174</t>
  </si>
  <si>
    <t>Pol 175</t>
  </si>
  <si>
    <t>Pol 176</t>
  </si>
  <si>
    <t>Pol 177</t>
  </si>
  <si>
    <t>Pol 178</t>
  </si>
  <si>
    <t>Pol 179</t>
  </si>
  <si>
    <t>Pol 180</t>
  </si>
  <si>
    <t>Pol 181</t>
  </si>
  <si>
    <t>Pol 182</t>
  </si>
  <si>
    <t>Pol 183</t>
  </si>
  <si>
    <t>Pol 184</t>
  </si>
  <si>
    <t>Pol 185</t>
  </si>
  <si>
    <t>Pol 186</t>
  </si>
  <si>
    <t>Pol 187</t>
  </si>
  <si>
    <t>Pol 188</t>
  </si>
  <si>
    <t>Pol 189</t>
  </si>
  <si>
    <t>Pol 190</t>
  </si>
  <si>
    <t>Pol 191</t>
  </si>
  <si>
    <t>Pol 192</t>
  </si>
  <si>
    <t>Pol 193</t>
  </si>
  <si>
    <t>Pol 194</t>
  </si>
  <si>
    <t>Pol 195</t>
  </si>
  <si>
    <t>Pol 196</t>
  </si>
  <si>
    <t>Pol 197</t>
  </si>
  <si>
    <t>Pol 198</t>
  </si>
  <si>
    <t>Pol 199</t>
  </si>
  <si>
    <t>Pol 200</t>
  </si>
  <si>
    <t>Pol 201</t>
  </si>
  <si>
    <t>Pol 202</t>
  </si>
  <si>
    <t>Pol 203</t>
  </si>
  <si>
    <t>Pol 204</t>
  </si>
  <si>
    <t>Pol 205</t>
  </si>
  <si>
    <t>Pol 206</t>
  </si>
  <si>
    <t>Pol 207</t>
  </si>
  <si>
    <t>Pol 208</t>
  </si>
  <si>
    <t>Pol 209</t>
  </si>
  <si>
    <t>Pol 210</t>
  </si>
  <si>
    <t>Pol 211</t>
  </si>
  <si>
    <t>Pol 212</t>
  </si>
  <si>
    <t>Pol 213</t>
  </si>
  <si>
    <t>Pol 214</t>
  </si>
  <si>
    <t>Pol 215</t>
  </si>
  <si>
    <t>Pol 216</t>
  </si>
  <si>
    <t>Pol 217</t>
  </si>
  <si>
    <t>Pol 218</t>
  </si>
  <si>
    <t>Pol 219</t>
  </si>
  <si>
    <t>Pol 220</t>
  </si>
  <si>
    <t>Pol 221</t>
  </si>
  <si>
    <t>Pol 222</t>
  </si>
  <si>
    <t>Pol 223</t>
  </si>
  <si>
    <t>Pol 224</t>
  </si>
  <si>
    <t>Pol 225</t>
  </si>
  <si>
    <t>Pol 226</t>
  </si>
  <si>
    <t>Pol 227</t>
  </si>
  <si>
    <t>Pol 228</t>
  </si>
  <si>
    <t>Pol 229</t>
  </si>
  <si>
    <t>Pol 230</t>
  </si>
  <si>
    <t>Pol 231</t>
  </si>
  <si>
    <t>Pol 232</t>
  </si>
  <si>
    <t>Pol 233</t>
  </si>
  <si>
    <t>Pol 234</t>
  </si>
  <si>
    <t>Pol 235</t>
  </si>
  <si>
    <t>Pol 236</t>
  </si>
  <si>
    <t>Pol 237</t>
  </si>
  <si>
    <t>Pol 238</t>
  </si>
  <si>
    <t>Pol 239</t>
  </si>
  <si>
    <t>Pol 240</t>
  </si>
  <si>
    <t>Pol 241</t>
  </si>
  <si>
    <t>Pol 242</t>
  </si>
  <si>
    <t>Pol 243</t>
  </si>
  <si>
    <t>Pol 244</t>
  </si>
  <si>
    <t>Pol 245</t>
  </si>
  <si>
    <t>Pol 246</t>
  </si>
  <si>
    <t>Pol 247</t>
  </si>
  <si>
    <t>Pol 248</t>
  </si>
  <si>
    <t>Pol 249</t>
  </si>
  <si>
    <t>Pol 250</t>
  </si>
  <si>
    <t>Pol 251</t>
  </si>
  <si>
    <t>Pol 252</t>
  </si>
  <si>
    <t>Pol 253</t>
  </si>
  <si>
    <t>Pol 254</t>
  </si>
  <si>
    <t>Pol 255</t>
  </si>
  <si>
    <t>Pol 256</t>
  </si>
  <si>
    <t>Pol 257</t>
  </si>
  <si>
    <t>Pol 258</t>
  </si>
  <si>
    <t>Pol 259</t>
  </si>
  <si>
    <t>Pol 260</t>
  </si>
  <si>
    <t>Pol 261</t>
  </si>
  <si>
    <t>Pol 262</t>
  </si>
  <si>
    <t>Pol 263</t>
  </si>
  <si>
    <t>Pol 264</t>
  </si>
  <si>
    <t>Pol 265</t>
  </si>
  <si>
    <t>Pol 267</t>
  </si>
  <si>
    <t>Pol 268</t>
  </si>
  <si>
    <t>Řídící a komunikační centrála; pro vzdálené V/V; integrovaný GSM modem; webový server; komunikace Ethernet, RS-485;</t>
  </si>
  <si>
    <t>Switch 10/100 Mbit/s 5 portů</t>
  </si>
  <si>
    <t>Trubka pevná hrdlová 20/16,9mm 750N</t>
  </si>
  <si>
    <t>Trubka ohebná 20/14,1mm 750N</t>
  </si>
  <si>
    <t>Vysekání rýh hl. 30 mm, šířka 30 mm</t>
  </si>
  <si>
    <t>Rozšiřující kombinovaný modul V/V - 8× univerzální vstup, 8× číslicový výstup 24 V ss., 300 mA, galv. oddělení; RS-485</t>
  </si>
  <si>
    <t>Rozšiřující kombinovaný modul V/V - 8× univerzální vstup, 8× analogový výstup 0 V až 10 V, rozlišení 12 bitů; RS-485</t>
  </si>
  <si>
    <t>Rozšiřující analigový modul V/V - 12× analogový vstup 0 V až 5 V, 0 V až 10 V, 0 mA až 20 mA, Ni1000 / Pt1000, 12 bitů; RS-485</t>
  </si>
  <si>
    <t>Revizni technik - provedení revizních zkoušek dle ČSN 33 1500</t>
  </si>
  <si>
    <t>Vedlejší náklady</t>
  </si>
  <si>
    <t>005121010R</t>
  </si>
  <si>
    <t>Vybudování zařízení staveniště</t>
  </si>
  <si>
    <t>Náklady spojené s vypracováním projektové dokumentace zařízení staveniště, zřízením přípojek energií k objektům zařízení staveniště, vybudování měřících odběrných míst a zřízení, příprava území pro objekty zařízení staveniště a vlastní vybudování objektů zařízení staveniště, provizorních komunikací.
Poplatek ze zábor veřejného prostranství.
Dokumentace skutečného provedení v rozsahu dle platné vyhlášky na dokumentaci staveb v počtu dle SOD a VOP.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</si>
  <si>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</si>
  <si>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</si>
  <si>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 (vodné, stočné, el. energie případně jiná média), náklady na potřebný úklid v prostorách zařízení staveniště, náklady na nutnou údržbu a opravy na objektech zařízení staveniště a na přípojkách energií, čištění ploch, zabezpečení staveniště, poplatky za odpady pro tavbu po ceou dobu výstavby až do předání stavby.
Náklady na vyhotovení návrhu dočasného dopravního značení, jeho projednání s dotčenými orgány a orgamizacemi, dodání dopravních značek, jejich rozmístění a přemísťování a jejich údržba v průběhu výstavby včetně následného odstranění po ukončení stavebních prací.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</si>
  <si>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</si>
  <si>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</si>
  <si>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a stavba provozována (uvedení pozemku do původního stavu včetně nákladů s tím spojených).</t>
  </si>
  <si>
    <t>Ostatní náklady</t>
  </si>
  <si>
    <t>ON_001</t>
  </si>
  <si>
    <t xml:space="preserve">Vypracování projektové dokumentace </t>
  </si>
  <si>
    <t>Náklady spojené s vypracováním výrobní nebo dílenské dokumentace dle požadavků projektové dokumentace.</t>
  </si>
  <si>
    <t>ON_002</t>
  </si>
  <si>
    <t>Monitoring průběhu výstavby</t>
  </si>
  <si>
    <t>Fotografie nebo videozáznamy zakrývaných konstrukcí, průběhu výstavby a jiných skutečností rozhodných např. pro fakturované práce, vícepráce či méněpráce.</t>
  </si>
  <si>
    <t>ON_003</t>
  </si>
  <si>
    <t>Vzorkování</t>
  </si>
  <si>
    <t>Všechny projektem navrhované výrobky, tvary, materiály i povrchové úpravy budou před realizací dodavatelem vzorkovány k protokolárnímu odsouhlasení autorským dozorem a investorem. Teprve poté je možné zahájit realizaci.</t>
  </si>
  <si>
    <t>ON_004</t>
  </si>
  <si>
    <t>Vytyčení podzemních vedení</t>
  </si>
  <si>
    <t>ON_005</t>
  </si>
  <si>
    <t>Náklady na opatření související se zmírněním hluku na staveništi</t>
  </si>
  <si>
    <t>ON_006</t>
  </si>
  <si>
    <t>Náklady na ochranu stromů, keřů porostů související se staveništěm popřípadě dopravou na staveniště</t>
  </si>
  <si>
    <t>ON_007</t>
  </si>
  <si>
    <t>Archeologický dohled při výkopech</t>
  </si>
  <si>
    <t>ON_008</t>
  </si>
  <si>
    <t xml:space="preserve">Dokumentace skutečného provedení </t>
  </si>
  <si>
    <t>Dokumentace skutečného provedení v rozsahu dle platné vyhlášky na dokumentaci staveb,  v pěti vyhotoveních v listinné formě a ve dvou vyhotoveních v elektronické formě na CD nebo datovém nosiči (formát dat .pdf, .dwg, .doc, .xls) dle obchodních podmínek.</t>
  </si>
  <si>
    <t>ON_009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</si>
  <si>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</si>
  <si>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práce, např:
- provoz investora a třetích osob,
- práce na památkově chráněném objektu,
- respektování památkového ochranného pásma,
- náklady na provádění zimní údržby,
- práce na těžce přístupných místech,
- ztížený provoz vozidel v centru města,
- ztížené dopravní podmínky,
- práce v ochranných pásmech,
- v průběhu stavby bude zámek otevřen veřejnosti,
- provádění prací o nedělích a svátcích pouze po odsouhlasení objednatelem, apod.</t>
  </si>
  <si>
    <t>ON_010</t>
  </si>
  <si>
    <t xml:space="preserve">Bezpečnostní a hygienická opatření na staveništi 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</si>
  <si>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
Oplocení staveniště s plnou výplní, zaplachtování oplocení s celoplošným potiskem dle grafického návrhu od investora.
Náklady na zajištění kolektivní bezpečnosti osob na stavbě - náklady na zbudování, údržbu a zrušení:
- zabezpečení okrajů konstrukcí proti pádu osob
- komunikací pro pohyb osob po staveništi
- přechodů přes výkopy 
- a další prvky kolektivní ochrany osob, pokud nejsou jinde uvedeny, apod.</t>
  </si>
  <si>
    <t>ON_011</t>
  </si>
  <si>
    <t>Práce na památkovém objektu, koordinace s pracovníky PP, ochrana stavby, interiérů a vybavení před nepříznivými vlivy počasí, proti prachu, poškození, znečištění, odcizení, nebezpečí požáru apod.</t>
  </si>
  <si>
    <t>Inženýrská, koordinační a kompletační činnost</t>
  </si>
  <si>
    <t>Inženýrská činnost prováděná v průběhu stavebních prací vyplývající z povahy díla a požadavků v SOD a VOP.
Jedná se zejména o náklady na zajištění:
- vyřízení záborů, žádostí o uzavírky,
- vyřízení stanovisek dotčených orgánů k případným změnám stavby, ke kolaudaci,
- jednání s úřady a s dotčenými účastníky stavebního řízení,
- zajištění a předání atestů a dokladů o požadovaných vlastnostech výrobků k předání díla (včetně případných prohlášení o shodě dle zákona č. 22/1997 Sb. o technických požadavcích na výrobky),
- předání záručních listů a návodů k obsluze v českém jazyce,
- provedení a předání revizních zkoušek dle ČSN vztahujících se k prováděnému dílu včetně protokolů,
- zajištění a provedení všech nutných zkoušek dle ČSN, případně jiných norem,
- kompletační a koordinační činnost - zajištění a provedení všech opatření organizačního a stavebně technologického charakteru k řádnému provedení díla včetně zajištění bezpečnosti,
- předložení dokladů o recyklaci hmot a nezávadném zneškodňování odpadu,
- předložení dokladů (ekoznačka nebo technický list) pro úsporné armatury dle popisu projektové dokumentace.</t>
  </si>
  <si>
    <t>ON_012</t>
  </si>
  <si>
    <t>Zaškolení provozovatele</t>
  </si>
  <si>
    <t>Vzorkování přístrojů</t>
  </si>
  <si>
    <t>Nouzové nástěnné LED svítidlo s piktogramem, vlastní akumulátor + autotest, krytí: IP54,  b.černá, LED 1,5W, LED-bar, 190 lm, 5 VA, 1 h</t>
  </si>
  <si>
    <t>Nouzové stropní LED svítidlo s piktogramem, vlastní akumulátor + autotest, krytí: IP54,  b.černá, LED 1,5W, LED-bar, 190 lm, 5 VA, 1 h</t>
  </si>
  <si>
    <t>Nouzové nástěnné LED svítidlo s koridorovou optikou, vlastní akumulátor + autotest, krytí: IP65, LED 2 x 3W, 360/480 lm, 8 VA, 1 h, RAL 7022</t>
  </si>
  <si>
    <t>Nouzové nástěnné LED svítidlo s antipanickou optikou, vlastní akumulátor + autotest, krytí: IP65, LED 2 x 3W, 360/480 lm, 8 VA, 1 h, RAL 7022</t>
  </si>
  <si>
    <t>Nouzové nástěnné LED svítidlo na konzole pro nasvětlení požárních zařízení, vlastní akumulátor + autotest, krytí: IP65, LED 2 x 3W, 360/480 lm, 8 VA, 1 h, RAL 7022</t>
  </si>
  <si>
    <t>Nástěnná konzola 0,5m od stěny ke svítidlu NZPPZ, atyp., materiál nerez, RAL 7022</t>
  </si>
  <si>
    <t>Linérně ohebné svítidlo se symetrickou optikou, krytí: IP54, předřadník: 24V pro bezdrátový systém řízení na základě protokolu Bluetooth, teplota chromatičnosti: 3000K, LED: cca 7 W/m, 196 lm/m</t>
  </si>
  <si>
    <t>Poznámka k položce:_x000D_
svítidlo</t>
  </si>
  <si>
    <t>Poznámka k položce:_x000D_
příslušenství</t>
  </si>
  <si>
    <t>LED pásek, 600ks/m čelní, 3000K, 25W/m, 1970lm/m</t>
  </si>
  <si>
    <t>Difuzor mléčný, 1m</t>
  </si>
  <si>
    <t>Trubkové LED svítidlo, 35W, 4250lm, 3000K, CRI &gt; 80, IP66, materiál polykarbonátové pouzdro, délka cca 1200 mm, ON/OFF + integrovaný modul pro bezdrátový systém řízení na základě protokolu Bluetooth</t>
  </si>
  <si>
    <t>Přisazené průmyslové LED svítidlo, průměr cca 400 mm, 30W, 4039lm, 3000K, CRI &gt; 80, IP66, šedé, ON/OFF + integrovaný modul pro bezdrátový systém řízení na základě protokolu Bluetooth</t>
  </si>
  <si>
    <t>Zemní LED svítidlo, průměr cca 50 mm, 4W, 185lm, 3000K, 21°, symetrické vyzařování, IP67, nerez, ON/OFF + integrovaný modul pro bezdrátový systém řízení na základě protokolu Bluetooth</t>
  </si>
  <si>
    <t xml:space="preserve"> Zápustné kulaté LED svítidlo, 3,2W, 333lm, 2700K, 47°,  CRI &gt; 80, IP54, materiál Al, barva bílá, driver s bezdrátovým systémem řízení na základě protokolu Bluetooth</t>
  </si>
  <si>
    <t>Nástěnné reflektorové LED svítidlo na konzole, průměr cca 65 mm, vyložení cca 400 mm, 6W, 540lm, 3000K, IP54, materiál Al, barva antracit, ON/OFF + integrovaný modul pro bezdrátový systém řízení na základě protokolu Bluetooth</t>
  </si>
  <si>
    <t>Žárovka 6,9W, 230V, 3000K, patice GU10</t>
  </si>
  <si>
    <t>Stropní reflektorové LED svítidlo, průměr cca 65 mm, 6W, 540lm, 3000K, IP54, materiál Al, barva antracit, ON/OFF + integrovaný modul pro bezdrátový systém řízení na základě protokolu Bluetooth</t>
  </si>
  <si>
    <t>Žárovka pro bezdrátový systém řízení na základě protokolu Bluetooth, 6W, 230V, 3000K, E27</t>
  </si>
  <si>
    <t>Reflektorové LED svítidlo na 3-fázovou lištu, pr. cca 65 mm, 7W, 113lm, 3000K, 9°-36°, CRI &gt; 80, IP66, materiál Al, barva antracit, 24V driver s bezdrátovým systémem řízení na základě protokolu Bluetooth</t>
  </si>
  <si>
    <t>OBB</t>
  </si>
  <si>
    <t>LED driver - 35W, 24V, 0,146–1,453A,  IP20, r2m, ovladač pro LED osvětlení s integrovaným bezdrátovým ovládáním Bluetooth, stmívatelný, krytí s bočními krytkami, pokročilé funkce</t>
  </si>
  <si>
    <t>LED driver - 60W, 24V, 0,25–2,5A,  IP20, r2m, ovladač pro LED osvětlení s integrovaným bezdrátovým ovládáním Bluetooth, stmívatelný, krytí s bočními krytkami, pokročilé funkce</t>
  </si>
  <si>
    <t>LED driver - 100W, 24V, 0,417–4,167A,  IP20, r2m, ovladač pro LED osvětlení s integrovaným bezdrátovým ovládáním Bluetooth, stmívatelný, krytí s bočními krytkami, pokročilé funkce</t>
  </si>
  <si>
    <t>LED driver - 150W, 24V, 0,625–6,25A,  IP20, r2m, ovladač pro LED osvětlení s integrovaným bezdrátovým ovládáním Bluetooth, stmívatelný, krytí s bočními krytkami, pokročilé funkce</t>
  </si>
  <si>
    <t>Driver - zdroj konstantního napětí 24V 4A 100W</t>
  </si>
  <si>
    <t>Driver - zdroj konstantního napětí 24V, 1,5A, 35W</t>
  </si>
  <si>
    <t>Driver - zdroj konstantního napětí 24V 6,2A 150W</t>
  </si>
  <si>
    <t>LED - víceproudový napájecí zdroj, vestavná verze, proudová konstanta nastavitelná a ovladatelná přes Bluetouth</t>
  </si>
  <si>
    <t>Nástěnný ovladač pro bezdrátový systém řízení na základě protokolu Bluetooth, barva černá, baterie, povrchová montáž</t>
  </si>
  <si>
    <t>LED pásek zalitý v pryskyřici v 3-fázové liště s nepřímým osvětlením, materiál Al, barva černá, 9W/m, 1050lm/m, 3000K, IP54, 24V integrovaný modul pro bezdrátový systém řízení na základě protokolu Bluetooth</t>
  </si>
  <si>
    <t>3-fázová H lišta s nepřímým osvětlením, RAL 9005, 3m</t>
  </si>
  <si>
    <t>3-fázová H lišta s nepřímým osvětlením, RAL 9005, 4m</t>
  </si>
  <si>
    <t>Difuzor pro H lišty, opál, 2m</t>
  </si>
  <si>
    <t>Držák pro upevnění LED pásku pro H-lištu, standardní a reverzní použití, 2m</t>
  </si>
  <si>
    <t>Úhlová spojka pro 3-fázovou H-lištu, černá</t>
  </si>
  <si>
    <t>Střední přívod pro 3-fázovou H-lištu, černý</t>
  </si>
  <si>
    <t>Koncovka pro 3-fázovou H-lištu, černá</t>
  </si>
  <si>
    <t>Konzola s úchytkou pro nastavitelné zavěšení svítidla R1 na 3-fázovou H-lištu, černá</t>
  </si>
  <si>
    <t>Sestava uchycení Al profilů ke stropu, černá, lanko 1m</t>
  </si>
  <si>
    <t>Multiadapter pro připojení svítidel do 3-fázové osvětlovací lišty, 10A, 100N</t>
  </si>
  <si>
    <t>Poznámka k položce:_x000D_
přísušenství</t>
  </si>
  <si>
    <t>Montážní prvky M10</t>
  </si>
  <si>
    <t>Hliníková lišta s LED páskem zalitým v pryskyřici, difuzor opál, 9W/m, 1050lm/m, 3000K, IP54, elox, předřadník: 24V pro bezdrátový systém řízení na základě protokolu Bluetooth</t>
  </si>
  <si>
    <t>Příslušenství - Záslepka černá</t>
  </si>
  <si>
    <t>Nerezový kabel, AISI 304, 1x0,4, 33 m, transparent</t>
  </si>
  <si>
    <t>Nerezový kabel, AISI 304, 1x0,4, 100 m, transparent</t>
  </si>
  <si>
    <t>Linérně ohebné svítidlo s asymetrickou optikou do U-profilu, Alu, LED pásek pro zabudování do zábradlí, krytí: IP68, předřadník: 24V pro bezdrátový systém řízení na základě protokolu Bluetooth, teplota chromatičnosti: 3000K, LED: cca 4,3 W/m, 290 lm/m</t>
  </si>
  <si>
    <t>Linérně ohebné svítidlo s asymetrickou optikou do U-profilu, Alu, LED pásek pro zabudování do zábradlí, krytí: IP68, předřadník: 24V pro bezdrátový systém řízení na základě protokolu Bluetooth, teplota chromatičnosti: 3000K, LED: cca 8,9 W/m, 836 lm/m</t>
  </si>
  <si>
    <t>Panelový průmyslový počítač; doporučená konfigurace: procesor 1,50 GHz, 2 GB RAM DDR3, 4 GB eMMC Flash TFT LCD 15,1″, (1024 × 600) pixelů, 262k barev  2× USB 2.0 typ A; 2× Ethernet, 1 Gbps / RJ45; 1× RS232, D-s</t>
  </si>
  <si>
    <t>Montáž řídícího modulu IP68 do podlahy nebo na strop</t>
  </si>
  <si>
    <t>Montáž spínacího modulu IP68 na stěnu</t>
  </si>
  <si>
    <t>SPÍNAČ, PŘEPÍNAČ, IP66 (hliník) 3558-80750 M Ovladač zapínací IP66; b. šedá</t>
  </si>
  <si>
    <t>SPÍNAČ, PŘEPÍNAČ, IP66 (hliník) 3299E-A02100 34 Čidlo pohybu kompletní IP54; barva antracitová</t>
  </si>
  <si>
    <t>Trubka ohebná - 25/20mm 750N černá</t>
  </si>
  <si>
    <t>Chránička ohebná dvoupl. korugovaná, D 50, 450N</t>
  </si>
  <si>
    <t>Chránička ohebná dvoupl. korugovaná, D 63, 450N</t>
  </si>
  <si>
    <t>Chránička ohebná dvoupl. korugovaná, D 75, 450N</t>
  </si>
  <si>
    <t>Topná rohož podlahová 230V/200W, IP44, 500x320x30mm</t>
  </si>
  <si>
    <t>Sálavý panel nástěnný 230V/400W, IP44, 1500x320x80mm</t>
  </si>
  <si>
    <t>Sálavý panel pod lavice, 230V/600W, IP44, 1596x155x115mm</t>
  </si>
  <si>
    <t>2MPix IP Dome kamera; IR 30m,  alarm, IP67, IK10, černá včetně připojovací patice, vestavěný pobjektiv 2,8@F1.6/ úhel záběru: horizontal FOV 107°, vertical FOV 57°, diagonal FOV 127°, citlivost: 0,005 Lux @ (F1.6, AGC ON) /, 0Lux při IR</t>
  </si>
  <si>
    <t>Roubení</t>
  </si>
  <si>
    <t>RTS II / 2025</t>
  </si>
  <si>
    <t>174101101R</t>
  </si>
  <si>
    <t>199000002R</t>
  </si>
  <si>
    <t>Poplatek za recyklaci horniny 1- 4</t>
  </si>
  <si>
    <t>Uložení sypaniny v místě recyklace</t>
  </si>
  <si>
    <t>171201201R</t>
  </si>
  <si>
    <t>151101101R</t>
  </si>
  <si>
    <t>Pažení a rozepření stěn šachty - příložné - hl.do 2 m</t>
  </si>
  <si>
    <t>151101111R</t>
  </si>
  <si>
    <t>Odstranění pažení stěn rýh - příložné - hl. do 2 m</t>
  </si>
  <si>
    <t>151101102R</t>
  </si>
  <si>
    <t>151101112R</t>
  </si>
  <si>
    <t>Pažení a rozepření stěn šachty - příložné - hl.do 4 m</t>
  </si>
  <si>
    <t>328222312R</t>
  </si>
  <si>
    <t>Stoky</t>
  </si>
  <si>
    <t>351231103R</t>
  </si>
  <si>
    <t>352271112R</t>
  </si>
  <si>
    <t>Příplatek za práce ve štole,zdivo hor.z cihel MC10</t>
  </si>
  <si>
    <t>Příplatek za práce ve štole,v zaklen.stoce,cihly</t>
  </si>
  <si>
    <t>352351111R</t>
  </si>
  <si>
    <t>352231192R</t>
  </si>
  <si>
    <t>355231192R</t>
  </si>
  <si>
    <t>359901111R</t>
  </si>
  <si>
    <t>Rekonstrukce tunelů</t>
  </si>
  <si>
    <t>Spár. zdiva MCS nad 8 m/m2, opěra suchá, hl. 8 cm</t>
  </si>
  <si>
    <t>Spár. zdiva MCS nad 8 m/m2, klenba mokrá, hl. 8 cm</t>
  </si>
  <si>
    <t>395401512R</t>
  </si>
  <si>
    <t>395401622R</t>
  </si>
  <si>
    <t>328222313R</t>
  </si>
  <si>
    <t>Vyčištění stok jakékoliv výšky včetně uložení nebezpečného odpadu 2t</t>
  </si>
  <si>
    <t>PKL 1</t>
  </si>
  <si>
    <t>PKL 2</t>
  </si>
  <si>
    <t>D+M jednořadé stupadlo se dvěma ohyby pro zazdění do zděné šachty</t>
  </si>
  <si>
    <t>D+M poklop šachetní litinový C250 D600</t>
  </si>
  <si>
    <t>Vnitřní bednění horní části stok výšky do 1,20 m zřízení včetně odtranění</t>
  </si>
  <si>
    <t>VOD1</t>
  </si>
  <si>
    <t>Přečerpávání odpadních vod stoky po dobu stavebních úprav včetně zřízení a odstranění zatěsnění zděné stoky profil cca 600x600mm a souvisejících nákladů, 720 hod.</t>
  </si>
  <si>
    <t>351231104R</t>
  </si>
  <si>
    <t>Přezdívka klenby stokového zdiva úsek H1+ H2+Š1+Š2, rozbrání zdiva klenby cca tl. 300 mm, opětovné vyzdění včetně 40% doplnění, zřízení a odstranění bednění včetně souvisejících prací</t>
  </si>
  <si>
    <t>Přezdívka stokového zdiva úsek H1+ H2+Š1+Š2, rozebrání zdiva cca tl. 300 mm, opětovné vyzdění včetně 40% doplnění</t>
  </si>
  <si>
    <t>Zdivo hor. část stok RŠ1 cih váppísk. kysvzd. tl.240mm</t>
  </si>
  <si>
    <t>Zděná šachta tl. zdiva 300mm, vnější rozměr 1,2x1,5m RŠ1 - ztužující obetonávka stávající kanalizační stoky 1,1m3 B20, věnec 0,8m3 B25, zákrytová deska tvar L 0,075m3 B25 , výztuž KARI síť 100/6x100/6´-2x3m 6ks, zřízení a odstranění bednění 8,6m2</t>
  </si>
  <si>
    <t>Obnova dna stoky - vyčištění dna stoky, uložení stávajících břidličné desek do nastavované malty včetně doplnění 30%</t>
  </si>
  <si>
    <t>Reflektor nástěnný, hlava reflektoru válcovitého tvaru, nástěnná základna s kloubovým a otočným mechanismem, LED svítidlo, 14W, 1064lm, 3000K, 15°-43°, IP66, materiál Al, barva antracit, ZOOM + 1 COB LED, 24V DC driver s bezdrátovým systémem řízení na základě protokolu Bluetooth</t>
  </si>
  <si>
    <t>Hliníková lišta cca 25x26mm s LED páskem zalitým v pryskyřici, 25W/m, 1970lm/m, 3000K, IP54, materiál Al, barva černá, difuzor opál, předřadník 24V pro bezdrátový systém řízení na základě protokolu Bluetooth</t>
  </si>
  <si>
    <t>Designované nástěnné svítidlo s plochým čelním panelem, pr. cca 200 mm, světlo není přímo vyzařováno - vytváří nepřímý světelný prstenec, LED svítidlo, materiál Al, barva antracit, 8W, 960lm, 3000K, IP54, ON/OFF + integrovaný modul pro bezdrátový systém řízení na základě protokolu Bluetooth</t>
  </si>
  <si>
    <t>Designované nástěnné svítidlo s plochým čelním panelem, pr. cca 300 mm, světlo není přímo vyzařováno - vytváří nepřímý světelný prstenec, LED svítidlo, materiál Al, barva antracit, 11W, 960lm, 3000K, IP54, ON/OFF + integrovaný modul pro bezdrátový systém řízení na základě protokolu Bluetooth</t>
  </si>
  <si>
    <t>Renovace historického sudu dle R-1/02 - ocenit pouze manipulační přesuny pro provedení nové podlahové k-ce a nové půdorysné umístění na betonové podstavce</t>
  </si>
  <si>
    <t>Renovace historického sudu dle R-1/03 - ocenit pouze manipulační přesuny pro provedení nové podlahové k-ce a nové půdorysné umístění na betonové podstavce</t>
  </si>
  <si>
    <t>Hliníková lišta, trojúhelníkový profil s LED páskem zalitým v pryskyřici, difuzor mléčný, š. cca 45 mm, 9W/m, 1050lm/m, 3000K, IP54, materiál Al, barva černá, předřadník 24V pro bezdrátový systém řízení na základě protokolu Bluetooth</t>
  </si>
  <si>
    <t>Dočasné rozebrání a zpětné zapravení cihelné podlahy v místnosti 1.07</t>
  </si>
  <si>
    <t>Poznámka k položce:_x000D_
dodávka+montáž+demontáž
skladba protiprachové příčky - krycí plachta 160g/m2+deska OSB tl. 8mm+dřevěný rošt 60/100mm po 1,0m a obvodu,
těsné provedení s napojením na obvodové konstrukce,
- oddělující příčka v technologické části s dvoukřídlovými dveřmi 2,0*2,0m2 - 34 m2
- ochrana výstavních sudů (8+4)*2*4+8*4 - 128 m2
- ochrana vstupu do Saly Terreny s jednokřídlovými dveřmi 1,0*2,0 - 8 m2
- ochranný koridor pro transport materiálu přes Salu Terrenu 12*2,5*2+3*10 - 90 m2</t>
  </si>
  <si>
    <t>Sz</t>
  </si>
  <si>
    <t>Montáž klozet mís závěsných a výlevek</t>
  </si>
  <si>
    <t>Požární ucpávky, včetně doložení osvědčení požární odolnosti dle požadavků PBŘ.</t>
  </si>
  <si>
    <t>Lehké pracovní lešení pro montáž osvětlovacích systémů pod strop, výška lešenové podlahy do 3,5m</t>
  </si>
  <si>
    <t>Požární prostupy mezi požárními úseky</t>
  </si>
  <si>
    <t>Příslušenství pro zapojení a instalaci přepěťových ochran - svorky, uzemňovací můstky, příchtky</t>
  </si>
  <si>
    <t>Příprava pro napojení na stávající rozvody a úprava stávající kabeláže pro napojení</t>
  </si>
  <si>
    <t>Montáž propojení</t>
  </si>
  <si>
    <t>Instalační příslušenství trubek - příchytky nerez</t>
  </si>
  <si>
    <t>Ostatní instalační materiálnerez (pásky, vruty, hmoždinky..)</t>
  </si>
  <si>
    <t>sada</t>
  </si>
  <si>
    <t>Instalační příslušenství trubek nerez (příchytky, spojky)</t>
  </si>
  <si>
    <t>Ostatní instalační materiál nerez (pásky, vruty, hmoždinky, konektory)</t>
  </si>
  <si>
    <t>Ostatní instalační materiál - vruty</t>
  </si>
  <si>
    <t>Ostatní instalační materiál nerez (pásky, hmoždinky, konektory)</t>
  </si>
  <si>
    <t>Ostatní instalační materiál nerez (pásky, vruty, hmoždinky)</t>
  </si>
  <si>
    <t>Příslušenství pro zapojení a instalaci přepěťových ochran (svorky, uzemňovací můstky)</t>
  </si>
  <si>
    <t>Drobný instalační materiál nerez (svorky, redukce, spojky, pásky, šroubky)</t>
  </si>
  <si>
    <t>HZS 
Nespecifikované montážní práce</t>
  </si>
  <si>
    <t>HZS 
Stavební přípomoce v architekt. cenných prostorách</t>
  </si>
  <si>
    <t>HZS
Funkční zkoušky a uvedení do provozu</t>
  </si>
  <si>
    <t>HZS
Zaškolení provozovatele</t>
  </si>
  <si>
    <t>Provedení revizní zkoušky dle ČSN 33 1500
Revizni technik</t>
  </si>
  <si>
    <t>Seřízení osvětlení ve spolupráci s dodavatelem svítidel -  nastavení bezdrátového systému řízení na základě protokolu Bluetooth</t>
  </si>
  <si>
    <t>Nespecifikované montážní práce pro instalaci svítidel, pásků, zdrojů - koordinace provedení s orgány památkové péče</t>
  </si>
  <si>
    <t>Lehké pracovní lešení pro montáž SLB systémů pod strop, výška lešenové podlahy do 4,5m</t>
  </si>
  <si>
    <t>Umyvadlo imobilní - nerez (s otvorem pro baterii a sifonem)</t>
  </si>
  <si>
    <t>Umyvadlo nerez - veřejnost (s otvorem pro baterii a sifonem)</t>
  </si>
  <si>
    <t>Baterie stojánková automat - umyvadla toalety</t>
  </si>
  <si>
    <t>Zásobníkový ohřívač 15 l, tlakový  v kuchyňce - veřejnost  2 kW 230 V</t>
  </si>
  <si>
    <t>Kamerová prohlídka kanalizačních svodů</t>
  </si>
  <si>
    <t>Revizní šachta plast DN 400 na potrubí DN 200,  poklop pachotěsný s dalším poklopem v podlaze v. 0,66 m (poklop v podlaze dodávka ASŘ) D</t>
  </si>
  <si>
    <t>RTS 25/ II</t>
  </si>
  <si>
    <t>72511921R00</t>
  </si>
  <si>
    <t>Osvětlovací těleso bodové - nastavitelná transparent koule o pr.cca 200 - 250 mm s možností natáčení a naklápění, závěšení na lankovém nerezovém systému pomocí speciálních svorek zajišťujících napájení, leštěný chrom - 2 ks, LED 6W, patice E27, 3000K, IP65</t>
  </si>
  <si>
    <t>Programování bezdrátového systému řízení osvětlovací soustavy - 8 ovládacích modulů</t>
  </si>
  <si>
    <t xml:space="preserve">Příslušenství  kabelového vedení </t>
  </si>
  <si>
    <t>stěnový úchyt pro průběžné lomené průběžné kabelové vedení, leštěný chrom</t>
  </si>
  <si>
    <t>Md1</t>
  </si>
  <si>
    <t>Md2</t>
  </si>
  <si>
    <t>vertikální lanková podpora proti prověšování a křížení kabelového vedení</t>
  </si>
  <si>
    <t>Md3</t>
  </si>
  <si>
    <t>Md4</t>
  </si>
  <si>
    <t>sada - stěnový úchyt s napínačem + stěnový úchyt 
s přípojnou krabicí IP 65, leštěný chrom</t>
  </si>
  <si>
    <t>sada svorek pro napájení svítidla na lankovém vedení - 2 ks pro svítidlo, leštěný chrom</t>
  </si>
  <si>
    <t>Příslušenství pro sv. A1 + A2 + A3 + B + C</t>
  </si>
  <si>
    <r>
      <t xml:space="preserve">Poznámka k položce:_x000D_
</t>
    </r>
    <r>
      <rPr>
        <i/>
        <sz val="8"/>
        <color rgb="FF969696"/>
        <rFont val="Arial CE"/>
        <charset val="238"/>
      </rPr>
      <t>sada pro propojení LED pásku z boční strany set 5 m</t>
    </r>
  </si>
  <si>
    <r>
      <t xml:space="preserve">Poznámka k položce:_x000D_
</t>
    </r>
    <r>
      <rPr>
        <i/>
        <sz val="8"/>
        <color rgb="FF969696"/>
        <rFont val="Arial CE"/>
        <charset val="238"/>
      </rPr>
      <t>montážní klipy nerez - 119 ks
záslepky AL - 24 ks</t>
    </r>
  </si>
  <si>
    <t>Osvětlovací zkoušky - jednotlivé sestavy světel typ M na lankovém systému, koordinace umístění s orgány památkové péče</t>
  </si>
  <si>
    <r>
      <t xml:space="preserve">Poznámka k položce:_x000D_
</t>
    </r>
    <r>
      <rPr>
        <i/>
        <sz val="8"/>
        <color rgb="FF969696"/>
        <rFont val="Arial CE"/>
        <charset val="238"/>
      </rPr>
      <t>úhlový konektor 90 set 5 m - 2 ks
úhlový prodlužovací kabel - 2 ks</t>
    </r>
  </si>
  <si>
    <r>
      <t>Poznámka k položce:_x000D_</t>
    </r>
    <r>
      <rPr>
        <i/>
        <sz val="8"/>
        <color rgb="FF969696"/>
        <rFont val="Arial CE"/>
        <charset val="238"/>
      </rPr>
      <t xml:space="preserve">
difúzní svařovaný spoj - 6 ks</t>
    </r>
  </si>
  <si>
    <t>P.3</t>
  </si>
  <si>
    <t>P.2.2</t>
  </si>
  <si>
    <t>P.2.1</t>
  </si>
  <si>
    <t>P.1</t>
  </si>
  <si>
    <t>Poznámka k položce:_x000D_
viz výkr.č. D.1.1.13</t>
  </si>
  <si>
    <t>Prostorová atyp. nerezová konstrukce z uzavřených profilů pro domek A</t>
  </si>
  <si>
    <t>Prostorová atyp. nerezová konstrukce z uzavřených profilů pro domek B</t>
  </si>
  <si>
    <t>Prostorová atyp. nerezová konstrukce z uzavřených profilů pro domek C</t>
  </si>
  <si>
    <t>Prostorová atyp. nerezová konstrukce z uzavřených profilů pro domek D</t>
  </si>
  <si>
    <t>Rozšíření stávající instalace vizualizačního SW ALVIS - Licence</t>
  </si>
  <si>
    <t>Rohový ventil dřezy</t>
  </si>
  <si>
    <t>Rohový ventil umyvadla</t>
  </si>
  <si>
    <t>Rohový ventil kávovar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</si>
</sst>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"/>
  </numFmts>
  <fonts count="5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sz val="9"/>
      <color rgb="FF800080"/>
      <name val="Arial CE"/>
    </font>
    <font>
      <i/>
      <sz val="9"/>
      <name val="Arial CE"/>
      <charset val="238"/>
    </font>
    <font>
      <i/>
      <sz val="9"/>
      <color rgb="FF0000FF"/>
      <name val="Arial CE"/>
      <charset val="238"/>
    </font>
    <font>
      <i/>
      <sz val="8"/>
      <name val="Arial CE"/>
      <charset val="238"/>
    </font>
    <font>
      <i/>
      <sz val="8"/>
      <color rgb="FF0000FF"/>
      <name val="Arial CE"/>
      <charset val="238"/>
    </font>
    <font>
      <i/>
      <sz val="9"/>
      <color rgb="FF969696"/>
      <name val="Arial CE"/>
      <charset val="238"/>
    </font>
    <font>
      <sz val="9"/>
      <color rgb="FF0000FF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8"/>
      <name val="Arial CE"/>
      <family val="2"/>
    </font>
    <font>
      <i/>
      <sz val="8"/>
      <color rgb="FF969696"/>
      <name val="Arial CE"/>
      <charset val="238"/>
    </font>
    <font>
      <sz val="8"/>
      <color rgb="FF96969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99CCFF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 style="hair">
        <color auto="1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auto="1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</borders>
  <cellStyleXfs count="5">
    <xf numFmtId="0" fontId="0" fillId="0" borderId="0"/>
    <xf numFmtId="0" fontId="39" fillId="0" borderId="0" applyNumberFormat="0" applyFill="0" applyBorder="0" applyAlignment="0" applyProtection="0"/>
    <xf numFmtId="0" fontId="50" fillId="0" borderId="0"/>
    <xf numFmtId="0" fontId="51" fillId="0" borderId="0"/>
    <xf numFmtId="0" fontId="53" fillId="0" borderId="0"/>
  </cellStyleXfs>
  <cellXfs count="417">
    <xf numFmtId="0" fontId="0" fillId="0" borderId="0" xfId="0"/>
    <xf numFmtId="0" fontId="0" fillId="0" borderId="0" xfId="0" applyProtection="1"/>
    <xf numFmtId="4" fontId="21" fillId="5" borderId="22" xfId="0" applyNumberFormat="1" applyFont="1" applyFill="1" applyBorder="1" applyAlignment="1" applyProtection="1">
      <alignment vertical="center"/>
      <protection locked="0"/>
    </xf>
    <xf numFmtId="4" fontId="36" fillId="5" borderId="22" xfId="0" applyNumberFormat="1" applyFont="1" applyFill="1" applyBorder="1" applyAlignment="1" applyProtection="1">
      <alignment vertical="center"/>
      <protection locked="0"/>
    </xf>
    <xf numFmtId="4" fontId="21" fillId="5" borderId="0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5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center"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/>
    </xf>
    <xf numFmtId="4" fontId="23" fillId="0" borderId="0" xfId="0" applyNumberFormat="1" applyFont="1" applyAlignment="1" applyProtection="1"/>
    <xf numFmtId="0" fontId="0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 applyProtection="1">
      <alignment vertical="center"/>
    </xf>
    <xf numFmtId="0" fontId="8" fillId="0" borderId="0" xfId="0" applyFont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0" borderId="22" xfId="0" applyNumberFormat="1" applyFont="1" applyBorder="1" applyAlignment="1" applyProtection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0" borderId="19" xfId="0" applyFont="1" applyBorder="1" applyAlignment="1" applyProtection="1">
      <alignment horizontal="left" vertical="center"/>
    </xf>
    <xf numFmtId="0" fontId="22" fillId="0" borderId="20" xfId="0" applyFont="1" applyBorder="1" applyAlignment="1" applyProtection="1">
      <alignment horizontal="center"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0" fillId="0" borderId="4" xfId="0" applyBorder="1" applyProtection="1"/>
    <xf numFmtId="0" fontId="16" fillId="0" borderId="5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13" xfId="0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0" fillId="0" borderId="13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1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5" borderId="22" xfId="0" applyNumberFormat="1" applyFont="1" applyFill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 applyProtection="1">
      <alignment vertical="center"/>
    </xf>
    <xf numFmtId="0" fontId="36" fillId="0" borderId="14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center" vertical="center"/>
    </xf>
    <xf numFmtId="0" fontId="8" fillId="5" borderId="0" xfId="0" applyFont="1" applyFill="1" applyAlignment="1" applyProtection="1">
      <protection locked="0"/>
    </xf>
    <xf numFmtId="0" fontId="7" fillId="0" borderId="0" xfId="0" applyFont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0" fillId="0" borderId="0" xfId="0" applyFont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8" fillId="0" borderId="0" xfId="0" applyFont="1" applyFill="1" applyAlignment="1" applyProtection="1"/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4" fontId="9" fillId="0" borderId="0" xfId="0" applyNumberFormat="1" applyFont="1" applyAlignment="1" applyProtection="1">
      <alignment vertical="center"/>
    </xf>
    <xf numFmtId="4" fontId="8" fillId="0" borderId="3" xfId="0" applyNumberFormat="1" applyFont="1" applyBorder="1" applyAlignment="1" applyProtection="1"/>
    <xf numFmtId="4" fontId="21" fillId="0" borderId="22" xfId="0" applyNumberFormat="1" applyFont="1" applyFill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49" fontId="21" fillId="0" borderId="0" xfId="0" applyNumberFormat="1" applyFont="1" applyBorder="1" applyAlignment="1" applyProtection="1">
      <alignment horizontal="left" vertical="center" wrapText="1"/>
    </xf>
    <xf numFmtId="0" fontId="40" fillId="0" borderId="0" xfId="0" applyFont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center" vertical="center" wrapText="1"/>
    </xf>
    <xf numFmtId="167" fontId="21" fillId="0" borderId="0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 wrapText="1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168" fontId="0" fillId="0" borderId="0" xfId="0" applyNumberFormat="1" applyProtection="1"/>
    <xf numFmtId="168" fontId="0" fillId="0" borderId="2" xfId="0" applyNumberFormat="1" applyBorder="1" applyProtection="1"/>
    <xf numFmtId="168" fontId="0" fillId="0" borderId="0" xfId="0" applyNumberFormat="1" applyFont="1" applyAlignment="1" applyProtection="1">
      <alignment vertical="center"/>
    </xf>
    <xf numFmtId="168" fontId="0" fillId="0" borderId="12" xfId="0" applyNumberFormat="1" applyFont="1" applyBorder="1" applyAlignment="1" applyProtection="1">
      <alignment vertical="center"/>
    </xf>
    <xf numFmtId="168" fontId="4" fillId="4" borderId="7" xfId="0" applyNumberFormat="1" applyFont="1" applyFill="1" applyBorder="1" applyAlignment="1" applyProtection="1">
      <alignment horizontal="center" vertical="center"/>
    </xf>
    <xf numFmtId="168" fontId="0" fillId="0" borderId="4" xfId="0" applyNumberFormat="1" applyBorder="1" applyAlignment="1" applyProtection="1">
      <alignment vertical="center"/>
    </xf>
    <xf numFmtId="168" fontId="0" fillId="0" borderId="5" xfId="0" applyNumberFormat="1" applyFont="1" applyBorder="1" applyAlignment="1" applyProtection="1">
      <alignment vertical="center"/>
    </xf>
    <xf numFmtId="168" fontId="0" fillId="0" borderId="4" xfId="0" applyNumberFormat="1" applyFont="1" applyBorder="1" applyAlignment="1" applyProtection="1">
      <alignment vertical="center"/>
    </xf>
    <xf numFmtId="168" fontId="0" fillId="0" borderId="10" xfId="0" applyNumberFormat="1" applyFont="1" applyBorder="1" applyAlignment="1" applyProtection="1">
      <alignment vertical="center"/>
    </xf>
    <xf numFmtId="168" fontId="0" fillId="0" borderId="2" xfId="0" applyNumberFormat="1" applyFont="1" applyBorder="1" applyAlignment="1" applyProtection="1">
      <alignment vertical="center"/>
    </xf>
    <xf numFmtId="168" fontId="0" fillId="4" borderId="0" xfId="0" applyNumberFormat="1" applyFont="1" applyFill="1" applyAlignment="1" applyProtection="1">
      <alignment vertical="center"/>
    </xf>
    <xf numFmtId="168" fontId="6" fillId="0" borderId="20" xfId="0" applyNumberFormat="1" applyFont="1" applyBorder="1" applyAlignment="1" applyProtection="1">
      <alignment vertical="center"/>
    </xf>
    <xf numFmtId="168" fontId="21" fillId="4" borderId="17" xfId="0" applyNumberFormat="1" applyFont="1" applyFill="1" applyBorder="1" applyAlignment="1" applyProtection="1">
      <alignment horizontal="center" vertical="center" wrapText="1"/>
    </xf>
    <xf numFmtId="168" fontId="8" fillId="0" borderId="0" xfId="0" applyNumberFormat="1" applyFont="1" applyAlignment="1" applyProtection="1"/>
    <xf numFmtId="0" fontId="42" fillId="0" borderId="22" xfId="0" applyFont="1" applyFill="1" applyBorder="1" applyAlignment="1" applyProtection="1">
      <alignment horizontal="left" vertical="center" wrapText="1"/>
    </xf>
    <xf numFmtId="0" fontId="42" fillId="0" borderId="22" xfId="0" applyFont="1" applyBorder="1" applyAlignment="1" applyProtection="1">
      <alignment horizontal="center" vertical="center" wrapText="1"/>
    </xf>
    <xf numFmtId="168" fontId="42" fillId="0" borderId="22" xfId="0" applyNumberFormat="1" applyFont="1" applyBorder="1" applyAlignment="1" applyProtection="1">
      <alignment vertical="center"/>
    </xf>
    <xf numFmtId="4" fontId="42" fillId="5" borderId="22" xfId="0" applyNumberFormat="1" applyFont="1" applyFill="1" applyBorder="1" applyAlignment="1" applyProtection="1">
      <alignment vertical="center"/>
      <protection locked="0"/>
    </xf>
    <xf numFmtId="4" fontId="42" fillId="0" borderId="22" xfId="0" applyNumberFormat="1" applyFont="1" applyBorder="1" applyAlignment="1" applyProtection="1">
      <alignment vertical="center"/>
    </xf>
    <xf numFmtId="0" fontId="42" fillId="0" borderId="22" xfId="0" applyFont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37" fillId="0" borderId="3" xfId="0" applyFont="1" applyFill="1" applyBorder="1" applyAlignment="1" applyProtection="1">
      <alignment vertical="center"/>
    </xf>
    <xf numFmtId="0" fontId="36" fillId="0" borderId="14" xfId="0" applyFont="1" applyFill="1" applyBorder="1" applyAlignment="1" applyProtection="1">
      <alignment horizontal="left" vertical="center"/>
    </xf>
    <xf numFmtId="0" fontId="36" fillId="0" borderId="0" xfId="0" applyFont="1" applyFill="1" applyBorder="1" applyAlignment="1" applyProtection="1">
      <alignment horizontal="center" vertical="center"/>
    </xf>
    <xf numFmtId="166" fontId="22" fillId="0" borderId="0" xfId="0" applyNumberFormat="1" applyFont="1" applyFill="1" applyBorder="1" applyAlignment="1" applyProtection="1">
      <alignment vertical="center"/>
    </xf>
    <xf numFmtId="166" fontId="22" fillId="0" borderId="15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1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4" fontId="0" fillId="0" borderId="0" xfId="0" applyNumberFormat="1" applyFont="1" applyFill="1" applyAlignment="1" applyProtection="1">
      <alignment vertical="center"/>
    </xf>
    <xf numFmtId="0" fontId="22" fillId="0" borderId="14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center" vertical="center"/>
    </xf>
    <xf numFmtId="0" fontId="43" fillId="0" borderId="0" xfId="0" applyFont="1" applyAlignment="1" applyProtection="1">
      <alignment vertical="center"/>
    </xf>
    <xf numFmtId="0" fontId="43" fillId="0" borderId="3" xfId="0" applyFont="1" applyBorder="1" applyAlignment="1" applyProtection="1">
      <alignment vertical="center"/>
    </xf>
    <xf numFmtId="0" fontId="42" fillId="0" borderId="22" xfId="0" applyFont="1" applyBorder="1" applyAlignment="1" applyProtection="1">
      <alignment horizontal="center" vertical="center"/>
    </xf>
    <xf numFmtId="49" fontId="42" fillId="0" borderId="22" xfId="0" applyNumberFormat="1" applyFont="1" applyBorder="1" applyAlignment="1" applyProtection="1">
      <alignment horizontal="left" vertical="center" wrapText="1"/>
    </xf>
    <xf numFmtId="0" fontId="44" fillId="0" borderId="3" xfId="0" applyFont="1" applyBorder="1" applyAlignment="1" applyProtection="1">
      <alignment vertical="center"/>
    </xf>
    <xf numFmtId="0" fontId="42" fillId="0" borderId="14" xfId="0" applyFont="1" applyBorder="1" applyAlignment="1" applyProtection="1">
      <alignment horizontal="left" vertical="center"/>
    </xf>
    <xf numFmtId="0" fontId="42" fillId="0" borderId="0" xfId="0" applyFont="1" applyBorder="1" applyAlignment="1" applyProtection="1">
      <alignment horizontal="center" vertical="center"/>
    </xf>
    <xf numFmtId="166" fontId="45" fillId="0" borderId="0" xfId="0" applyNumberFormat="1" applyFont="1" applyBorder="1" applyAlignment="1" applyProtection="1">
      <alignment vertical="center"/>
    </xf>
    <xf numFmtId="166" fontId="45" fillId="0" borderId="15" xfId="0" applyNumberFormat="1" applyFont="1" applyBorder="1" applyAlignment="1" applyProtection="1">
      <alignment vertical="center"/>
    </xf>
    <xf numFmtId="0" fontId="41" fillId="0" borderId="0" xfId="0" applyFont="1" applyAlignment="1" applyProtection="1">
      <alignment horizontal="left" vertical="center"/>
    </xf>
    <xf numFmtId="0" fontId="43" fillId="0" borderId="0" xfId="0" applyFont="1" applyAlignment="1" applyProtection="1">
      <alignment horizontal="left" vertical="center"/>
    </xf>
    <xf numFmtId="4" fontId="43" fillId="0" borderId="0" xfId="0" applyNumberFormat="1" applyFont="1" applyAlignment="1" applyProtection="1">
      <alignment vertical="center"/>
    </xf>
    <xf numFmtId="4" fontId="46" fillId="5" borderId="22" xfId="0" applyNumberFormat="1" applyFont="1" applyFill="1" applyBorder="1" applyAlignment="1" applyProtection="1">
      <alignment vertical="center"/>
      <protection locked="0"/>
    </xf>
    <xf numFmtId="0" fontId="47" fillId="0" borderId="22" xfId="0" applyFont="1" applyBorder="1" applyAlignment="1" applyProtection="1">
      <alignment horizontal="center" vertical="center"/>
    </xf>
    <xf numFmtId="49" fontId="47" fillId="0" borderId="22" xfId="0" applyNumberFormat="1" applyFont="1" applyBorder="1" applyAlignment="1" applyProtection="1">
      <alignment horizontal="left" vertical="center" wrapText="1"/>
    </xf>
    <xf numFmtId="0" fontId="47" fillId="0" borderId="22" xfId="0" applyFont="1" applyBorder="1" applyAlignment="1" applyProtection="1">
      <alignment horizontal="left" vertical="center" wrapText="1"/>
    </xf>
    <xf numFmtId="0" fontId="47" fillId="0" borderId="22" xfId="0" applyFont="1" applyBorder="1" applyAlignment="1" applyProtection="1">
      <alignment horizontal="center" vertical="center" wrapText="1"/>
    </xf>
    <xf numFmtId="168" fontId="47" fillId="0" borderId="22" xfId="0" applyNumberFormat="1" applyFont="1" applyBorder="1" applyAlignment="1" applyProtection="1">
      <alignment vertical="center"/>
    </xf>
    <xf numFmtId="4" fontId="47" fillId="5" borderId="22" xfId="0" applyNumberFormat="1" applyFont="1" applyFill="1" applyBorder="1" applyAlignment="1" applyProtection="1">
      <alignment vertical="center"/>
      <protection locked="0"/>
    </xf>
    <xf numFmtId="4" fontId="47" fillId="0" borderId="22" xfId="0" applyNumberFormat="1" applyFont="1" applyBorder="1" applyAlignment="1" applyProtection="1">
      <alignment vertical="center"/>
    </xf>
    <xf numFmtId="0" fontId="46" fillId="0" borderId="22" xfId="0" applyFont="1" applyFill="1" applyBorder="1" applyAlignment="1" applyProtection="1">
      <alignment horizontal="left" vertical="center" wrapText="1"/>
    </xf>
    <xf numFmtId="0" fontId="47" fillId="0" borderId="22" xfId="0" applyFont="1" applyFill="1" applyBorder="1" applyAlignment="1" applyProtection="1">
      <alignment horizontal="center" vertical="center"/>
    </xf>
    <xf numFmtId="49" fontId="47" fillId="0" borderId="22" xfId="0" applyNumberFormat="1" applyFont="1" applyFill="1" applyBorder="1" applyAlignment="1" applyProtection="1">
      <alignment horizontal="left" vertical="center" wrapText="1"/>
    </xf>
    <xf numFmtId="0" fontId="47" fillId="0" borderId="22" xfId="0" applyFont="1" applyFill="1" applyBorder="1" applyAlignment="1" applyProtection="1">
      <alignment horizontal="left" vertical="center" wrapText="1"/>
    </xf>
    <xf numFmtId="0" fontId="47" fillId="0" borderId="22" xfId="0" applyFont="1" applyFill="1" applyBorder="1" applyAlignment="1" applyProtection="1">
      <alignment horizontal="center" vertical="center" wrapText="1"/>
    </xf>
    <xf numFmtId="168" fontId="47" fillId="0" borderId="22" xfId="0" applyNumberFormat="1" applyFont="1" applyFill="1" applyBorder="1" applyAlignment="1" applyProtection="1">
      <alignment vertical="center"/>
    </xf>
    <xf numFmtId="4" fontId="47" fillId="0" borderId="22" xfId="0" applyNumberFormat="1" applyFont="1" applyFill="1" applyBorder="1" applyAlignment="1" applyProtection="1">
      <alignment vertical="center"/>
    </xf>
    <xf numFmtId="0" fontId="48" fillId="0" borderId="0" xfId="0" applyFont="1" applyAlignment="1" applyProtection="1"/>
    <xf numFmtId="0" fontId="48" fillId="0" borderId="0" xfId="0" applyFont="1" applyAlignment="1" applyProtection="1">
      <alignment horizontal="left"/>
    </xf>
    <xf numFmtId="0" fontId="49" fillId="0" borderId="0" xfId="0" applyFont="1" applyAlignment="1" applyProtection="1">
      <alignment horizontal="left"/>
    </xf>
    <xf numFmtId="168" fontId="48" fillId="0" borderId="0" xfId="0" applyNumberFormat="1" applyFont="1" applyAlignment="1" applyProtection="1"/>
    <xf numFmtId="4" fontId="49" fillId="0" borderId="0" xfId="0" applyNumberFormat="1" applyFont="1" applyAlignment="1" applyProtection="1"/>
    <xf numFmtId="0" fontId="42" fillId="0" borderId="22" xfId="0" applyFont="1" applyFill="1" applyBorder="1" applyAlignment="1" applyProtection="1">
      <alignment horizontal="center" vertical="center"/>
    </xf>
    <xf numFmtId="49" fontId="42" fillId="0" borderId="22" xfId="0" applyNumberFormat="1" applyFont="1" applyFill="1" applyBorder="1" applyAlignment="1" applyProtection="1">
      <alignment horizontal="left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168" fontId="42" fillId="0" borderId="22" xfId="0" applyNumberFormat="1" applyFont="1" applyFill="1" applyBorder="1" applyAlignment="1" applyProtection="1">
      <alignment vertical="center"/>
    </xf>
    <xf numFmtId="4" fontId="42" fillId="0" borderId="22" xfId="0" applyNumberFormat="1" applyFont="1" applyFill="1" applyBorder="1" applyAlignment="1" applyProtection="1">
      <alignment vertical="center"/>
    </xf>
    <xf numFmtId="0" fontId="46" fillId="0" borderId="22" xfId="0" applyFont="1" applyFill="1" applyBorder="1" applyAlignment="1" applyProtection="1">
      <alignment horizontal="center" vertical="center"/>
    </xf>
    <xf numFmtId="0" fontId="46" fillId="0" borderId="22" xfId="0" applyFont="1" applyFill="1" applyBorder="1" applyAlignment="1" applyProtection="1">
      <alignment horizontal="center" vertical="center" wrapText="1"/>
    </xf>
    <xf numFmtId="168" fontId="46" fillId="0" borderId="22" xfId="0" applyNumberFormat="1" applyFont="1" applyFill="1" applyBorder="1" applyAlignment="1" applyProtection="1">
      <alignment vertical="center"/>
    </xf>
    <xf numFmtId="4" fontId="46" fillId="0" borderId="22" xfId="0" applyNumberFormat="1" applyFont="1" applyFill="1" applyBorder="1" applyAlignment="1" applyProtection="1">
      <alignment vertical="center"/>
    </xf>
    <xf numFmtId="4" fontId="8" fillId="0" borderId="0" xfId="0" applyNumberFormat="1" applyFont="1" applyAlignment="1" applyProtection="1"/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0" fillId="0" borderId="17" xfId="0" applyBorder="1" applyAlignment="1">
      <alignment vertical="center" wrapText="1"/>
    </xf>
    <xf numFmtId="0" fontId="38" fillId="0" borderId="20" xfId="0" applyFont="1" applyBorder="1" applyAlignment="1" applyProtection="1">
      <alignment vertical="center" wrapText="1"/>
    </xf>
    <xf numFmtId="0" fontId="38" fillId="0" borderId="0" xfId="0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horizontal="left" vertical="center"/>
    </xf>
    <xf numFmtId="0" fontId="0" fillId="0" borderId="23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35" fillId="0" borderId="17" xfId="0" applyFont="1" applyBorder="1" applyAlignment="1" applyProtection="1">
      <alignment horizontal="left" vertical="center"/>
    </xf>
    <xf numFmtId="0" fontId="21" fillId="0" borderId="16" xfId="0" applyFont="1" applyBorder="1" applyAlignment="1" applyProtection="1">
      <alignment horizontal="center" vertical="center"/>
    </xf>
    <xf numFmtId="4" fontId="21" fillId="0" borderId="18" xfId="0" applyNumberFormat="1" applyFont="1" applyBorder="1" applyAlignment="1" applyProtection="1">
      <alignment vertical="center"/>
    </xf>
    <xf numFmtId="49" fontId="52" fillId="0" borderId="24" xfId="2" applyNumberFormat="1" applyFont="1" applyBorder="1" applyAlignment="1">
      <alignment horizontal="left" vertical="center"/>
    </xf>
    <xf numFmtId="49" fontId="52" fillId="0" borderId="24" xfId="2" applyNumberFormat="1" applyFont="1" applyBorder="1" applyAlignment="1">
      <alignment horizontal="left" vertical="center" wrapText="1"/>
    </xf>
    <xf numFmtId="0" fontId="52" fillId="0" borderId="24" xfId="2" applyFont="1" applyBorder="1" applyAlignment="1">
      <alignment horizontal="center" vertical="center" shrinkToFit="1"/>
    </xf>
    <xf numFmtId="166" fontId="52" fillId="0" borderId="24" xfId="2" applyNumberFormat="1" applyFont="1" applyBorder="1" applyAlignment="1">
      <alignment horizontal="right" vertical="center" shrinkToFit="1"/>
    </xf>
    <xf numFmtId="4" fontId="52" fillId="5" borderId="24" xfId="2" applyNumberFormat="1" applyFont="1" applyFill="1" applyBorder="1" applyAlignment="1" applyProtection="1">
      <alignment horizontal="right" vertical="center" shrinkToFit="1"/>
      <protection locked="0"/>
    </xf>
    <xf numFmtId="49" fontId="52" fillId="0" borderId="24" xfId="2" applyNumberFormat="1" applyFont="1" applyBorder="1" applyAlignment="1">
      <alignment vertical="center"/>
    </xf>
    <xf numFmtId="166" fontId="52" fillId="0" borderId="24" xfId="2" applyNumberFormat="1" applyFont="1" applyBorder="1" applyAlignment="1">
      <alignment vertical="center" shrinkToFit="1"/>
    </xf>
    <xf numFmtId="4" fontId="52" fillId="5" borderId="24" xfId="2" applyNumberFormat="1" applyFont="1" applyFill="1" applyBorder="1" applyAlignment="1" applyProtection="1">
      <alignment vertical="center" shrinkToFit="1"/>
      <protection locked="0"/>
    </xf>
    <xf numFmtId="0" fontId="0" fillId="0" borderId="25" xfId="0" applyFont="1" applyBorder="1" applyAlignment="1" applyProtection="1">
      <alignment vertical="center"/>
    </xf>
    <xf numFmtId="0" fontId="0" fillId="0" borderId="26" xfId="0" applyFont="1" applyBorder="1" applyAlignment="1" applyProtection="1">
      <alignment vertical="center"/>
    </xf>
    <xf numFmtId="49" fontId="52" fillId="0" borderId="24" xfId="2" applyNumberFormat="1" applyFont="1" applyBorder="1" applyAlignment="1">
      <alignment vertical="center" wrapText="1"/>
    </xf>
    <xf numFmtId="0" fontId="52" fillId="0" borderId="24" xfId="2" applyFont="1" applyBorder="1" applyAlignment="1">
      <alignment horizontal="center" vertical="center" wrapText="1" shrinkToFit="1"/>
    </xf>
    <xf numFmtId="166" fontId="52" fillId="0" borderId="24" xfId="2" applyNumberFormat="1" applyFont="1" applyBorder="1" applyAlignment="1">
      <alignment vertical="center" wrapText="1" shrinkToFit="1"/>
    </xf>
    <xf numFmtId="4" fontId="52" fillId="5" borderId="24" xfId="2" applyNumberFormat="1" applyFont="1" applyFill="1" applyBorder="1" applyAlignment="1" applyProtection="1">
      <alignment vertical="center" wrapText="1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1" fillId="0" borderId="22" xfId="0" applyFont="1" applyFill="1" applyBorder="1" applyAlignment="1" applyProtection="1">
      <alignment horizontal="center" vertical="center"/>
    </xf>
    <xf numFmtId="49" fontId="21" fillId="0" borderId="22" xfId="0" applyNumberFormat="1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left"/>
    </xf>
    <xf numFmtId="4" fontId="2" fillId="0" borderId="0" xfId="0" applyNumberFormat="1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vertical="center"/>
    </xf>
    <xf numFmtId="167" fontId="21" fillId="0" borderId="18" xfId="0" applyNumberFormat="1" applyFont="1" applyBorder="1" applyAlignment="1" applyProtection="1">
      <alignment vertical="center"/>
    </xf>
    <xf numFmtId="49" fontId="21" fillId="0" borderId="29" xfId="0" applyNumberFormat="1" applyFont="1" applyBorder="1" applyAlignment="1" applyProtection="1">
      <alignment horizontal="left" vertical="center" wrapText="1"/>
    </xf>
    <xf numFmtId="0" fontId="21" fillId="0" borderId="29" xfId="0" applyFont="1" applyBorder="1" applyAlignment="1" applyProtection="1">
      <alignment horizontal="left" vertical="center" wrapText="1"/>
    </xf>
    <xf numFmtId="0" fontId="21" fillId="0" borderId="29" xfId="0" applyFont="1" applyBorder="1" applyAlignment="1" applyProtection="1">
      <alignment horizontal="center" vertical="center" wrapText="1"/>
    </xf>
    <xf numFmtId="0" fontId="54" fillId="0" borderId="29" xfId="4" applyNumberFormat="1" applyFont="1" applyFill="1" applyBorder="1" applyAlignment="1" applyProtection="1">
      <alignment horizontal="left" vertical="center"/>
    </xf>
    <xf numFmtId="0" fontId="54" fillId="0" borderId="18" xfId="4" applyNumberFormat="1" applyFont="1" applyFill="1" applyBorder="1" applyAlignment="1" applyProtection="1">
      <alignment horizontal="left" vertical="center"/>
    </xf>
    <xf numFmtId="0" fontId="54" fillId="0" borderId="29" xfId="4" applyNumberFormat="1" applyFont="1" applyFill="1" applyBorder="1" applyAlignment="1" applyProtection="1">
      <alignment horizontal="left" vertical="center" wrapText="1"/>
    </xf>
    <xf numFmtId="0" fontId="54" fillId="0" borderId="22" xfId="4" applyNumberFormat="1" applyFont="1" applyFill="1" applyBorder="1" applyAlignment="1" applyProtection="1">
      <alignment horizontal="left" vertical="center" wrapText="1"/>
    </xf>
    <xf numFmtId="0" fontId="54" fillId="0" borderId="29" xfId="4" applyNumberFormat="1" applyFont="1" applyFill="1" applyBorder="1" applyAlignment="1" applyProtection="1">
      <alignment horizontal="center" vertical="center"/>
    </xf>
    <xf numFmtId="0" fontId="54" fillId="0" borderId="22" xfId="4" applyNumberFormat="1" applyFont="1" applyFill="1" applyBorder="1" applyAlignment="1" applyProtection="1">
      <alignment horizontal="center" vertical="center"/>
    </xf>
    <xf numFmtId="0" fontId="54" fillId="0" borderId="22" xfId="4" applyNumberFormat="1" applyFont="1" applyFill="1" applyBorder="1" applyAlignment="1" applyProtection="1">
      <alignment horizontal="center" vertical="center" wrapText="1"/>
    </xf>
    <xf numFmtId="0" fontId="21" fillId="0" borderId="22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55" fillId="0" borderId="0" xfId="0" applyFont="1"/>
    <xf numFmtId="0" fontId="21" fillId="0" borderId="0" xfId="0" applyFont="1" applyFill="1" applyBorder="1" applyAlignment="1" applyProtection="1">
      <alignment horizontal="left" vertical="center" wrapText="1"/>
    </xf>
    <xf numFmtId="2" fontId="21" fillId="0" borderId="22" xfId="0" applyNumberFormat="1" applyFont="1" applyBorder="1" applyAlignment="1" applyProtection="1">
      <alignment vertical="center"/>
    </xf>
    <xf numFmtId="2" fontId="0" fillId="0" borderId="0" xfId="0" applyNumberFormat="1" applyFont="1" applyAlignment="1" applyProtection="1">
      <alignment vertical="center"/>
    </xf>
    <xf numFmtId="2" fontId="21" fillId="0" borderId="22" xfId="0" applyNumberFormat="1" applyFont="1" applyFill="1" applyBorder="1" applyAlignment="1" applyProtection="1">
      <alignment vertical="center"/>
    </xf>
    <xf numFmtId="2" fontId="21" fillId="0" borderId="0" xfId="0" applyNumberFormat="1" applyFont="1" applyBorder="1" applyAlignment="1" applyProtection="1">
      <alignment vertical="center"/>
    </xf>
    <xf numFmtId="2" fontId="8" fillId="0" borderId="0" xfId="0" applyNumberFormat="1" applyFont="1" applyAlignment="1" applyProtection="1"/>
    <xf numFmtId="16" fontId="21" fillId="0" borderId="22" xfId="0" applyNumberFormat="1" applyFont="1" applyBorder="1" applyAlignment="1" applyProtection="1">
      <alignment horizontal="center" vertical="center"/>
    </xf>
    <xf numFmtId="4" fontId="21" fillId="0" borderId="0" xfId="0" applyNumberFormat="1" applyFont="1" applyFill="1" applyBorder="1" applyAlignment="1" applyProtection="1">
      <alignment vertical="center"/>
    </xf>
    <xf numFmtId="0" fontId="56" fillId="0" borderId="0" xfId="0" applyFont="1" applyBorder="1" applyAlignment="1" applyProtection="1">
      <alignment horizontal="left" vertical="center" wrapText="1"/>
    </xf>
    <xf numFmtId="0" fontId="57" fillId="0" borderId="0" xfId="0" applyFont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 wrapText="1"/>
    </xf>
    <xf numFmtId="2" fontId="21" fillId="0" borderId="0" xfId="0" applyNumberFormat="1" applyFont="1" applyFill="1" applyBorder="1" applyAlignment="1" applyProtection="1">
      <alignment vertical="center"/>
    </xf>
    <xf numFmtId="16" fontId="21" fillId="0" borderId="22" xfId="0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 applyProtection="1">
      <alignment horizontal="center" vertical="center"/>
    </xf>
    <xf numFmtId="0" fontId="19" fillId="0" borderId="12" xfId="0" applyFont="1" applyBorder="1" applyAlignment="1" applyProtection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 wrapText="1"/>
    </xf>
    <xf numFmtId="0" fontId="1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Alignment="1" applyProtection="1">
      <alignment wrapText="1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0" fillId="5" borderId="0" xfId="0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14" fillId="2" borderId="0" xfId="0" applyFont="1" applyFill="1" applyAlignment="1" applyProtection="1">
      <alignment horizontal="center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38" fillId="0" borderId="0" xfId="0" applyFont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0" fillId="0" borderId="20" xfId="0" applyBorder="1" applyAlignment="1">
      <alignment vertical="center" wrapText="1"/>
    </xf>
    <xf numFmtId="0" fontId="6" fillId="0" borderId="17" xfId="0" applyFont="1" applyBorder="1" applyAlignment="1" applyProtection="1">
      <alignment horizontal="left" vertical="center" wrapText="1"/>
    </xf>
    <xf numFmtId="0" fontId="0" fillId="0" borderId="17" xfId="0" applyBorder="1" applyAlignment="1">
      <alignment vertical="center" wrapText="1"/>
    </xf>
    <xf numFmtId="0" fontId="38" fillId="0" borderId="27" xfId="0" applyFont="1" applyBorder="1" applyAlignment="1" applyProtection="1">
      <alignment vertical="center" wrapText="1"/>
    </xf>
    <xf numFmtId="0" fontId="38" fillId="0" borderId="25" xfId="0" applyFont="1" applyBorder="1" applyAlignment="1" applyProtection="1">
      <alignment vertical="center" wrapText="1"/>
    </xf>
    <xf numFmtId="0" fontId="0" fillId="0" borderId="25" xfId="0" applyBorder="1" applyAlignment="1">
      <alignment vertical="center" wrapText="1"/>
    </xf>
    <xf numFmtId="0" fontId="38" fillId="0" borderId="28" xfId="0" applyFont="1" applyBorder="1" applyAlignment="1" applyProtection="1">
      <alignment vertical="center" wrapText="1"/>
    </xf>
    <xf numFmtId="0" fontId="0" fillId="0" borderId="28" xfId="0" applyBorder="1" applyAlignment="1">
      <alignment vertical="center" wrapText="1"/>
    </xf>
  </cellXfs>
  <cellStyles count="5">
    <cellStyle name="Hypertextový odkaz" xfId="1" builtinId="8"/>
    <cellStyle name="Normální" xfId="0" builtinId="0" customBuiltin="1"/>
    <cellStyle name="normální 2" xfId="3"/>
    <cellStyle name="normální 3" xfId="2"/>
    <cellStyle name="normální 4" xfId="4"/>
  </cellStyles>
  <dxfs count="0"/>
  <tableStyles count="0" defaultTableStyle="TableStyleMedium9" defaultPivotStyle="PivotStyleLight16"/>
  <colors>
    <mruColors>
      <color rgb="FF969696"/>
      <color rgb="FF99CCFF"/>
      <color rgb="FF3399FF"/>
      <color rgb="FF0000F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962022490" TargetMode="External"/><Relationship Id="rId21" Type="http://schemas.openxmlformats.org/officeDocument/2006/relationships/hyperlink" Target="https://podminky.urs.cz/item/CS_URS_2025_02/635111242" TargetMode="External"/><Relationship Id="rId42" Type="http://schemas.openxmlformats.org/officeDocument/2006/relationships/hyperlink" Target="https://podminky.urs.cz/item/CS_URS_2025_02/974029189" TargetMode="External"/><Relationship Id="rId47" Type="http://schemas.openxmlformats.org/officeDocument/2006/relationships/hyperlink" Target="https://podminky.urs.cz/item/CS_URS_2025_02/974042577" TargetMode="External"/><Relationship Id="rId63" Type="http://schemas.openxmlformats.org/officeDocument/2006/relationships/hyperlink" Target="https://podminky.urs.cz/item/CS_URS_2025_02/998762121" TargetMode="External"/><Relationship Id="rId68" Type="http://schemas.openxmlformats.org/officeDocument/2006/relationships/hyperlink" Target="https://podminky.urs.cz/item/CS_URS_2025_02/767161851" TargetMode="External"/><Relationship Id="rId84" Type="http://schemas.openxmlformats.org/officeDocument/2006/relationships/hyperlink" Target="https://podminky.urs.cz/item/CS_URS_2025_02/777621101" TargetMode="External"/><Relationship Id="rId89" Type="http://schemas.openxmlformats.org/officeDocument/2006/relationships/hyperlink" Target="https://podminky.urs.cz/item/CS_URS_2025_02/783317101" TargetMode="External"/><Relationship Id="rId16" Type="http://schemas.openxmlformats.org/officeDocument/2006/relationships/hyperlink" Target="https://podminky.urs.cz/item/CS_URS_2025_02/631311124" TargetMode="External"/><Relationship Id="rId11" Type="http://schemas.openxmlformats.org/officeDocument/2006/relationships/hyperlink" Target="https://podminky.urs.cz/item/CS_URS_2025_02/434231111" TargetMode="External"/><Relationship Id="rId32" Type="http://schemas.openxmlformats.org/officeDocument/2006/relationships/hyperlink" Target="https://podminky.urs.cz/item/CS_URS_2025_02/964011211" TargetMode="External"/><Relationship Id="rId37" Type="http://schemas.openxmlformats.org/officeDocument/2006/relationships/hyperlink" Target="https://podminky.urs.cz/item/CS_URS_2025_02/968072244" TargetMode="External"/><Relationship Id="rId53" Type="http://schemas.openxmlformats.org/officeDocument/2006/relationships/hyperlink" Target="https://podminky.urs.cz/item/CS_URS_2025_02/985221101" TargetMode="External"/><Relationship Id="rId58" Type="http://schemas.openxmlformats.org/officeDocument/2006/relationships/hyperlink" Target="https://podminky.urs.cz/item/CS_URS_2025_02/998751311" TargetMode="External"/><Relationship Id="rId74" Type="http://schemas.openxmlformats.org/officeDocument/2006/relationships/hyperlink" Target="https://podminky.urs.cz/item/CS_URS_2025_02/767996801" TargetMode="External"/><Relationship Id="rId79" Type="http://schemas.openxmlformats.org/officeDocument/2006/relationships/hyperlink" Target="https://podminky.urs.cz/item/CS_URS_2025_02/998772121" TargetMode="External"/><Relationship Id="rId5" Type="http://schemas.openxmlformats.org/officeDocument/2006/relationships/hyperlink" Target="https://podminky.urs.cz/item/CS_URS_2025_02/162211321" TargetMode="External"/><Relationship Id="rId90" Type="http://schemas.openxmlformats.org/officeDocument/2006/relationships/hyperlink" Target="https://podminky.urs.cz/item/CS_URS_2025_02/997013211" TargetMode="External"/><Relationship Id="rId14" Type="http://schemas.openxmlformats.org/officeDocument/2006/relationships/hyperlink" Target="https://podminky.urs.cz/item/CS_URS_2025_02/612315225" TargetMode="External"/><Relationship Id="rId22" Type="http://schemas.openxmlformats.org/officeDocument/2006/relationships/hyperlink" Target="https://podminky.urs.cz/item/CS_URS_2025_02/637121111" TargetMode="External"/><Relationship Id="rId27" Type="http://schemas.openxmlformats.org/officeDocument/2006/relationships/hyperlink" Target="https://podminky.urs.cz/item/CS_URS_2025_02/962031133" TargetMode="External"/><Relationship Id="rId30" Type="http://schemas.openxmlformats.org/officeDocument/2006/relationships/hyperlink" Target="https://podminky.urs.cz/item/CS_URS_2025_02/963032819" TargetMode="External"/><Relationship Id="rId35" Type="http://schemas.openxmlformats.org/officeDocument/2006/relationships/hyperlink" Target="https://podminky.urs.cz/item/CS_URS_2025_02/965042141" TargetMode="External"/><Relationship Id="rId43" Type="http://schemas.openxmlformats.org/officeDocument/2006/relationships/hyperlink" Target="https://podminky.urs.cz/item/CS_URS_2025_02/974042557" TargetMode="External"/><Relationship Id="rId48" Type="http://schemas.openxmlformats.org/officeDocument/2006/relationships/hyperlink" Target="https://podminky.urs.cz/item/CS_URS_2025_02/974042579" TargetMode="External"/><Relationship Id="rId56" Type="http://schemas.openxmlformats.org/officeDocument/2006/relationships/hyperlink" Target="https://podminky.urs.cz/item/CS_URS_2025_02/997013211" TargetMode="External"/><Relationship Id="rId64" Type="http://schemas.openxmlformats.org/officeDocument/2006/relationships/hyperlink" Target="https://podminky.urs.cz/item/CS_URS_2025_02/766211611" TargetMode="External"/><Relationship Id="rId69" Type="http://schemas.openxmlformats.org/officeDocument/2006/relationships/hyperlink" Target="https://podminky.urs.cz/item/CS_URS_2025_02/767610117" TargetMode="External"/><Relationship Id="rId77" Type="http://schemas.openxmlformats.org/officeDocument/2006/relationships/hyperlink" Target="https://podminky.urs.cz/item/CS_URS_2025_02/772524811" TargetMode="External"/><Relationship Id="rId8" Type="http://schemas.openxmlformats.org/officeDocument/2006/relationships/hyperlink" Target="https://podminky.urs.cz/item/CS_URS_2025_02/167111101" TargetMode="External"/><Relationship Id="rId51" Type="http://schemas.openxmlformats.org/officeDocument/2006/relationships/hyperlink" Target="https://podminky.urs.cz/item/CS_URS_2025_02/977151131" TargetMode="External"/><Relationship Id="rId72" Type="http://schemas.openxmlformats.org/officeDocument/2006/relationships/hyperlink" Target="https://podminky.urs.cz/item/CS_URS_2025_02/767995113" TargetMode="External"/><Relationship Id="rId80" Type="http://schemas.openxmlformats.org/officeDocument/2006/relationships/hyperlink" Target="https://podminky.urs.cz/item/CS_URS_2025_02/777111111" TargetMode="External"/><Relationship Id="rId85" Type="http://schemas.openxmlformats.org/officeDocument/2006/relationships/hyperlink" Target="https://podminky.urs.cz/item/CS_URS_2025_02/998777121" TargetMode="External"/><Relationship Id="rId3" Type="http://schemas.openxmlformats.org/officeDocument/2006/relationships/hyperlink" Target="https://podminky.urs.cz/item/CS_URS_2025_02/162211311" TargetMode="External"/><Relationship Id="rId12" Type="http://schemas.openxmlformats.org/officeDocument/2006/relationships/hyperlink" Target="https://podminky.urs.cz/item/CS_URS_2025_02/612311141" TargetMode="External"/><Relationship Id="rId17" Type="http://schemas.openxmlformats.org/officeDocument/2006/relationships/hyperlink" Target="https://podminky.urs.cz/item/CS_URS_2025_02/631312141" TargetMode="External"/><Relationship Id="rId25" Type="http://schemas.openxmlformats.org/officeDocument/2006/relationships/hyperlink" Target="https://podminky.urs.cz/item/CS_URS_2025_02/953943211" TargetMode="External"/><Relationship Id="rId33" Type="http://schemas.openxmlformats.org/officeDocument/2006/relationships/hyperlink" Target="https://podminky.urs.cz/item/CS_URS_2025_02/965042121" TargetMode="External"/><Relationship Id="rId38" Type="http://schemas.openxmlformats.org/officeDocument/2006/relationships/hyperlink" Target="https://podminky.urs.cz/item/CS_URS_2025_02/968072455" TargetMode="External"/><Relationship Id="rId46" Type="http://schemas.openxmlformats.org/officeDocument/2006/relationships/hyperlink" Target="https://podminky.urs.cz/item/CS_URS_2025_02/974042567" TargetMode="External"/><Relationship Id="rId59" Type="http://schemas.openxmlformats.org/officeDocument/2006/relationships/hyperlink" Target="https://podminky.urs.cz/item/CS_URS_2025_02/762511173" TargetMode="External"/><Relationship Id="rId67" Type="http://schemas.openxmlformats.org/officeDocument/2006/relationships/hyperlink" Target="https://podminky.urs.cz/item/CS_URS_2025_02/767161823" TargetMode="External"/><Relationship Id="rId20" Type="http://schemas.openxmlformats.org/officeDocument/2006/relationships/hyperlink" Target="https://podminky.urs.cz/item/CS_URS_2025_02/635111241" TargetMode="External"/><Relationship Id="rId41" Type="http://schemas.openxmlformats.org/officeDocument/2006/relationships/hyperlink" Target="https://podminky.urs.cz/item/CS_URS_2025_02/974029187" TargetMode="External"/><Relationship Id="rId54" Type="http://schemas.openxmlformats.org/officeDocument/2006/relationships/hyperlink" Target="https://podminky.urs.cz/item/CS_URS_2025_02/985221120" TargetMode="External"/><Relationship Id="rId62" Type="http://schemas.openxmlformats.org/officeDocument/2006/relationships/hyperlink" Target="https://podminky.urs.cz/item/CS_URS_2025_02/762895000" TargetMode="External"/><Relationship Id="rId70" Type="http://schemas.openxmlformats.org/officeDocument/2006/relationships/hyperlink" Target="https://podminky.urs.cz/item/CS_URS_2025_02/767610126" TargetMode="External"/><Relationship Id="rId75" Type="http://schemas.openxmlformats.org/officeDocument/2006/relationships/hyperlink" Target="https://podminky.urs.cz/item/CS_URS_2025_02/998767311" TargetMode="External"/><Relationship Id="rId83" Type="http://schemas.openxmlformats.org/officeDocument/2006/relationships/hyperlink" Target="https://podminky.urs.cz/item/CS_URS_2025_02/777521105" TargetMode="External"/><Relationship Id="rId88" Type="http://schemas.openxmlformats.org/officeDocument/2006/relationships/hyperlink" Target="https://podminky.urs.cz/item/CS_URS_2025_02/783314101" TargetMode="External"/><Relationship Id="rId91" Type="http://schemas.openxmlformats.org/officeDocument/2006/relationships/drawing" Target="../drawings/drawing2.xml"/><Relationship Id="rId1" Type="http://schemas.openxmlformats.org/officeDocument/2006/relationships/hyperlink" Target="https://podminky.urs.cz/item/CS_URS_2025_02/139711111" TargetMode="External"/><Relationship Id="rId6" Type="http://schemas.openxmlformats.org/officeDocument/2006/relationships/hyperlink" Target="https://podminky.urs.cz/item/CS_URS_2025_02/162211329" TargetMode="External"/><Relationship Id="rId15" Type="http://schemas.openxmlformats.org/officeDocument/2006/relationships/hyperlink" Target="https://podminky.urs.cz/item/CS_URS_2025_02/619995001" TargetMode="External"/><Relationship Id="rId23" Type="http://schemas.openxmlformats.org/officeDocument/2006/relationships/hyperlink" Target="https://podminky.urs.cz/item/CS_URS_2025_02/637121112" TargetMode="External"/><Relationship Id="rId28" Type="http://schemas.openxmlformats.org/officeDocument/2006/relationships/hyperlink" Target="https://podminky.urs.cz/item/CS_URS_2025_02/962032230" TargetMode="External"/><Relationship Id="rId36" Type="http://schemas.openxmlformats.org/officeDocument/2006/relationships/hyperlink" Target="https://podminky.urs.cz/item/CS_URS_2025_02/968062245" TargetMode="External"/><Relationship Id="rId49" Type="http://schemas.openxmlformats.org/officeDocument/2006/relationships/hyperlink" Target="https://podminky.urs.cz/item/CS_URS_2025_02/974042587" TargetMode="External"/><Relationship Id="rId57" Type="http://schemas.openxmlformats.org/officeDocument/2006/relationships/hyperlink" Target="https://podminky.urs.cz/item/CS_URS_2025_02/998018001" TargetMode="External"/><Relationship Id="rId10" Type="http://schemas.openxmlformats.org/officeDocument/2006/relationships/hyperlink" Target="https://podminky.urs.cz/item/CS_URS_2025_02/171201231" TargetMode="External"/><Relationship Id="rId31" Type="http://schemas.openxmlformats.org/officeDocument/2006/relationships/hyperlink" Target="https://podminky.urs.cz/item/CS_URS_2025_02/963051113" TargetMode="External"/><Relationship Id="rId44" Type="http://schemas.openxmlformats.org/officeDocument/2006/relationships/hyperlink" Target="https://podminky.urs.cz/item/CS_URS_2025_02/974042559" TargetMode="External"/><Relationship Id="rId52" Type="http://schemas.openxmlformats.org/officeDocument/2006/relationships/hyperlink" Target="https://podminky.urs.cz/item/CS_URS_2025_02/977151132" TargetMode="External"/><Relationship Id="rId60" Type="http://schemas.openxmlformats.org/officeDocument/2006/relationships/hyperlink" Target="https://podminky.urs.cz/item/CS_URS_2025_02/762711840" TargetMode="External"/><Relationship Id="rId65" Type="http://schemas.openxmlformats.org/officeDocument/2006/relationships/hyperlink" Target="https://podminky.urs.cz/item/CS_URS_2025_02/766621211" TargetMode="External"/><Relationship Id="rId73" Type="http://schemas.openxmlformats.org/officeDocument/2006/relationships/hyperlink" Target="https://podminky.urs.cz/item/CS_URS_2025_02/767996701" TargetMode="External"/><Relationship Id="rId78" Type="http://schemas.openxmlformats.org/officeDocument/2006/relationships/hyperlink" Target="https://podminky.urs.cz/item/CS_URS_2025_02/772991441" TargetMode="External"/><Relationship Id="rId81" Type="http://schemas.openxmlformats.org/officeDocument/2006/relationships/hyperlink" Target="https://podminky.urs.cz/item/CS_URS_2025_02/777131113" TargetMode="External"/><Relationship Id="rId86" Type="http://schemas.openxmlformats.org/officeDocument/2006/relationships/hyperlink" Target="https://podminky.urs.cz/item/CS_URS_2025_02/783268111" TargetMode="External"/><Relationship Id="rId4" Type="http://schemas.openxmlformats.org/officeDocument/2006/relationships/hyperlink" Target="https://podminky.urs.cz/item/CS_URS_2025_02/162211319" TargetMode="External"/><Relationship Id="rId9" Type="http://schemas.openxmlformats.org/officeDocument/2006/relationships/hyperlink" Target="https://podminky.urs.cz/item/CS_URS_2025_02/167111102" TargetMode="External"/><Relationship Id="rId13" Type="http://schemas.openxmlformats.org/officeDocument/2006/relationships/hyperlink" Target="https://podminky.urs.cz/item/CS_URS_2025_02/612311191" TargetMode="External"/><Relationship Id="rId18" Type="http://schemas.openxmlformats.org/officeDocument/2006/relationships/hyperlink" Target="https://podminky.urs.cz/item/CS_URS_2025_02/631319173" TargetMode="External"/><Relationship Id="rId39" Type="http://schemas.openxmlformats.org/officeDocument/2006/relationships/hyperlink" Target="https://podminky.urs.cz/item/CS_URS_2025_02/968072456" TargetMode="External"/><Relationship Id="rId34" Type="http://schemas.openxmlformats.org/officeDocument/2006/relationships/hyperlink" Target="https://podminky.urs.cz/item/CS_URS_2025_02/965042131" TargetMode="External"/><Relationship Id="rId50" Type="http://schemas.openxmlformats.org/officeDocument/2006/relationships/hyperlink" Target="https://podminky.urs.cz/item/CS_URS_2025_02/977151127" TargetMode="External"/><Relationship Id="rId55" Type="http://schemas.openxmlformats.org/officeDocument/2006/relationships/hyperlink" Target="https://podminky.urs.cz/item/CS_URS_2025_02/997006519" TargetMode="External"/><Relationship Id="rId76" Type="http://schemas.openxmlformats.org/officeDocument/2006/relationships/hyperlink" Target="https://podminky.urs.cz/item/CS_URS_2025_02/772521150" TargetMode="External"/><Relationship Id="rId7" Type="http://schemas.openxmlformats.org/officeDocument/2006/relationships/hyperlink" Target="https://podminky.urs.cz/item/CS_URS_2025_02/162751117" TargetMode="External"/><Relationship Id="rId71" Type="http://schemas.openxmlformats.org/officeDocument/2006/relationships/hyperlink" Target="https://podminky.urs.cz/item/CS_URS_2025_02/767661811" TargetMode="External"/><Relationship Id="rId2" Type="http://schemas.openxmlformats.org/officeDocument/2006/relationships/hyperlink" Target="https://podminky.urs.cz/item/CS_URS_2025_02/139712111" TargetMode="External"/><Relationship Id="rId29" Type="http://schemas.openxmlformats.org/officeDocument/2006/relationships/hyperlink" Target="https://podminky.urs.cz/item/CS_URS_2025_02/962032231" TargetMode="External"/><Relationship Id="rId24" Type="http://schemas.openxmlformats.org/officeDocument/2006/relationships/hyperlink" Target="https://podminky.urs.cz/item/CS_URS_2025_02/952901411" TargetMode="External"/><Relationship Id="rId40" Type="http://schemas.openxmlformats.org/officeDocument/2006/relationships/hyperlink" Target="https://podminky.urs.cz/item/CS_URS_2025_02/971033651" TargetMode="External"/><Relationship Id="rId45" Type="http://schemas.openxmlformats.org/officeDocument/2006/relationships/hyperlink" Target="https://podminky.urs.cz/item/CS_URS_2025_02/974042564" TargetMode="External"/><Relationship Id="rId66" Type="http://schemas.openxmlformats.org/officeDocument/2006/relationships/hyperlink" Target="https://podminky.urs.cz/item/CS_URS_2025_02/998766121" TargetMode="External"/><Relationship Id="rId87" Type="http://schemas.openxmlformats.org/officeDocument/2006/relationships/hyperlink" Target="https://podminky.urs.cz/item/CS_URS_2025_02/783301311" TargetMode="External"/><Relationship Id="rId61" Type="http://schemas.openxmlformats.org/officeDocument/2006/relationships/hyperlink" Target="https://podminky.urs.cz/item/CS_URS_2025_02/762822830" TargetMode="External"/><Relationship Id="rId82" Type="http://schemas.openxmlformats.org/officeDocument/2006/relationships/hyperlink" Target="https://podminky.urs.cz/item/CS_URS_2025_02/777131123" TargetMode="External"/><Relationship Id="rId19" Type="http://schemas.openxmlformats.org/officeDocument/2006/relationships/hyperlink" Target="https://podminky.urs.cz/item/CS_URS_2025_02/6313620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5"/>
  <sheetViews>
    <sheetView showGridLines="0" tabSelected="1" workbookViewId="0">
      <selection activeCell="E14" sqref="E14:AI1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hidden="1" customWidth="1"/>
    <col min="58" max="70" width="9.33203125" style="1"/>
    <col min="71" max="91" width="9.33203125" style="1" hidden="1"/>
    <col min="92" max="16384" width="9.33203125" style="1"/>
  </cols>
  <sheetData>
    <row r="1" spans="1:74" x14ac:dyDescent="0.2">
      <c r="A1" s="109" t="s">
        <v>0</v>
      </c>
      <c r="AZ1" s="109" t="s">
        <v>1</v>
      </c>
      <c r="BA1" s="109" t="s">
        <v>2</v>
      </c>
      <c r="BB1" s="109" t="s">
        <v>1</v>
      </c>
      <c r="BT1" s="109" t="s">
        <v>3</v>
      </c>
      <c r="BU1" s="109" t="s">
        <v>3</v>
      </c>
      <c r="BV1" s="109" t="s">
        <v>4</v>
      </c>
    </row>
    <row r="2" spans="1:74" ht="36.950000000000003" customHeight="1" x14ac:dyDescent="0.2">
      <c r="AR2" s="398" t="s">
        <v>5</v>
      </c>
      <c r="AS2" s="388"/>
      <c r="AT2" s="388"/>
      <c r="AU2" s="388"/>
      <c r="AV2" s="388"/>
      <c r="AW2" s="388"/>
      <c r="AX2" s="388"/>
      <c r="AY2" s="388"/>
      <c r="AZ2" s="388"/>
      <c r="BA2" s="388"/>
      <c r="BB2" s="388"/>
      <c r="BC2" s="388"/>
      <c r="BD2" s="388"/>
      <c r="BE2" s="388"/>
      <c r="BS2" s="7" t="s">
        <v>6</v>
      </c>
      <c r="BT2" s="7" t="s">
        <v>7</v>
      </c>
    </row>
    <row r="3" spans="1:74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  <c r="BS3" s="7" t="s">
        <v>6</v>
      </c>
      <c r="BT3" s="7" t="s">
        <v>8</v>
      </c>
    </row>
    <row r="4" spans="1:74" ht="24.95" customHeight="1" x14ac:dyDescent="0.2">
      <c r="B4" s="10"/>
      <c r="D4" s="11" t="s">
        <v>9</v>
      </c>
      <c r="AR4" s="10"/>
      <c r="AS4" s="110" t="s">
        <v>10</v>
      </c>
      <c r="BS4" s="7" t="s">
        <v>11</v>
      </c>
    </row>
    <row r="5" spans="1:74" ht="12" customHeight="1" x14ac:dyDescent="0.2">
      <c r="B5" s="10"/>
      <c r="D5" s="111" t="s">
        <v>12</v>
      </c>
      <c r="K5" s="387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R5" s="10"/>
      <c r="BS5" s="7" t="s">
        <v>6</v>
      </c>
    </row>
    <row r="6" spans="1:74" ht="36.950000000000003" customHeight="1" x14ac:dyDescent="0.2">
      <c r="B6" s="10"/>
      <c r="D6" s="112" t="s">
        <v>13</v>
      </c>
      <c r="K6" s="389" t="s">
        <v>2302</v>
      </c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388"/>
      <c r="AF6" s="388"/>
      <c r="AG6" s="388"/>
      <c r="AH6" s="388"/>
      <c r="AI6" s="388"/>
      <c r="AJ6" s="388"/>
      <c r="AR6" s="10"/>
      <c r="BS6" s="7" t="s">
        <v>6</v>
      </c>
    </row>
    <row r="7" spans="1:74" ht="12" customHeight="1" x14ac:dyDescent="0.2">
      <c r="B7" s="10"/>
      <c r="D7" s="13" t="s">
        <v>14</v>
      </c>
      <c r="K7" s="390" t="s">
        <v>1</v>
      </c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K7" s="13" t="s">
        <v>15</v>
      </c>
      <c r="AN7" s="19" t="s">
        <v>1</v>
      </c>
      <c r="AR7" s="10"/>
      <c r="BS7" s="7" t="s">
        <v>6</v>
      </c>
    </row>
    <row r="8" spans="1:74" ht="12" customHeight="1" x14ac:dyDescent="0.2">
      <c r="B8" s="10"/>
      <c r="D8" s="13" t="s">
        <v>16</v>
      </c>
      <c r="K8" s="390" t="s">
        <v>17</v>
      </c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K8" s="13" t="s">
        <v>18</v>
      </c>
      <c r="AN8" s="19"/>
      <c r="AR8" s="10"/>
      <c r="BS8" s="7" t="s">
        <v>6</v>
      </c>
    </row>
    <row r="9" spans="1:74" ht="14.45" customHeight="1" x14ac:dyDescent="0.2">
      <c r="B9" s="10"/>
      <c r="AR9" s="10"/>
      <c r="BS9" s="7" t="s">
        <v>6</v>
      </c>
    </row>
    <row r="10" spans="1:74" ht="12" customHeight="1" x14ac:dyDescent="0.2">
      <c r="B10" s="10"/>
      <c r="D10" s="13" t="s">
        <v>19</v>
      </c>
      <c r="AK10" s="13" t="s">
        <v>20</v>
      </c>
      <c r="AN10" s="19">
        <v>445151</v>
      </c>
      <c r="AR10" s="10"/>
      <c r="BS10" s="7" t="s">
        <v>6</v>
      </c>
    </row>
    <row r="11" spans="1:74" ht="18.399999999999999" customHeight="1" x14ac:dyDescent="0.2">
      <c r="B11" s="10"/>
      <c r="E11" s="390" t="s">
        <v>2304</v>
      </c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K11" s="13" t="s">
        <v>21</v>
      </c>
      <c r="AN11" s="19" t="s">
        <v>2303</v>
      </c>
      <c r="AR11" s="10"/>
      <c r="BS11" s="7" t="s">
        <v>6</v>
      </c>
    </row>
    <row r="12" spans="1:74" ht="6.95" customHeight="1" x14ac:dyDescent="0.2">
      <c r="B12" s="10"/>
      <c r="AR12" s="10"/>
      <c r="BS12" s="7" t="s">
        <v>6</v>
      </c>
    </row>
    <row r="13" spans="1:74" ht="12" customHeight="1" x14ac:dyDescent="0.2">
      <c r="B13" s="10"/>
      <c r="D13" s="13" t="s">
        <v>22</v>
      </c>
      <c r="AK13" s="13" t="s">
        <v>20</v>
      </c>
      <c r="AN13" s="5" t="s">
        <v>1</v>
      </c>
      <c r="AR13" s="10"/>
      <c r="BS13" s="7" t="s">
        <v>6</v>
      </c>
    </row>
    <row r="14" spans="1:74" ht="12.75" x14ac:dyDescent="0.2">
      <c r="B14" s="10"/>
      <c r="E14" s="395" t="s">
        <v>23</v>
      </c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396"/>
      <c r="AB14" s="396"/>
      <c r="AC14" s="396"/>
      <c r="AD14" s="396"/>
      <c r="AE14" s="396"/>
      <c r="AF14" s="396"/>
      <c r="AG14" s="396"/>
      <c r="AH14" s="396"/>
      <c r="AI14" s="396"/>
      <c r="AK14" s="13" t="s">
        <v>21</v>
      </c>
      <c r="AN14" s="5" t="s">
        <v>1</v>
      </c>
      <c r="AR14" s="10"/>
      <c r="BS14" s="7" t="s">
        <v>6</v>
      </c>
    </row>
    <row r="15" spans="1:74" s="6" customFormat="1" ht="12.75" x14ac:dyDescent="0.2">
      <c r="B15" s="10"/>
      <c r="E15" s="395"/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397"/>
      <c r="X15" s="397"/>
      <c r="Y15" s="397"/>
      <c r="Z15" s="397"/>
      <c r="AA15" s="397"/>
      <c r="AB15" s="397"/>
      <c r="AC15" s="397"/>
      <c r="AD15" s="397"/>
      <c r="AE15" s="397"/>
      <c r="AF15" s="397"/>
      <c r="AG15" s="397"/>
      <c r="AH15" s="397"/>
      <c r="AI15" s="397"/>
      <c r="AK15" s="14"/>
      <c r="AN15" s="297"/>
      <c r="AR15" s="10"/>
      <c r="BS15" s="7"/>
    </row>
    <row r="16" spans="1:74" ht="6.95" customHeight="1" x14ac:dyDescent="0.2">
      <c r="B16" s="10"/>
      <c r="AR16" s="10"/>
      <c r="BS16" s="7" t="s">
        <v>3</v>
      </c>
    </row>
    <row r="17" spans="1:71" ht="12" customHeight="1" x14ac:dyDescent="0.2">
      <c r="B17" s="10"/>
      <c r="D17" s="13" t="s">
        <v>24</v>
      </c>
      <c r="AK17" s="13" t="s">
        <v>20</v>
      </c>
      <c r="AN17" s="19" t="s">
        <v>1</v>
      </c>
      <c r="AR17" s="10"/>
      <c r="BS17" s="7" t="s">
        <v>3</v>
      </c>
    </row>
    <row r="18" spans="1:71" ht="18.399999999999999" customHeight="1" x14ac:dyDescent="0.2">
      <c r="B18" s="10"/>
      <c r="E18" s="390" t="s">
        <v>25</v>
      </c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K18" s="13" t="s">
        <v>21</v>
      </c>
      <c r="AN18" s="19" t="s">
        <v>1</v>
      </c>
      <c r="AR18" s="10"/>
      <c r="BS18" s="7" t="s">
        <v>26</v>
      </c>
    </row>
    <row r="19" spans="1:71" ht="6.95" customHeight="1" x14ac:dyDescent="0.2">
      <c r="B19" s="10"/>
      <c r="AR19" s="10"/>
      <c r="BS19" s="7" t="s">
        <v>6</v>
      </c>
    </row>
    <row r="20" spans="1:71" ht="12" customHeight="1" x14ac:dyDescent="0.2">
      <c r="B20" s="10"/>
      <c r="D20" s="13" t="s">
        <v>27</v>
      </c>
      <c r="AK20" s="13" t="s">
        <v>20</v>
      </c>
      <c r="AN20" s="19" t="s">
        <v>1</v>
      </c>
      <c r="AR20" s="10"/>
      <c r="BS20" s="7" t="s">
        <v>6</v>
      </c>
    </row>
    <row r="21" spans="1:71" ht="18.399999999999999" customHeight="1" x14ac:dyDescent="0.2">
      <c r="B21" s="10"/>
      <c r="E21" s="390" t="s">
        <v>23</v>
      </c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K21" s="13" t="s">
        <v>21</v>
      </c>
      <c r="AN21" s="19" t="s">
        <v>1</v>
      </c>
      <c r="AR21" s="10"/>
      <c r="BS21" s="7" t="s">
        <v>26</v>
      </c>
    </row>
    <row r="22" spans="1:71" ht="6.95" customHeight="1" x14ac:dyDescent="0.2">
      <c r="B22" s="10"/>
      <c r="AR22" s="10"/>
    </row>
    <row r="23" spans="1:71" ht="12" customHeight="1" x14ac:dyDescent="0.2">
      <c r="B23" s="10"/>
      <c r="D23" s="13" t="s">
        <v>28</v>
      </c>
      <c r="AR23" s="10"/>
    </row>
    <row r="24" spans="1:71" ht="16.5" customHeight="1" x14ac:dyDescent="0.2">
      <c r="B24" s="10"/>
      <c r="E24" s="390" t="s">
        <v>1</v>
      </c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0"/>
      <c r="AH24" s="390"/>
      <c r="AI24" s="390"/>
      <c r="AJ24" s="390"/>
      <c r="AK24" s="390"/>
      <c r="AL24" s="390"/>
      <c r="AM24" s="390"/>
      <c r="AN24" s="390"/>
      <c r="AR24" s="10"/>
    </row>
    <row r="25" spans="1:71" ht="6.95" customHeight="1" x14ac:dyDescent="0.2">
      <c r="B25" s="10"/>
      <c r="AR25" s="10"/>
    </row>
    <row r="26" spans="1:71" ht="6.95" customHeight="1" x14ac:dyDescent="0.2">
      <c r="B26" s="10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R26" s="10"/>
    </row>
    <row r="27" spans="1:71" s="18" customFormat="1" ht="25.9" customHeight="1" x14ac:dyDescent="0.2">
      <c r="A27" s="15"/>
      <c r="B27" s="16"/>
      <c r="C27" s="15"/>
      <c r="D27" s="114" t="s">
        <v>29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1">
        <f>ROUND(AG95,2)</f>
        <v>0</v>
      </c>
      <c r="AL27" s="392"/>
      <c r="AM27" s="392"/>
      <c r="AN27" s="392"/>
      <c r="AO27" s="392"/>
      <c r="AP27" s="15"/>
      <c r="AQ27" s="15"/>
      <c r="AR27" s="16"/>
      <c r="BE27" s="15"/>
    </row>
    <row r="28" spans="1:71" s="18" customFormat="1" ht="6.95" customHeight="1" x14ac:dyDescent="0.2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6"/>
      <c r="BE28" s="15"/>
    </row>
    <row r="29" spans="1:71" s="18" customFormat="1" ht="12.75" x14ac:dyDescent="0.2">
      <c r="A29" s="15"/>
      <c r="B29" s="16"/>
      <c r="C29" s="15"/>
      <c r="D29" s="15"/>
      <c r="E29" s="15"/>
      <c r="F29" s="15"/>
      <c r="G29" s="15"/>
      <c r="H29" s="15"/>
      <c r="I29" s="15"/>
      <c r="J29" s="15"/>
      <c r="K29" s="15"/>
      <c r="L29" s="393" t="s">
        <v>30</v>
      </c>
      <c r="M29" s="393"/>
      <c r="N29" s="393"/>
      <c r="O29" s="393"/>
      <c r="P29" s="393"/>
      <c r="Q29" s="15"/>
      <c r="R29" s="15"/>
      <c r="S29" s="15"/>
      <c r="T29" s="15"/>
      <c r="U29" s="15"/>
      <c r="V29" s="15"/>
      <c r="W29" s="393" t="s">
        <v>31</v>
      </c>
      <c r="X29" s="393"/>
      <c r="Y29" s="393"/>
      <c r="Z29" s="393"/>
      <c r="AA29" s="393"/>
      <c r="AB29" s="393"/>
      <c r="AC29" s="393"/>
      <c r="AD29" s="393"/>
      <c r="AE29" s="393"/>
      <c r="AF29" s="15"/>
      <c r="AG29" s="15"/>
      <c r="AH29" s="15"/>
      <c r="AI29" s="15"/>
      <c r="AJ29" s="15"/>
      <c r="AK29" s="393" t="s">
        <v>32</v>
      </c>
      <c r="AL29" s="393"/>
      <c r="AM29" s="393"/>
      <c r="AN29" s="393"/>
      <c r="AO29" s="393"/>
      <c r="AP29" s="15"/>
      <c r="AQ29" s="15"/>
      <c r="AR29" s="16"/>
      <c r="BE29" s="15"/>
    </row>
    <row r="30" spans="1:71" s="115" customFormat="1" ht="14.45" customHeight="1" x14ac:dyDescent="0.2">
      <c r="B30" s="116"/>
      <c r="D30" s="13" t="s">
        <v>33</v>
      </c>
      <c r="F30" s="13" t="s">
        <v>34</v>
      </c>
      <c r="L30" s="384">
        <v>0.21</v>
      </c>
      <c r="M30" s="385"/>
      <c r="N30" s="385"/>
      <c r="O30" s="385"/>
      <c r="P30" s="385"/>
      <c r="W30" s="386">
        <f>ROUND(AZ95, 2)</f>
        <v>0</v>
      </c>
      <c r="X30" s="385"/>
      <c r="Y30" s="385"/>
      <c r="Z30" s="385"/>
      <c r="AA30" s="385"/>
      <c r="AB30" s="385"/>
      <c r="AC30" s="385"/>
      <c r="AD30" s="385"/>
      <c r="AE30" s="385"/>
      <c r="AK30" s="386">
        <f>0</f>
        <v>0</v>
      </c>
      <c r="AL30" s="385"/>
      <c r="AM30" s="385"/>
      <c r="AN30" s="385"/>
      <c r="AO30" s="385"/>
      <c r="AR30" s="116"/>
    </row>
    <row r="31" spans="1:71" s="115" customFormat="1" ht="14.45" customHeight="1" x14ac:dyDescent="0.2">
      <c r="B31" s="116"/>
      <c r="F31" s="13" t="s">
        <v>35</v>
      </c>
      <c r="L31" s="384">
        <v>0.12</v>
      </c>
      <c r="M31" s="385"/>
      <c r="N31" s="385"/>
      <c r="O31" s="385"/>
      <c r="P31" s="385"/>
      <c r="W31" s="386">
        <f>ROUND(BA95, 2)</f>
        <v>0</v>
      </c>
      <c r="X31" s="385"/>
      <c r="Y31" s="385"/>
      <c r="Z31" s="385"/>
      <c r="AA31" s="385"/>
      <c r="AB31" s="385"/>
      <c r="AC31" s="385"/>
      <c r="AD31" s="385"/>
      <c r="AE31" s="385"/>
      <c r="AK31" s="386">
        <f>ROUND(AW95, 2)</f>
        <v>0</v>
      </c>
      <c r="AL31" s="385"/>
      <c r="AM31" s="385"/>
      <c r="AN31" s="385"/>
      <c r="AO31" s="385"/>
      <c r="AR31" s="116"/>
    </row>
    <row r="32" spans="1:71" s="115" customFormat="1" ht="14.45" hidden="1" customHeight="1" x14ac:dyDescent="0.2">
      <c r="B32" s="116"/>
      <c r="F32" s="13" t="s">
        <v>36</v>
      </c>
      <c r="L32" s="384">
        <v>0.21</v>
      </c>
      <c r="M32" s="385"/>
      <c r="N32" s="385"/>
      <c r="O32" s="385"/>
      <c r="P32" s="385"/>
      <c r="W32" s="386">
        <f>ROUND(BB95, 2)</f>
        <v>0</v>
      </c>
      <c r="X32" s="385"/>
      <c r="Y32" s="385"/>
      <c r="Z32" s="385"/>
      <c r="AA32" s="385"/>
      <c r="AB32" s="385"/>
      <c r="AC32" s="385"/>
      <c r="AD32" s="385"/>
      <c r="AE32" s="385"/>
      <c r="AK32" s="386">
        <v>0</v>
      </c>
      <c r="AL32" s="385"/>
      <c r="AM32" s="385"/>
      <c r="AN32" s="385"/>
      <c r="AO32" s="385"/>
      <c r="AR32" s="116"/>
    </row>
    <row r="33" spans="1:57" s="115" customFormat="1" ht="14.45" hidden="1" customHeight="1" x14ac:dyDescent="0.2">
      <c r="B33" s="116"/>
      <c r="F33" s="13" t="s">
        <v>37</v>
      </c>
      <c r="L33" s="384">
        <v>0.12</v>
      </c>
      <c r="M33" s="385"/>
      <c r="N33" s="385"/>
      <c r="O33" s="385"/>
      <c r="P33" s="385"/>
      <c r="W33" s="386">
        <f>ROUND(BC95, 2)</f>
        <v>0</v>
      </c>
      <c r="X33" s="385"/>
      <c r="Y33" s="385"/>
      <c r="Z33" s="385"/>
      <c r="AA33" s="385"/>
      <c r="AB33" s="385"/>
      <c r="AC33" s="385"/>
      <c r="AD33" s="385"/>
      <c r="AE33" s="385"/>
      <c r="AK33" s="386">
        <v>0</v>
      </c>
      <c r="AL33" s="385"/>
      <c r="AM33" s="385"/>
      <c r="AN33" s="385"/>
      <c r="AO33" s="385"/>
      <c r="AR33" s="116"/>
    </row>
    <row r="34" spans="1:57" s="115" customFormat="1" ht="14.45" hidden="1" customHeight="1" x14ac:dyDescent="0.2">
      <c r="B34" s="116"/>
      <c r="F34" s="13" t="s">
        <v>38</v>
      </c>
      <c r="L34" s="384">
        <v>0</v>
      </c>
      <c r="M34" s="385"/>
      <c r="N34" s="385"/>
      <c r="O34" s="385"/>
      <c r="P34" s="385"/>
      <c r="W34" s="386">
        <f>ROUND(BD95, 2)</f>
        <v>0</v>
      </c>
      <c r="X34" s="385"/>
      <c r="Y34" s="385"/>
      <c r="Z34" s="385"/>
      <c r="AA34" s="385"/>
      <c r="AB34" s="385"/>
      <c r="AC34" s="385"/>
      <c r="AD34" s="385"/>
      <c r="AE34" s="385"/>
      <c r="AK34" s="386">
        <v>0</v>
      </c>
      <c r="AL34" s="385"/>
      <c r="AM34" s="385"/>
      <c r="AN34" s="385"/>
      <c r="AO34" s="385"/>
      <c r="AR34" s="116"/>
    </row>
    <row r="35" spans="1:57" s="18" customFormat="1" ht="6.95" customHeight="1" x14ac:dyDescent="0.2">
      <c r="A35" s="15"/>
      <c r="B35" s="1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6"/>
      <c r="BE35" s="15"/>
    </row>
    <row r="36" spans="1:57" s="18" customFormat="1" ht="25.9" customHeight="1" x14ac:dyDescent="0.2">
      <c r="A36" s="15"/>
      <c r="B36" s="16"/>
      <c r="C36" s="117"/>
      <c r="D36" s="118" t="s">
        <v>29</v>
      </c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20" t="s">
        <v>40</v>
      </c>
      <c r="U36" s="119"/>
      <c r="V36" s="119"/>
      <c r="W36" s="119"/>
      <c r="X36" s="402" t="s">
        <v>41</v>
      </c>
      <c r="Y36" s="400"/>
      <c r="Z36" s="400"/>
      <c r="AA36" s="400"/>
      <c r="AB36" s="400"/>
      <c r="AC36" s="119"/>
      <c r="AD36" s="119"/>
      <c r="AE36" s="119"/>
      <c r="AF36" s="119"/>
      <c r="AG36" s="119"/>
      <c r="AH36" s="119"/>
      <c r="AI36" s="119"/>
      <c r="AJ36" s="119"/>
      <c r="AK36" s="399">
        <f>SUM(AK27:AK34)</f>
        <v>0</v>
      </c>
      <c r="AL36" s="400"/>
      <c r="AM36" s="400"/>
      <c r="AN36" s="400"/>
      <c r="AO36" s="401"/>
      <c r="AP36" s="117"/>
      <c r="AQ36" s="117"/>
      <c r="AR36" s="16"/>
      <c r="BE36" s="15"/>
    </row>
    <row r="37" spans="1:57" s="18" customFormat="1" ht="6.95" customHeight="1" x14ac:dyDescent="0.2">
      <c r="A37" s="15"/>
      <c r="B37" s="1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6"/>
      <c r="BE37" s="15"/>
    </row>
    <row r="38" spans="1:57" s="18" customFormat="1" ht="14.45" customHeight="1" x14ac:dyDescent="0.2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6"/>
      <c r="BE38" s="15"/>
    </row>
    <row r="39" spans="1:57" ht="14.45" customHeight="1" x14ac:dyDescent="0.2">
      <c r="B39" s="10"/>
      <c r="AR39" s="10"/>
    </row>
    <row r="40" spans="1:57" ht="14.45" customHeight="1" x14ac:dyDescent="0.2">
      <c r="B40" s="10"/>
      <c r="AR40" s="10"/>
    </row>
    <row r="41" spans="1:57" ht="14.45" customHeight="1" x14ac:dyDescent="0.2">
      <c r="B41" s="10"/>
      <c r="AR41" s="10"/>
    </row>
    <row r="42" spans="1:57" ht="14.45" customHeight="1" x14ac:dyDescent="0.2">
      <c r="B42" s="10"/>
      <c r="AR42" s="10"/>
    </row>
    <row r="43" spans="1:57" ht="14.45" customHeight="1" x14ac:dyDescent="0.2">
      <c r="B43" s="10"/>
      <c r="AR43" s="10"/>
    </row>
    <row r="44" spans="1:57" ht="14.45" customHeight="1" x14ac:dyDescent="0.2">
      <c r="B44" s="10"/>
      <c r="AR44" s="10"/>
    </row>
    <row r="45" spans="1:57" ht="14.45" customHeight="1" x14ac:dyDescent="0.2">
      <c r="B45" s="10"/>
      <c r="AR45" s="10"/>
    </row>
    <row r="46" spans="1:57" ht="14.45" customHeight="1" x14ac:dyDescent="0.2">
      <c r="B46" s="10"/>
      <c r="AR46" s="10"/>
    </row>
    <row r="47" spans="1:57" ht="14.45" customHeight="1" x14ac:dyDescent="0.2">
      <c r="B47" s="10"/>
      <c r="AR47" s="10"/>
    </row>
    <row r="48" spans="1:57" ht="14.45" customHeight="1" x14ac:dyDescent="0.2">
      <c r="B48" s="10"/>
      <c r="AR48" s="10"/>
    </row>
    <row r="49" spans="1:57" ht="14.45" customHeight="1" x14ac:dyDescent="0.2">
      <c r="B49" s="10"/>
      <c r="AR49" s="10"/>
    </row>
    <row r="50" spans="1:57" s="18" customFormat="1" ht="14.45" customHeight="1" x14ac:dyDescent="0.2">
      <c r="B50" s="17"/>
      <c r="D50" s="39" t="s">
        <v>42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39" t="s">
        <v>43</v>
      </c>
      <c r="AI50" s="40"/>
      <c r="AJ50" s="40"/>
      <c r="AK50" s="40"/>
      <c r="AL50" s="40"/>
      <c r="AM50" s="40"/>
      <c r="AN50" s="40"/>
      <c r="AO50" s="40"/>
      <c r="AR50" s="17"/>
    </row>
    <row r="51" spans="1:57" x14ac:dyDescent="0.2">
      <c r="B51" s="10"/>
      <c r="AR51" s="10"/>
    </row>
    <row r="52" spans="1:57" x14ac:dyDescent="0.2">
      <c r="B52" s="10"/>
      <c r="AR52" s="10"/>
    </row>
    <row r="53" spans="1:57" x14ac:dyDescent="0.2">
      <c r="B53" s="10"/>
      <c r="AR53" s="10"/>
    </row>
    <row r="54" spans="1:57" x14ac:dyDescent="0.2">
      <c r="B54" s="10"/>
      <c r="AR54" s="10"/>
    </row>
    <row r="55" spans="1:57" x14ac:dyDescent="0.2">
      <c r="B55" s="10"/>
      <c r="AR55" s="10"/>
    </row>
    <row r="56" spans="1:57" x14ac:dyDescent="0.2">
      <c r="B56" s="10"/>
      <c r="AR56" s="10"/>
    </row>
    <row r="57" spans="1:57" x14ac:dyDescent="0.2">
      <c r="B57" s="10"/>
      <c r="AR57" s="10"/>
    </row>
    <row r="58" spans="1:57" x14ac:dyDescent="0.2">
      <c r="B58" s="10"/>
      <c r="AR58" s="10"/>
    </row>
    <row r="59" spans="1:57" x14ac:dyDescent="0.2">
      <c r="B59" s="10"/>
      <c r="AR59" s="10"/>
    </row>
    <row r="60" spans="1:57" x14ac:dyDescent="0.2">
      <c r="B60" s="10"/>
      <c r="AR60" s="10"/>
    </row>
    <row r="61" spans="1:57" s="18" customFormat="1" ht="12.75" x14ac:dyDescent="0.2">
      <c r="A61" s="15"/>
      <c r="B61" s="16"/>
      <c r="C61" s="15"/>
      <c r="D61" s="41" t="s">
        <v>44</v>
      </c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1" t="s">
        <v>45</v>
      </c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1" t="s">
        <v>44</v>
      </c>
      <c r="AI61" s="42"/>
      <c r="AJ61" s="42"/>
      <c r="AK61" s="42"/>
      <c r="AL61" s="42"/>
      <c r="AM61" s="41" t="s">
        <v>45</v>
      </c>
      <c r="AN61" s="42"/>
      <c r="AO61" s="42"/>
      <c r="AP61" s="15"/>
      <c r="AQ61" s="15"/>
      <c r="AR61" s="16"/>
      <c r="BE61" s="15"/>
    </row>
    <row r="62" spans="1:57" x14ac:dyDescent="0.2">
      <c r="B62" s="10"/>
      <c r="AR62" s="10"/>
    </row>
    <row r="63" spans="1:57" x14ac:dyDescent="0.2">
      <c r="B63" s="10"/>
      <c r="AR63" s="10"/>
    </row>
    <row r="64" spans="1:57" x14ac:dyDescent="0.2">
      <c r="B64" s="10"/>
      <c r="AR64" s="10"/>
    </row>
    <row r="65" spans="1:57" s="18" customFormat="1" ht="12.75" x14ac:dyDescent="0.2">
      <c r="A65" s="15"/>
      <c r="B65" s="16"/>
      <c r="C65" s="15"/>
      <c r="D65" s="39" t="s">
        <v>46</v>
      </c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39" t="s">
        <v>47</v>
      </c>
      <c r="AI65" s="45"/>
      <c r="AJ65" s="45"/>
      <c r="AK65" s="45"/>
      <c r="AL65" s="45"/>
      <c r="AM65" s="45"/>
      <c r="AN65" s="45"/>
      <c r="AO65" s="45"/>
      <c r="AP65" s="15"/>
      <c r="AQ65" s="15"/>
      <c r="AR65" s="16"/>
      <c r="BE65" s="15"/>
    </row>
    <row r="66" spans="1:57" x14ac:dyDescent="0.2">
      <c r="B66" s="10"/>
      <c r="AR66" s="10"/>
    </row>
    <row r="67" spans="1:57" x14ac:dyDescent="0.2">
      <c r="B67" s="10"/>
      <c r="AR67" s="10"/>
    </row>
    <row r="68" spans="1:57" x14ac:dyDescent="0.2">
      <c r="B68" s="10"/>
      <c r="AR68" s="10"/>
    </row>
    <row r="69" spans="1:57" x14ac:dyDescent="0.2">
      <c r="B69" s="10"/>
      <c r="AR69" s="10"/>
    </row>
    <row r="70" spans="1:57" x14ac:dyDescent="0.2">
      <c r="B70" s="10"/>
      <c r="AR70" s="10"/>
    </row>
    <row r="71" spans="1:57" x14ac:dyDescent="0.2">
      <c r="B71" s="10"/>
      <c r="AR71" s="10"/>
    </row>
    <row r="72" spans="1:57" x14ac:dyDescent="0.2">
      <c r="B72" s="10"/>
      <c r="AR72" s="10"/>
    </row>
    <row r="73" spans="1:57" x14ac:dyDescent="0.2">
      <c r="B73" s="10"/>
      <c r="AR73" s="10"/>
    </row>
    <row r="74" spans="1:57" x14ac:dyDescent="0.2">
      <c r="B74" s="10"/>
      <c r="AR74" s="10"/>
    </row>
    <row r="75" spans="1:57" x14ac:dyDescent="0.2">
      <c r="B75" s="10"/>
      <c r="AR75" s="10"/>
    </row>
    <row r="76" spans="1:57" s="18" customFormat="1" ht="12.75" x14ac:dyDescent="0.2">
      <c r="A76" s="15"/>
      <c r="B76" s="16"/>
      <c r="C76" s="15"/>
      <c r="D76" s="41" t="s">
        <v>44</v>
      </c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1" t="s">
        <v>45</v>
      </c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1" t="s">
        <v>44</v>
      </c>
      <c r="AI76" s="42"/>
      <c r="AJ76" s="42"/>
      <c r="AK76" s="42"/>
      <c r="AL76" s="42"/>
      <c r="AM76" s="41" t="s">
        <v>45</v>
      </c>
      <c r="AN76" s="42"/>
      <c r="AO76" s="42"/>
      <c r="AP76" s="15"/>
      <c r="AQ76" s="15"/>
      <c r="AR76" s="16"/>
      <c r="BE76" s="15"/>
    </row>
    <row r="77" spans="1:57" s="18" customFormat="1" x14ac:dyDescent="0.2">
      <c r="A77" s="15"/>
      <c r="B77" s="16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6"/>
      <c r="BE77" s="15"/>
    </row>
    <row r="78" spans="1:57" s="18" customFormat="1" ht="6.95" customHeight="1" x14ac:dyDescent="0.2">
      <c r="A78" s="15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16"/>
      <c r="BE78" s="15"/>
    </row>
    <row r="82" spans="1:91" s="18" customFormat="1" ht="6.95" customHeight="1" x14ac:dyDescent="0.2">
      <c r="A82" s="15"/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16"/>
      <c r="BE82" s="15"/>
    </row>
    <row r="83" spans="1:91" s="18" customFormat="1" ht="24.95" customHeight="1" x14ac:dyDescent="0.2">
      <c r="A83" s="15"/>
      <c r="B83" s="16"/>
      <c r="C83" s="11" t="s">
        <v>48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6"/>
      <c r="BE83" s="15"/>
    </row>
    <row r="84" spans="1:91" s="18" customFormat="1" ht="6.95" customHeight="1" x14ac:dyDescent="0.2">
      <c r="A84" s="15"/>
      <c r="B84" s="16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6"/>
      <c r="BE84" s="15"/>
    </row>
    <row r="85" spans="1:91" s="121" customFormat="1" ht="12" customHeight="1" x14ac:dyDescent="0.2">
      <c r="B85" s="122"/>
      <c r="C85" s="13" t="s">
        <v>12</v>
      </c>
      <c r="AR85" s="122"/>
    </row>
    <row r="86" spans="1:91" s="123" customFormat="1" ht="36.950000000000003" customHeight="1" x14ac:dyDescent="0.2">
      <c r="B86" s="124"/>
      <c r="C86" s="125" t="s">
        <v>13</v>
      </c>
      <c r="L86" s="362" t="str">
        <f>K6</f>
        <v>72000 - Stavební úpravy vybraných částí Arcibiskupského zámku 
SO 03 Obnova vinných sklepů - expozice</v>
      </c>
      <c r="M86" s="363"/>
      <c r="N86" s="363"/>
      <c r="O86" s="363"/>
      <c r="P86" s="363"/>
      <c r="Q86" s="363"/>
      <c r="R86" s="363"/>
      <c r="S86" s="363"/>
      <c r="T86" s="363"/>
      <c r="U86" s="363"/>
      <c r="V86" s="363"/>
      <c r="W86" s="363"/>
      <c r="X86" s="363"/>
      <c r="Y86" s="363"/>
      <c r="Z86" s="363"/>
      <c r="AA86" s="363"/>
      <c r="AB86" s="363"/>
      <c r="AC86" s="363"/>
      <c r="AD86" s="363"/>
      <c r="AE86" s="363"/>
      <c r="AF86" s="363"/>
      <c r="AG86" s="363"/>
      <c r="AH86" s="363"/>
      <c r="AI86" s="363"/>
      <c r="AJ86" s="363"/>
      <c r="AR86" s="124"/>
    </row>
    <row r="87" spans="1:91" s="18" customFormat="1" ht="6.95" customHeight="1" x14ac:dyDescent="0.2">
      <c r="A87" s="15"/>
      <c r="B87" s="16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6"/>
      <c r="BE87" s="15"/>
    </row>
    <row r="88" spans="1:91" s="18" customFormat="1" ht="12" customHeight="1" x14ac:dyDescent="0.2">
      <c r="A88" s="15"/>
      <c r="B88" s="16"/>
      <c r="C88" s="13" t="s">
        <v>16</v>
      </c>
      <c r="D88" s="15"/>
      <c r="E88" s="15"/>
      <c r="F88" s="15"/>
      <c r="G88" s="15"/>
      <c r="H88" s="15"/>
      <c r="I88" s="15"/>
      <c r="J88" s="15"/>
      <c r="K88" s="15"/>
      <c r="L88" s="372" t="str">
        <f>IF(K8="","",K8)</f>
        <v>Kroměříž</v>
      </c>
      <c r="M88" s="373"/>
      <c r="N88" s="373"/>
      <c r="O88" s="373"/>
      <c r="P88" s="373"/>
      <c r="Q88" s="373"/>
      <c r="R88" s="373"/>
      <c r="S88" s="373"/>
      <c r="T88" s="373"/>
      <c r="U88" s="373"/>
      <c r="V88" s="373"/>
      <c r="W88" s="373"/>
      <c r="X88" s="373"/>
      <c r="Y88" s="373"/>
      <c r="Z88" s="373"/>
      <c r="AA88" s="373"/>
      <c r="AB88" s="373"/>
      <c r="AC88" s="373"/>
      <c r="AD88" s="373"/>
      <c r="AE88" s="373"/>
      <c r="AF88" s="373"/>
      <c r="AG88" s="373"/>
      <c r="AH88" s="373"/>
      <c r="AI88" s="13" t="s">
        <v>18</v>
      </c>
      <c r="AJ88" s="15"/>
      <c r="AK88" s="15"/>
      <c r="AL88" s="15"/>
      <c r="AM88" s="364"/>
      <c r="AN88" s="364"/>
      <c r="AO88" s="15"/>
      <c r="AP88" s="15"/>
      <c r="AQ88" s="15"/>
      <c r="AR88" s="16"/>
      <c r="BE88" s="15"/>
    </row>
    <row r="89" spans="1:91" s="18" customFormat="1" ht="6.95" customHeight="1" x14ac:dyDescent="0.2">
      <c r="A89" s="15"/>
      <c r="B89" s="16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6"/>
      <c r="BE89" s="15"/>
    </row>
    <row r="90" spans="1:91" s="18" customFormat="1" ht="15.2" customHeight="1" x14ac:dyDescent="0.2">
      <c r="A90" s="15"/>
      <c r="B90" s="16"/>
      <c r="C90" s="13" t="s">
        <v>19</v>
      </c>
      <c r="D90" s="15"/>
      <c r="E90" s="15"/>
      <c r="F90" s="15"/>
      <c r="G90" s="15"/>
      <c r="H90" s="15"/>
      <c r="I90" s="15"/>
      <c r="J90" s="15"/>
      <c r="K90" s="15"/>
      <c r="L90" s="365" t="str">
        <f>IF(E11= "","",E11)</f>
        <v>Arcibiskupství olomoucké, Wurmova 562/9, 779 00 Olomouc</v>
      </c>
      <c r="M90" s="371"/>
      <c r="N90" s="371"/>
      <c r="O90" s="371"/>
      <c r="P90" s="371"/>
      <c r="Q90" s="371"/>
      <c r="R90" s="371"/>
      <c r="S90" s="371"/>
      <c r="T90" s="371"/>
      <c r="U90" s="371"/>
      <c r="V90" s="371"/>
      <c r="W90" s="371"/>
      <c r="X90" s="371"/>
      <c r="Y90" s="371"/>
      <c r="Z90" s="371"/>
      <c r="AA90" s="371"/>
      <c r="AB90" s="371"/>
      <c r="AC90" s="371"/>
      <c r="AD90" s="371"/>
      <c r="AE90" s="371"/>
      <c r="AF90" s="371"/>
      <c r="AG90" s="371"/>
      <c r="AH90" s="371"/>
      <c r="AI90" s="13" t="s">
        <v>24</v>
      </c>
      <c r="AJ90" s="15"/>
      <c r="AK90" s="15"/>
      <c r="AL90" s="15"/>
      <c r="AM90" s="365"/>
      <c r="AN90" s="366"/>
      <c r="AO90" s="366"/>
      <c r="AP90" s="366"/>
      <c r="AQ90" s="15"/>
      <c r="AR90" s="16"/>
      <c r="AS90" s="367" t="s">
        <v>49</v>
      </c>
      <c r="AT90" s="368"/>
      <c r="AU90" s="72"/>
      <c r="AV90" s="72"/>
      <c r="AW90" s="72"/>
      <c r="AX90" s="72"/>
      <c r="AY90" s="72"/>
      <c r="AZ90" s="72"/>
      <c r="BA90" s="72"/>
      <c r="BB90" s="72"/>
      <c r="BC90" s="72"/>
      <c r="BD90" s="126"/>
      <c r="BE90" s="15"/>
    </row>
    <row r="91" spans="1:91" s="18" customFormat="1" ht="15.2" customHeight="1" x14ac:dyDescent="0.2">
      <c r="A91" s="15"/>
      <c r="B91" s="16"/>
      <c r="C91" s="13" t="s">
        <v>22</v>
      </c>
      <c r="D91" s="15"/>
      <c r="E91" s="15"/>
      <c r="F91" s="15"/>
      <c r="G91" s="15"/>
      <c r="H91" s="15"/>
      <c r="I91" s="15"/>
      <c r="J91" s="15"/>
      <c r="K91" s="15"/>
      <c r="L91" s="121" t="str">
        <f>IF(E14="","",E14)</f>
        <v xml:space="preserve"> </v>
      </c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3" t="s">
        <v>27</v>
      </c>
      <c r="AJ91" s="15"/>
      <c r="AK91" s="15"/>
      <c r="AL91" s="15"/>
      <c r="AM91" s="365" t="str">
        <f>IF(E21="","",E21)</f>
        <v xml:space="preserve"> </v>
      </c>
      <c r="AN91" s="366"/>
      <c r="AO91" s="366"/>
      <c r="AP91" s="366"/>
      <c r="AQ91" s="15"/>
      <c r="AR91" s="16"/>
      <c r="AS91" s="369"/>
      <c r="AT91" s="370"/>
      <c r="AU91" s="103"/>
      <c r="AV91" s="103"/>
      <c r="AW91" s="103"/>
      <c r="AX91" s="103"/>
      <c r="AY91" s="103"/>
      <c r="AZ91" s="103"/>
      <c r="BA91" s="103"/>
      <c r="BB91" s="103"/>
      <c r="BC91" s="103"/>
      <c r="BD91" s="104"/>
      <c r="BE91" s="15"/>
    </row>
    <row r="92" spans="1:91" s="18" customFormat="1" ht="10.9" customHeight="1" x14ac:dyDescent="0.2">
      <c r="A92" s="15"/>
      <c r="B92" s="16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6"/>
      <c r="AS92" s="369"/>
      <c r="AT92" s="370"/>
      <c r="AU92" s="103"/>
      <c r="AV92" s="103"/>
      <c r="AW92" s="103"/>
      <c r="AX92" s="103"/>
      <c r="AY92" s="103"/>
      <c r="AZ92" s="103"/>
      <c r="BA92" s="103"/>
      <c r="BB92" s="103"/>
      <c r="BC92" s="103"/>
      <c r="BD92" s="104"/>
      <c r="BE92" s="15"/>
    </row>
    <row r="93" spans="1:91" s="18" customFormat="1" ht="29.25" customHeight="1" x14ac:dyDescent="0.2">
      <c r="A93" s="15"/>
      <c r="B93" s="16"/>
      <c r="C93" s="374" t="s">
        <v>50</v>
      </c>
      <c r="D93" s="375"/>
      <c r="E93" s="375"/>
      <c r="F93" s="375"/>
      <c r="G93" s="375"/>
      <c r="H93" s="34"/>
      <c r="I93" s="376" t="s">
        <v>51</v>
      </c>
      <c r="J93" s="375"/>
      <c r="K93" s="375"/>
      <c r="L93" s="375"/>
      <c r="M93" s="375"/>
      <c r="N93" s="375"/>
      <c r="O93" s="375"/>
      <c r="P93" s="375"/>
      <c r="Q93" s="375"/>
      <c r="R93" s="375"/>
      <c r="S93" s="375"/>
      <c r="T93" s="375"/>
      <c r="U93" s="375"/>
      <c r="V93" s="375"/>
      <c r="W93" s="375"/>
      <c r="X93" s="375"/>
      <c r="Y93" s="375"/>
      <c r="Z93" s="375"/>
      <c r="AA93" s="375"/>
      <c r="AB93" s="375"/>
      <c r="AC93" s="375"/>
      <c r="AD93" s="375"/>
      <c r="AE93" s="375"/>
      <c r="AF93" s="375"/>
      <c r="AG93" s="378" t="s">
        <v>52</v>
      </c>
      <c r="AH93" s="375"/>
      <c r="AI93" s="375"/>
      <c r="AJ93" s="375"/>
      <c r="AK93" s="375"/>
      <c r="AL93" s="375"/>
      <c r="AM93" s="375"/>
      <c r="AN93" s="376"/>
      <c r="AO93" s="375"/>
      <c r="AP93" s="377"/>
      <c r="AQ93" s="127" t="s">
        <v>53</v>
      </c>
      <c r="AR93" s="16"/>
      <c r="AS93" s="65" t="s">
        <v>54</v>
      </c>
      <c r="AT93" s="66" t="s">
        <v>55</v>
      </c>
      <c r="AU93" s="66" t="s">
        <v>56</v>
      </c>
      <c r="AV93" s="66" t="s">
        <v>57</v>
      </c>
      <c r="AW93" s="66" t="s">
        <v>58</v>
      </c>
      <c r="AX93" s="66" t="s">
        <v>59</v>
      </c>
      <c r="AY93" s="66" t="s">
        <v>60</v>
      </c>
      <c r="AZ93" s="66" t="s">
        <v>61</v>
      </c>
      <c r="BA93" s="66" t="s">
        <v>62</v>
      </c>
      <c r="BB93" s="66" t="s">
        <v>63</v>
      </c>
      <c r="BC93" s="66" t="s">
        <v>64</v>
      </c>
      <c r="BD93" s="67" t="s">
        <v>65</v>
      </c>
      <c r="BE93" s="15"/>
    </row>
    <row r="94" spans="1:91" s="18" customFormat="1" ht="10.9" customHeight="1" x14ac:dyDescent="0.2">
      <c r="A94" s="15"/>
      <c r="B94" s="16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6"/>
      <c r="AS94" s="71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128"/>
      <c r="BE94" s="15"/>
    </row>
    <row r="95" spans="1:91" s="129" customFormat="1" ht="32.450000000000003" customHeight="1" x14ac:dyDescent="0.2">
      <c r="B95" s="130"/>
      <c r="C95" s="69" t="s">
        <v>66</v>
      </c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382">
        <f>ROUND(SUM(AG96:AG103),2)</f>
        <v>0</v>
      </c>
      <c r="AH95" s="382"/>
      <c r="AI95" s="382"/>
      <c r="AJ95" s="382"/>
      <c r="AK95" s="382"/>
      <c r="AL95" s="382"/>
      <c r="AM95" s="382"/>
      <c r="AN95" s="383"/>
      <c r="AO95" s="383"/>
      <c r="AP95" s="383"/>
      <c r="AQ95" s="132" t="s">
        <v>1</v>
      </c>
      <c r="AR95" s="130"/>
      <c r="AS95" s="133">
        <f>ROUND(SUM(AS96:AS103),2)</f>
        <v>0</v>
      </c>
      <c r="AT95" s="134">
        <f t="shared" ref="AT95:AT103" si="0">ROUND(SUM(AV95:AW95),2)</f>
        <v>0</v>
      </c>
      <c r="AU95" s="135" t="e">
        <f>ROUND(SUM(AU96:AU103),5)</f>
        <v>#REF!</v>
      </c>
      <c r="AV95" s="134">
        <f>ROUND(AZ95*L30,2)</f>
        <v>0</v>
      </c>
      <c r="AW95" s="134">
        <f>ROUND(BA95*L31,2)</f>
        <v>0</v>
      </c>
      <c r="AX95" s="134">
        <f>ROUND(BB95*L30,2)</f>
        <v>0</v>
      </c>
      <c r="AY95" s="134">
        <f>ROUND(BC95*L31,2)</f>
        <v>0</v>
      </c>
      <c r="AZ95" s="134">
        <f>ROUND(SUM(AZ96:AZ103),2)</f>
        <v>0</v>
      </c>
      <c r="BA95" s="134">
        <f>ROUND(SUM(BA96:BA103),2)</f>
        <v>0</v>
      </c>
      <c r="BB95" s="134">
        <f>ROUND(SUM(BB96:BB103),2)</f>
        <v>0</v>
      </c>
      <c r="BC95" s="134">
        <f>ROUND(SUM(BC96:BC103),2)</f>
        <v>0</v>
      </c>
      <c r="BD95" s="136">
        <f>ROUND(SUM(BD96:BD103),2)</f>
        <v>0</v>
      </c>
      <c r="BS95" s="137" t="s">
        <v>67</v>
      </c>
      <c r="BT95" s="137" t="s">
        <v>68</v>
      </c>
      <c r="BU95" s="138" t="s">
        <v>69</v>
      </c>
      <c r="BV95" s="137" t="s">
        <v>70</v>
      </c>
      <c r="BW95" s="137" t="s">
        <v>4</v>
      </c>
      <c r="BX95" s="137" t="s">
        <v>71</v>
      </c>
      <c r="CL95" s="137" t="s">
        <v>1</v>
      </c>
    </row>
    <row r="96" spans="1:91" s="148" customFormat="1" ht="16.5" customHeight="1" x14ac:dyDescent="0.2">
      <c r="A96" s="139" t="s">
        <v>72</v>
      </c>
      <c r="B96" s="140"/>
      <c r="C96" s="141"/>
      <c r="D96" s="381" t="s">
        <v>73</v>
      </c>
      <c r="E96" s="381"/>
      <c r="F96" s="381"/>
      <c r="G96" s="381"/>
      <c r="H96" s="381"/>
      <c r="I96" s="142"/>
      <c r="J96" s="381" t="s">
        <v>74</v>
      </c>
      <c r="K96" s="381"/>
      <c r="L96" s="381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1"/>
      <c r="Y96" s="381"/>
      <c r="Z96" s="381"/>
      <c r="AA96" s="381"/>
      <c r="AB96" s="381"/>
      <c r="AC96" s="381"/>
      <c r="AD96" s="381"/>
      <c r="AE96" s="381"/>
      <c r="AF96" s="381"/>
      <c r="AG96" s="379">
        <f>'D1.1. - Stavební část'!J30</f>
        <v>0</v>
      </c>
      <c r="AH96" s="380"/>
      <c r="AI96" s="380"/>
      <c r="AJ96" s="380"/>
      <c r="AK96" s="380"/>
      <c r="AL96" s="380"/>
      <c r="AM96" s="380"/>
      <c r="AN96" s="379"/>
      <c r="AO96" s="380"/>
      <c r="AP96" s="380"/>
      <c r="AQ96" s="143" t="s">
        <v>75</v>
      </c>
      <c r="AR96" s="140"/>
      <c r="AS96" s="144">
        <v>0</v>
      </c>
      <c r="AT96" s="145">
        <f t="shared" si="0"/>
        <v>0</v>
      </c>
      <c r="AU96" s="146">
        <f>'D1.1. - Stavební část'!P133</f>
        <v>3432.9018790000005</v>
      </c>
      <c r="AV96" s="145">
        <f>'D1.1. - Stavební část'!J33</f>
        <v>0</v>
      </c>
      <c r="AW96" s="145">
        <f>'D1.1. - Stavební část'!J34</f>
        <v>0</v>
      </c>
      <c r="AX96" s="145">
        <f>'D1.1. - Stavební část'!J35</f>
        <v>0</v>
      </c>
      <c r="AY96" s="145">
        <f>'D1.1. - Stavební část'!J36</f>
        <v>0</v>
      </c>
      <c r="AZ96" s="145">
        <f>'D1.1. - Stavební část'!F33</f>
        <v>0</v>
      </c>
      <c r="BA96" s="145">
        <f>'D1.1. - Stavební část'!F34</f>
        <v>0</v>
      </c>
      <c r="BB96" s="145">
        <f>'D1.1. - Stavební část'!F35</f>
        <v>0</v>
      </c>
      <c r="BC96" s="145">
        <f>'D1.1. - Stavební část'!F36</f>
        <v>0</v>
      </c>
      <c r="BD96" s="147">
        <f>'D1.1. - Stavební část'!F37</f>
        <v>0</v>
      </c>
      <c r="BT96" s="149" t="s">
        <v>76</v>
      </c>
      <c r="BV96" s="149" t="s">
        <v>70</v>
      </c>
      <c r="BW96" s="149" t="s">
        <v>77</v>
      </c>
      <c r="BX96" s="149" t="s">
        <v>4</v>
      </c>
      <c r="CL96" s="149" t="s">
        <v>1</v>
      </c>
      <c r="CM96" s="149" t="s">
        <v>78</v>
      </c>
    </row>
    <row r="97" spans="1:91" s="148" customFormat="1" ht="16.5" customHeight="1" x14ac:dyDescent="0.2">
      <c r="A97" s="139" t="s">
        <v>72</v>
      </c>
      <c r="B97" s="140"/>
      <c r="C97" s="141"/>
      <c r="D97" s="381" t="s">
        <v>79</v>
      </c>
      <c r="E97" s="381"/>
      <c r="F97" s="381"/>
      <c r="G97" s="381"/>
      <c r="H97" s="381"/>
      <c r="I97" s="142"/>
      <c r="J97" s="381" t="s">
        <v>80</v>
      </c>
      <c r="K97" s="381"/>
      <c r="L97" s="381"/>
      <c r="M97" s="381"/>
      <c r="N97" s="381"/>
      <c r="O97" s="381"/>
      <c r="P97" s="381"/>
      <c r="Q97" s="381"/>
      <c r="R97" s="381"/>
      <c r="S97" s="381"/>
      <c r="T97" s="381"/>
      <c r="U97" s="381"/>
      <c r="V97" s="381"/>
      <c r="W97" s="381"/>
      <c r="X97" s="381"/>
      <c r="Y97" s="381"/>
      <c r="Z97" s="381"/>
      <c r="AA97" s="381"/>
      <c r="AB97" s="381"/>
      <c r="AC97" s="381"/>
      <c r="AD97" s="381"/>
      <c r="AE97" s="381"/>
      <c r="AF97" s="381"/>
      <c r="AG97" s="379">
        <f>'D.1.4.1 - Zdravotechnické...'!J30</f>
        <v>0</v>
      </c>
      <c r="AH97" s="380"/>
      <c r="AI97" s="380"/>
      <c r="AJ97" s="380"/>
      <c r="AK97" s="380"/>
      <c r="AL97" s="380"/>
      <c r="AM97" s="380"/>
      <c r="AN97" s="379"/>
      <c r="AO97" s="380"/>
      <c r="AP97" s="380"/>
      <c r="AQ97" s="143" t="s">
        <v>75</v>
      </c>
      <c r="AR97" s="140"/>
      <c r="AS97" s="144">
        <v>0</v>
      </c>
      <c r="AT97" s="145">
        <f t="shared" si="0"/>
        <v>0</v>
      </c>
      <c r="AU97" s="146">
        <f>'D.1.4.1 - Zdravotechnické...'!P124</f>
        <v>0</v>
      </c>
      <c r="AV97" s="145">
        <f>'D.1.4.1 - Zdravotechnické...'!J33</f>
        <v>0</v>
      </c>
      <c r="AW97" s="145">
        <f>'D.1.4.1 - Zdravotechnické...'!J34</f>
        <v>0</v>
      </c>
      <c r="AX97" s="145">
        <f>'D.1.4.1 - Zdravotechnické...'!J35</f>
        <v>0</v>
      </c>
      <c r="AY97" s="145">
        <f>'D.1.4.1 - Zdravotechnické...'!J36</f>
        <v>0</v>
      </c>
      <c r="AZ97" s="145">
        <f>'D.1.4.1 - Zdravotechnické...'!F33</f>
        <v>0</v>
      </c>
      <c r="BA97" s="145">
        <f>'D.1.4.1 - Zdravotechnické...'!F34</f>
        <v>0</v>
      </c>
      <c r="BB97" s="145">
        <f>'D.1.4.1 - Zdravotechnické...'!F35</f>
        <v>0</v>
      </c>
      <c r="BC97" s="145">
        <f>'D.1.4.1 - Zdravotechnické...'!F36</f>
        <v>0</v>
      </c>
      <c r="BD97" s="147">
        <f>'D.1.4.1 - Zdravotechnické...'!F37</f>
        <v>0</v>
      </c>
      <c r="BT97" s="149" t="s">
        <v>76</v>
      </c>
      <c r="BV97" s="149" t="s">
        <v>70</v>
      </c>
      <c r="BW97" s="149" t="s">
        <v>81</v>
      </c>
      <c r="BX97" s="149" t="s">
        <v>4</v>
      </c>
      <c r="CL97" s="149" t="s">
        <v>1</v>
      </c>
      <c r="CM97" s="149" t="s">
        <v>78</v>
      </c>
    </row>
    <row r="98" spans="1:91" s="148" customFormat="1" ht="16.5" customHeight="1" x14ac:dyDescent="0.2">
      <c r="A98" s="139" t="s">
        <v>72</v>
      </c>
      <c r="B98" s="140"/>
      <c r="C98" s="141"/>
      <c r="D98" s="381" t="s">
        <v>82</v>
      </c>
      <c r="E98" s="381"/>
      <c r="F98" s="381"/>
      <c r="G98" s="381"/>
      <c r="H98" s="381"/>
      <c r="I98" s="142"/>
      <c r="J98" s="381" t="s">
        <v>83</v>
      </c>
      <c r="K98" s="381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  <c r="AA98" s="381"/>
      <c r="AB98" s="381"/>
      <c r="AC98" s="381"/>
      <c r="AD98" s="381"/>
      <c r="AE98" s="381"/>
      <c r="AF98" s="381"/>
      <c r="AG98" s="379">
        <f>'D.1.4.2 - Slaboproudé ins...'!J30</f>
        <v>0</v>
      </c>
      <c r="AH98" s="380"/>
      <c r="AI98" s="380"/>
      <c r="AJ98" s="380"/>
      <c r="AK98" s="380"/>
      <c r="AL98" s="380"/>
      <c r="AM98" s="380"/>
      <c r="AN98" s="379"/>
      <c r="AO98" s="380"/>
      <c r="AP98" s="380"/>
      <c r="AQ98" s="143" t="s">
        <v>75</v>
      </c>
      <c r="AR98" s="140"/>
      <c r="AS98" s="144">
        <v>0</v>
      </c>
      <c r="AT98" s="145">
        <f t="shared" si="0"/>
        <v>0</v>
      </c>
      <c r="AU98" s="146" t="e">
        <f>'D.1.4.2 - Slaboproudé ins...'!P125</f>
        <v>#REF!</v>
      </c>
      <c r="AV98" s="145">
        <f>'D.1.4.2 - Slaboproudé ins...'!J33</f>
        <v>0</v>
      </c>
      <c r="AW98" s="145">
        <f>'D.1.4.2 - Slaboproudé ins...'!J34</f>
        <v>0</v>
      </c>
      <c r="AX98" s="145">
        <f>'D.1.4.2 - Slaboproudé ins...'!J35</f>
        <v>0</v>
      </c>
      <c r="AY98" s="145">
        <f>'D.1.4.2 - Slaboproudé ins...'!J36</f>
        <v>0</v>
      </c>
      <c r="AZ98" s="145">
        <f>'D.1.4.2 - Slaboproudé ins...'!F33</f>
        <v>0</v>
      </c>
      <c r="BA98" s="145">
        <f>'D.1.4.2 - Slaboproudé ins...'!F34</f>
        <v>0</v>
      </c>
      <c r="BB98" s="145">
        <f>'D.1.4.2 - Slaboproudé ins...'!F35</f>
        <v>0</v>
      </c>
      <c r="BC98" s="145">
        <f>'D.1.4.2 - Slaboproudé ins...'!F36</f>
        <v>0</v>
      </c>
      <c r="BD98" s="147">
        <f>'D.1.4.2 - Slaboproudé ins...'!F37</f>
        <v>0</v>
      </c>
      <c r="BT98" s="149" t="s">
        <v>76</v>
      </c>
      <c r="BV98" s="149" t="s">
        <v>70</v>
      </c>
      <c r="BW98" s="149" t="s">
        <v>84</v>
      </c>
      <c r="BX98" s="149" t="s">
        <v>4</v>
      </c>
      <c r="CL98" s="149" t="s">
        <v>1</v>
      </c>
      <c r="CM98" s="149" t="s">
        <v>78</v>
      </c>
    </row>
    <row r="99" spans="1:91" s="148" customFormat="1" ht="16.5" customHeight="1" x14ac:dyDescent="0.2">
      <c r="A99" s="139" t="s">
        <v>72</v>
      </c>
      <c r="B99" s="140"/>
      <c r="C99" s="141"/>
      <c r="D99" s="381" t="s">
        <v>85</v>
      </c>
      <c r="E99" s="381"/>
      <c r="F99" s="381"/>
      <c r="G99" s="381"/>
      <c r="H99" s="381"/>
      <c r="I99" s="142"/>
      <c r="J99" s="381" t="s">
        <v>86</v>
      </c>
      <c r="K99" s="381"/>
      <c r="L99" s="381"/>
      <c r="M99" s="381"/>
      <c r="N99" s="381"/>
      <c r="O99" s="381"/>
      <c r="P99" s="381"/>
      <c r="Q99" s="381"/>
      <c r="R99" s="381"/>
      <c r="S99" s="381"/>
      <c r="T99" s="381"/>
      <c r="U99" s="381"/>
      <c r="V99" s="381"/>
      <c r="W99" s="381"/>
      <c r="X99" s="381"/>
      <c r="Y99" s="381"/>
      <c r="Z99" s="381"/>
      <c r="AA99" s="381"/>
      <c r="AB99" s="381"/>
      <c r="AC99" s="381"/>
      <c r="AD99" s="381"/>
      <c r="AE99" s="381"/>
      <c r="AF99" s="381"/>
      <c r="AG99" s="379">
        <f>'D.1.4.3 - Silnoproudé ele...'!J30</f>
        <v>0</v>
      </c>
      <c r="AH99" s="380"/>
      <c r="AI99" s="380"/>
      <c r="AJ99" s="380"/>
      <c r="AK99" s="380"/>
      <c r="AL99" s="380"/>
      <c r="AM99" s="380"/>
      <c r="AN99" s="379"/>
      <c r="AO99" s="380"/>
      <c r="AP99" s="380"/>
      <c r="AQ99" s="143" t="s">
        <v>75</v>
      </c>
      <c r="AR99" s="140"/>
      <c r="AS99" s="144">
        <v>0</v>
      </c>
      <c r="AT99" s="145">
        <f t="shared" si="0"/>
        <v>0</v>
      </c>
      <c r="AU99" s="146">
        <f>'D.1.4.3 - Silnoproudé ele...'!P126</f>
        <v>0</v>
      </c>
      <c r="AV99" s="145">
        <f>'D.1.4.3 - Silnoproudé ele...'!J33</f>
        <v>0</v>
      </c>
      <c r="AW99" s="145">
        <f>'D.1.4.3 - Silnoproudé ele...'!J34</f>
        <v>0</v>
      </c>
      <c r="AX99" s="145">
        <f>'D.1.4.3 - Silnoproudé ele...'!J35</f>
        <v>0</v>
      </c>
      <c r="AY99" s="145">
        <f>'D.1.4.3 - Silnoproudé ele...'!J36</f>
        <v>0</v>
      </c>
      <c r="AZ99" s="145">
        <f>'D.1.4.3 - Silnoproudé ele...'!F33</f>
        <v>0</v>
      </c>
      <c r="BA99" s="145">
        <f>'D.1.4.3 - Silnoproudé ele...'!F34</f>
        <v>0</v>
      </c>
      <c r="BB99" s="145">
        <f>'D.1.4.3 - Silnoproudé ele...'!F35</f>
        <v>0</v>
      </c>
      <c r="BC99" s="145">
        <f>'D.1.4.3 - Silnoproudé ele...'!F36</f>
        <v>0</v>
      </c>
      <c r="BD99" s="147">
        <f>'D.1.4.3 - Silnoproudé ele...'!F37</f>
        <v>0</v>
      </c>
      <c r="BT99" s="149" t="s">
        <v>76</v>
      </c>
      <c r="BV99" s="149" t="s">
        <v>70</v>
      </c>
      <c r="BW99" s="149" t="s">
        <v>87</v>
      </c>
      <c r="BX99" s="149" t="s">
        <v>4</v>
      </c>
      <c r="CL99" s="149" t="s">
        <v>1</v>
      </c>
      <c r="CM99" s="149" t="s">
        <v>78</v>
      </c>
    </row>
    <row r="100" spans="1:91" s="148" customFormat="1" ht="16.5" customHeight="1" x14ac:dyDescent="0.2">
      <c r="A100" s="139" t="s">
        <v>72</v>
      </c>
      <c r="B100" s="140"/>
      <c r="C100" s="141"/>
      <c r="D100" s="381" t="s">
        <v>88</v>
      </c>
      <c r="E100" s="381"/>
      <c r="F100" s="381"/>
      <c r="G100" s="381"/>
      <c r="H100" s="381"/>
      <c r="I100" s="142"/>
      <c r="J100" s="381" t="s">
        <v>89</v>
      </c>
      <c r="K100" s="381"/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79">
        <f>'D.1.4.3S - Silnoproudé in...'!J30</f>
        <v>0</v>
      </c>
      <c r="AH100" s="380"/>
      <c r="AI100" s="380"/>
      <c r="AJ100" s="380"/>
      <c r="AK100" s="380"/>
      <c r="AL100" s="380"/>
      <c r="AM100" s="380"/>
      <c r="AN100" s="379"/>
      <c r="AO100" s="380"/>
      <c r="AP100" s="380"/>
      <c r="AQ100" s="143" t="s">
        <v>75</v>
      </c>
      <c r="AR100" s="140"/>
      <c r="AS100" s="144">
        <v>0</v>
      </c>
      <c r="AT100" s="145">
        <f t="shared" si="0"/>
        <v>0</v>
      </c>
      <c r="AU100" s="146">
        <f>'D.1.4.3S - Silnoproudé in...'!P120</f>
        <v>0</v>
      </c>
      <c r="AV100" s="145">
        <f>'D.1.4.3S - Silnoproudé in...'!J33</f>
        <v>0</v>
      </c>
      <c r="AW100" s="145">
        <f>'D.1.4.3S - Silnoproudé in...'!J34</f>
        <v>0</v>
      </c>
      <c r="AX100" s="145">
        <f>'D.1.4.3S - Silnoproudé in...'!J35</f>
        <v>0</v>
      </c>
      <c r="AY100" s="145">
        <f>'D.1.4.3S - Silnoproudé in...'!J36</f>
        <v>0</v>
      </c>
      <c r="AZ100" s="145">
        <f>'D.1.4.3S - Silnoproudé in...'!F33</f>
        <v>0</v>
      </c>
      <c r="BA100" s="145">
        <f>'D.1.4.3S - Silnoproudé in...'!F34</f>
        <v>0</v>
      </c>
      <c r="BB100" s="145">
        <f>'D.1.4.3S - Silnoproudé in...'!F35</f>
        <v>0</v>
      </c>
      <c r="BC100" s="145">
        <f>'D.1.4.3S - Silnoproudé in...'!F36</f>
        <v>0</v>
      </c>
      <c r="BD100" s="147">
        <f>'D.1.4.3S - Silnoproudé in...'!F37</f>
        <v>0</v>
      </c>
      <c r="BT100" s="149" t="s">
        <v>76</v>
      </c>
      <c r="BV100" s="149" t="s">
        <v>70</v>
      </c>
      <c r="BW100" s="149" t="s">
        <v>90</v>
      </c>
      <c r="BX100" s="149" t="s">
        <v>4</v>
      </c>
      <c r="CL100" s="149" t="s">
        <v>1</v>
      </c>
      <c r="CM100" s="149" t="s">
        <v>78</v>
      </c>
    </row>
    <row r="101" spans="1:91" s="148" customFormat="1" ht="16.5" customHeight="1" x14ac:dyDescent="0.2">
      <c r="A101" s="139" t="s">
        <v>72</v>
      </c>
      <c r="B101" s="140"/>
      <c r="C101" s="141"/>
      <c r="D101" s="381" t="s">
        <v>91</v>
      </c>
      <c r="E101" s="381"/>
      <c r="F101" s="381"/>
      <c r="G101" s="381"/>
      <c r="H101" s="381"/>
      <c r="I101" s="142"/>
      <c r="J101" s="381" t="s">
        <v>92</v>
      </c>
      <c r="K101" s="381"/>
      <c r="L101" s="381"/>
      <c r="M101" s="381"/>
      <c r="N101" s="381"/>
      <c r="O101" s="381"/>
      <c r="P101" s="381"/>
      <c r="Q101" s="381"/>
      <c r="R101" s="381"/>
      <c r="S101" s="381"/>
      <c r="T101" s="381"/>
      <c r="U101" s="381"/>
      <c r="V101" s="381"/>
      <c r="W101" s="381"/>
      <c r="X101" s="381"/>
      <c r="Y101" s="381"/>
      <c r="Z101" s="381"/>
      <c r="AA101" s="381"/>
      <c r="AB101" s="381"/>
      <c r="AC101" s="381"/>
      <c r="AD101" s="381"/>
      <c r="AE101" s="381"/>
      <c r="AF101" s="381"/>
      <c r="AG101" s="379">
        <f>'D.1.4.4 - Měření a regulace'!J30</f>
        <v>0</v>
      </c>
      <c r="AH101" s="380"/>
      <c r="AI101" s="380"/>
      <c r="AJ101" s="380"/>
      <c r="AK101" s="380"/>
      <c r="AL101" s="380"/>
      <c r="AM101" s="380"/>
      <c r="AN101" s="379"/>
      <c r="AO101" s="380"/>
      <c r="AP101" s="380"/>
      <c r="AQ101" s="143" t="s">
        <v>75</v>
      </c>
      <c r="AR101" s="140"/>
      <c r="AS101" s="144">
        <v>0</v>
      </c>
      <c r="AT101" s="145">
        <f t="shared" si="0"/>
        <v>0</v>
      </c>
      <c r="AU101" s="146">
        <f>'D.1.4.4 - Měření a regulace'!P128</f>
        <v>0</v>
      </c>
      <c r="AV101" s="145">
        <f>'D.1.4.4 - Měření a regulace'!J33</f>
        <v>0</v>
      </c>
      <c r="AW101" s="145">
        <f>'D.1.4.4 - Měření a regulace'!J34</f>
        <v>0</v>
      </c>
      <c r="AX101" s="145">
        <f>'D.1.4.4 - Měření a regulace'!J35</f>
        <v>0</v>
      </c>
      <c r="AY101" s="145">
        <f>'D.1.4.4 - Měření a regulace'!J36</f>
        <v>0</v>
      </c>
      <c r="AZ101" s="145">
        <f>'D.1.4.4 - Měření a regulace'!F33</f>
        <v>0</v>
      </c>
      <c r="BA101" s="145">
        <f>'D.1.4.4 - Měření a regulace'!F34</f>
        <v>0</v>
      </c>
      <c r="BB101" s="145">
        <f>'D.1.4.4 - Měření a regulace'!F35</f>
        <v>0</v>
      </c>
      <c r="BC101" s="145">
        <f>'D.1.4.4 - Měření a regulace'!F36</f>
        <v>0</v>
      </c>
      <c r="BD101" s="147">
        <f>'D.1.4.4 - Měření a regulace'!F37</f>
        <v>0</v>
      </c>
      <c r="BT101" s="149" t="s">
        <v>76</v>
      </c>
      <c r="BV101" s="149" t="s">
        <v>70</v>
      </c>
      <c r="BW101" s="149" t="s">
        <v>93</v>
      </c>
      <c r="BX101" s="149" t="s">
        <v>4</v>
      </c>
      <c r="CL101" s="149" t="s">
        <v>1</v>
      </c>
      <c r="CM101" s="149" t="s">
        <v>78</v>
      </c>
    </row>
    <row r="102" spans="1:91" s="148" customFormat="1" ht="16.5" customHeight="1" x14ac:dyDescent="0.2">
      <c r="A102" s="139" t="s">
        <v>72</v>
      </c>
      <c r="B102" s="140"/>
      <c r="C102" s="141"/>
      <c r="D102" s="381" t="s">
        <v>94</v>
      </c>
      <c r="E102" s="381"/>
      <c r="F102" s="381"/>
      <c r="G102" s="381"/>
      <c r="H102" s="381"/>
      <c r="I102" s="142"/>
      <c r="J102" s="381" t="s">
        <v>95</v>
      </c>
      <c r="K102" s="381"/>
      <c r="L102" s="381"/>
      <c r="M102" s="381"/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Y102" s="381"/>
      <c r="Z102" s="381"/>
      <c r="AA102" s="381"/>
      <c r="AB102" s="381"/>
      <c r="AC102" s="381"/>
      <c r="AD102" s="381"/>
      <c r="AE102" s="381"/>
      <c r="AF102" s="381"/>
      <c r="AG102" s="379">
        <f>'D.2.1 - Areálová kanalizace'!J30</f>
        <v>0</v>
      </c>
      <c r="AH102" s="380"/>
      <c r="AI102" s="380"/>
      <c r="AJ102" s="380"/>
      <c r="AK102" s="380"/>
      <c r="AL102" s="380"/>
      <c r="AM102" s="380"/>
      <c r="AN102" s="379"/>
      <c r="AO102" s="380"/>
      <c r="AP102" s="380"/>
      <c r="AQ102" s="143" t="s">
        <v>75</v>
      </c>
      <c r="AR102" s="140"/>
      <c r="AS102" s="144">
        <v>0</v>
      </c>
      <c r="AT102" s="145">
        <f t="shared" si="0"/>
        <v>0</v>
      </c>
      <c r="AU102" s="146">
        <f>'D.2.1 - Areálová kanalizace'!P118</f>
        <v>0</v>
      </c>
      <c r="AV102" s="145">
        <f>'D.2.1 - Areálová kanalizace'!J33</f>
        <v>0</v>
      </c>
      <c r="AW102" s="145">
        <f>'D.2.1 - Areálová kanalizace'!J34</f>
        <v>0</v>
      </c>
      <c r="AX102" s="145">
        <f>'D.2.1 - Areálová kanalizace'!J35</f>
        <v>0</v>
      </c>
      <c r="AY102" s="145">
        <f>'D.2.1 - Areálová kanalizace'!J36</f>
        <v>0</v>
      </c>
      <c r="AZ102" s="145">
        <f>'D.2.1 - Areálová kanalizace'!F33</f>
        <v>0</v>
      </c>
      <c r="BA102" s="145">
        <f>'D.2.1 - Areálová kanalizace'!F34</f>
        <v>0</v>
      </c>
      <c r="BB102" s="145">
        <f>'D.2.1 - Areálová kanalizace'!F35</f>
        <v>0</v>
      </c>
      <c r="BC102" s="145">
        <f>'D.2.1 - Areálová kanalizace'!F36</f>
        <v>0</v>
      </c>
      <c r="BD102" s="147">
        <f>'D.2.1 - Areálová kanalizace'!F37</f>
        <v>0</v>
      </c>
      <c r="BT102" s="149" t="s">
        <v>76</v>
      </c>
      <c r="BV102" s="149" t="s">
        <v>70</v>
      </c>
      <c r="BW102" s="149" t="s">
        <v>96</v>
      </c>
      <c r="BX102" s="149" t="s">
        <v>4</v>
      </c>
      <c r="CL102" s="149" t="s">
        <v>1</v>
      </c>
      <c r="CM102" s="149" t="s">
        <v>78</v>
      </c>
    </row>
    <row r="103" spans="1:91" s="148" customFormat="1" ht="16.5" customHeight="1" x14ac:dyDescent="0.2">
      <c r="A103" s="139" t="s">
        <v>72</v>
      </c>
      <c r="B103" s="140"/>
      <c r="C103" s="141"/>
      <c r="D103" s="381" t="s">
        <v>97</v>
      </c>
      <c r="E103" s="381"/>
      <c r="F103" s="381"/>
      <c r="G103" s="381"/>
      <c r="H103" s="381"/>
      <c r="I103" s="142"/>
      <c r="J103" s="381" t="s">
        <v>98</v>
      </c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1"/>
      <c r="AG103" s="379">
        <f>'VRN - Vedlejší a ostatní ...'!J30</f>
        <v>0</v>
      </c>
      <c r="AH103" s="380"/>
      <c r="AI103" s="380"/>
      <c r="AJ103" s="380"/>
      <c r="AK103" s="380"/>
      <c r="AL103" s="380"/>
      <c r="AM103" s="380"/>
      <c r="AN103" s="379"/>
      <c r="AO103" s="380"/>
      <c r="AP103" s="380"/>
      <c r="AQ103" s="143" t="s">
        <v>75</v>
      </c>
      <c r="AR103" s="140"/>
      <c r="AS103" s="150">
        <v>0</v>
      </c>
      <c r="AT103" s="151">
        <f t="shared" si="0"/>
        <v>0</v>
      </c>
      <c r="AU103" s="152">
        <f>'VRN - Vedlejší a ostatní ...'!P118</f>
        <v>0</v>
      </c>
      <c r="AV103" s="151">
        <f>'VRN - Vedlejší a ostatní ...'!J33</f>
        <v>0</v>
      </c>
      <c r="AW103" s="151">
        <f>'VRN - Vedlejší a ostatní ...'!J34</f>
        <v>0</v>
      </c>
      <c r="AX103" s="151">
        <f>'VRN - Vedlejší a ostatní ...'!J35</f>
        <v>0</v>
      </c>
      <c r="AY103" s="151">
        <f>'VRN - Vedlejší a ostatní ...'!J36</f>
        <v>0</v>
      </c>
      <c r="AZ103" s="151">
        <f>'VRN - Vedlejší a ostatní ...'!F33</f>
        <v>0</v>
      </c>
      <c r="BA103" s="151">
        <f>'VRN - Vedlejší a ostatní ...'!F34</f>
        <v>0</v>
      </c>
      <c r="BB103" s="151">
        <f>'VRN - Vedlejší a ostatní ...'!F35</f>
        <v>0</v>
      </c>
      <c r="BC103" s="151">
        <f>'VRN - Vedlejší a ostatní ...'!F36</f>
        <v>0</v>
      </c>
      <c r="BD103" s="153">
        <f>'VRN - Vedlejší a ostatní ...'!F37</f>
        <v>0</v>
      </c>
      <c r="BT103" s="149" t="s">
        <v>76</v>
      </c>
      <c r="BV103" s="149" t="s">
        <v>70</v>
      </c>
      <c r="BW103" s="149" t="s">
        <v>99</v>
      </c>
      <c r="BX103" s="149" t="s">
        <v>4</v>
      </c>
      <c r="CL103" s="149" t="s">
        <v>1</v>
      </c>
      <c r="CM103" s="149" t="s">
        <v>78</v>
      </c>
    </row>
    <row r="104" spans="1:91" s="18" customFormat="1" ht="30" customHeight="1" x14ac:dyDescent="0.2">
      <c r="A104" s="15"/>
      <c r="B104" s="16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6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91" s="18" customFormat="1" ht="6.95" customHeight="1" x14ac:dyDescent="0.2">
      <c r="A105" s="15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16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</sheetData>
  <sheetProtection password="C71F" sheet="1" objects="1" scenarios="1"/>
  <mergeCells count="77">
    <mergeCell ref="AR2:BE2"/>
    <mergeCell ref="L34:P34"/>
    <mergeCell ref="W34:AE34"/>
    <mergeCell ref="AK34:AO34"/>
    <mergeCell ref="AK36:AO36"/>
    <mergeCell ref="X36:AB36"/>
    <mergeCell ref="W32:AE32"/>
    <mergeCell ref="AK32:AO32"/>
    <mergeCell ref="L32:P32"/>
    <mergeCell ref="L33:P33"/>
    <mergeCell ref="W33:AE33"/>
    <mergeCell ref="AK33:AO33"/>
    <mergeCell ref="L30:P30"/>
    <mergeCell ref="W30:AE30"/>
    <mergeCell ref="AK30:AO30"/>
    <mergeCell ref="AK31:AO31"/>
    <mergeCell ref="K5:AJ5"/>
    <mergeCell ref="K6:AJ6"/>
    <mergeCell ref="E24:AN24"/>
    <mergeCell ref="AK27:AO27"/>
    <mergeCell ref="L29:P29"/>
    <mergeCell ref="W29:AE29"/>
    <mergeCell ref="AK29:AO29"/>
    <mergeCell ref="E11:AI11"/>
    <mergeCell ref="E14:AI14"/>
    <mergeCell ref="E18:AI18"/>
    <mergeCell ref="E21:AI21"/>
    <mergeCell ref="K8:AI8"/>
    <mergeCell ref="K7:AI7"/>
    <mergeCell ref="E15:AI15"/>
    <mergeCell ref="AN103:AP103"/>
    <mergeCell ref="AG103:AM103"/>
    <mergeCell ref="D103:H103"/>
    <mergeCell ref="J103:AF103"/>
    <mergeCell ref="L31:P31"/>
    <mergeCell ref="W31:AE31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99:AP99"/>
    <mergeCell ref="AG99:AM99"/>
    <mergeCell ref="J99:AF99"/>
    <mergeCell ref="D99:H99"/>
    <mergeCell ref="AN100:AP100"/>
    <mergeCell ref="AG100:AM100"/>
    <mergeCell ref="D100:H100"/>
    <mergeCell ref="J100:AF100"/>
    <mergeCell ref="J97:AF97"/>
    <mergeCell ref="D97:H97"/>
    <mergeCell ref="AN97:AP97"/>
    <mergeCell ref="AG97:AM97"/>
    <mergeCell ref="J98:AF98"/>
    <mergeCell ref="AG98:AM98"/>
    <mergeCell ref="D98:H98"/>
    <mergeCell ref="AN98:AP98"/>
    <mergeCell ref="C93:G93"/>
    <mergeCell ref="AN93:AP93"/>
    <mergeCell ref="AG93:AM93"/>
    <mergeCell ref="I93:AF93"/>
    <mergeCell ref="AN96:AP96"/>
    <mergeCell ref="D96:H96"/>
    <mergeCell ref="AG96:AM96"/>
    <mergeCell ref="J96:AF96"/>
    <mergeCell ref="AG95:AM95"/>
    <mergeCell ref="AN95:AP95"/>
    <mergeCell ref="L86:AJ86"/>
    <mergeCell ref="AM88:AN88"/>
    <mergeCell ref="AM90:AP90"/>
    <mergeCell ref="AS90:AT92"/>
    <mergeCell ref="AM91:AP91"/>
    <mergeCell ref="L90:AH90"/>
    <mergeCell ref="L88:AH88"/>
  </mergeCells>
  <hyperlinks>
    <hyperlink ref="A96" location="'D1.1. - Stavební část'!C2" display="/"/>
    <hyperlink ref="A97" location="'D.1.4.1 - Zdravotechnické...'!C2" display="/"/>
    <hyperlink ref="A98" location="'D.1.4.2 - Slaboproudé ins...'!C2" display="/"/>
    <hyperlink ref="A99" location="'D.1.4.3 - Silnoproudé ele...'!C2" display="/"/>
    <hyperlink ref="A100" location="'D.1.4.3S - Silnoproudé in...'!C2" display="/"/>
    <hyperlink ref="A101" location="'D.1.4.4 - Měření a regulace'!C2" display="/"/>
    <hyperlink ref="A102" location="'D.2.1 - Areálová kanalizace'!C2" display="/"/>
    <hyperlink ref="A103" location="'VRN - Vedlejší a ostatní 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31"/>
  <sheetViews>
    <sheetView showGridLines="0" zoomScale="110" zoomScaleNormal="110" workbookViewId="0">
      <selection activeCell="I136" sqref="I136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5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4" style="1" customWidth="1"/>
    <col min="13" max="13" width="10.83203125" style="1" hidden="1" customWidth="1"/>
    <col min="14" max="14" width="9.33203125" style="1" hidden="1" customWidth="1"/>
    <col min="15" max="20" width="14.1640625" style="1" hidden="1" customWidth="1"/>
    <col min="21" max="21" width="16.33203125" style="1" hidden="1" customWidth="1"/>
    <col min="22" max="22" width="21.8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35" width="9.33203125" style="1"/>
    <col min="36" max="36" width="9.33203125" style="1" customWidth="1"/>
    <col min="37" max="41" width="9.33203125" style="1"/>
    <col min="42" max="42" width="9.33203125" style="1" customWidth="1"/>
    <col min="43" max="43" width="9.33203125" style="1"/>
    <col min="44" max="62" width="9.33203125" style="1" hidden="1" customWidth="1"/>
    <col min="63" max="63" width="14.1640625" style="1" hidden="1" customWidth="1"/>
    <col min="64" max="65" width="9.33203125" style="1" hidden="1" customWidth="1"/>
    <col min="66" max="66" width="9.33203125" style="1" customWidth="1"/>
    <col min="67" max="68" width="9.33203125" style="1"/>
    <col min="69" max="69" width="9.33203125" style="1" customWidth="1"/>
    <col min="70" max="73" width="9.33203125" style="1"/>
    <col min="74" max="74" width="9.33203125" style="1" customWidth="1"/>
    <col min="75" max="81" width="9.33203125" style="1"/>
    <col min="82" max="82" width="9.33203125" style="1" customWidth="1"/>
    <col min="83" max="94" width="9.33203125" style="1"/>
    <col min="95" max="95" width="9.33203125" style="1" customWidth="1"/>
    <col min="96" max="16384" width="9.33203125" style="1"/>
  </cols>
  <sheetData>
    <row r="2" spans="1:46" ht="36.950000000000003" customHeight="1" x14ac:dyDescent="0.2">
      <c r="L2" s="398" t="s">
        <v>5</v>
      </c>
      <c r="M2" s="388"/>
      <c r="N2" s="388"/>
      <c r="O2" s="388"/>
      <c r="P2" s="388"/>
      <c r="Q2" s="388"/>
      <c r="R2" s="388"/>
      <c r="S2" s="388"/>
      <c r="T2" s="388"/>
      <c r="U2" s="388"/>
      <c r="V2" s="388"/>
      <c r="AT2" s="7" t="s">
        <v>77</v>
      </c>
    </row>
    <row r="3" spans="1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78</v>
      </c>
    </row>
    <row r="4" spans="1:46" ht="24.95" customHeight="1" x14ac:dyDescent="0.2">
      <c r="B4" s="10"/>
      <c r="D4" s="11" t="s">
        <v>100</v>
      </c>
      <c r="L4" s="10"/>
      <c r="M4" s="12" t="s">
        <v>10</v>
      </c>
      <c r="AT4" s="7" t="s">
        <v>3</v>
      </c>
    </row>
    <row r="5" spans="1:46" ht="6.95" customHeight="1" x14ac:dyDescent="0.2">
      <c r="B5" s="10"/>
      <c r="L5" s="10"/>
    </row>
    <row r="6" spans="1:46" ht="12" customHeight="1" x14ac:dyDescent="0.2">
      <c r="B6" s="10"/>
      <c r="D6" s="13" t="s">
        <v>13</v>
      </c>
      <c r="L6" s="10"/>
    </row>
    <row r="7" spans="1:46" ht="33" customHeight="1" x14ac:dyDescent="0.2">
      <c r="B7" s="10"/>
      <c r="E7" s="404" t="str">
        <f>'Rekapitulace stavby'!K6</f>
        <v>72000 - Stavební úpravy vybraných částí Arcibiskupského zámku 
SO 03 Obnova vinných sklepů - expozice</v>
      </c>
      <c r="F7" s="405"/>
      <c r="G7" s="405"/>
      <c r="H7" s="405"/>
      <c r="L7" s="10"/>
    </row>
    <row r="8" spans="1:46" s="18" customFormat="1" ht="12" customHeight="1" x14ac:dyDescent="0.2">
      <c r="A8" s="15"/>
      <c r="B8" s="16"/>
      <c r="C8" s="15"/>
      <c r="D8" s="13" t="s">
        <v>101</v>
      </c>
      <c r="E8" s="15"/>
      <c r="F8" s="15"/>
      <c r="G8" s="15"/>
      <c r="H8" s="15"/>
      <c r="I8" s="15"/>
      <c r="J8" s="15"/>
      <c r="K8" s="15"/>
      <c r="L8" s="17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46" s="18" customFormat="1" ht="16.5" customHeight="1" x14ac:dyDescent="0.2">
      <c r="A9" s="15"/>
      <c r="B9" s="16"/>
      <c r="C9" s="15"/>
      <c r="D9" s="15"/>
      <c r="E9" s="362" t="s">
        <v>102</v>
      </c>
      <c r="F9" s="403"/>
      <c r="G9" s="403"/>
      <c r="H9" s="403"/>
      <c r="I9" s="15"/>
      <c r="J9" s="15"/>
      <c r="K9" s="15"/>
      <c r="L9" s="17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6" s="18" customFormat="1" x14ac:dyDescent="0.2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7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46" s="18" customFormat="1" ht="12" customHeight="1" x14ac:dyDescent="0.2">
      <c r="A11" s="15"/>
      <c r="B11" s="16"/>
      <c r="C11" s="15"/>
      <c r="D11" s="13" t="s">
        <v>14</v>
      </c>
      <c r="E11" s="15"/>
      <c r="F11" s="19" t="s">
        <v>1</v>
      </c>
      <c r="G11" s="15"/>
      <c r="H11" s="15"/>
      <c r="I11" s="13" t="s">
        <v>15</v>
      </c>
      <c r="J11" s="19" t="s">
        <v>1</v>
      </c>
      <c r="K11" s="15"/>
      <c r="L11" s="17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46" s="18" customFormat="1" ht="12" customHeight="1" x14ac:dyDescent="0.2">
      <c r="A12" s="15"/>
      <c r="B12" s="16"/>
      <c r="C12" s="15"/>
      <c r="D12" s="13" t="s">
        <v>16</v>
      </c>
      <c r="E12" s="15"/>
      <c r="F12" s="19" t="s">
        <v>17</v>
      </c>
      <c r="G12" s="15"/>
      <c r="H12" s="15"/>
      <c r="I12" s="13" t="s">
        <v>18</v>
      </c>
      <c r="J12" s="20"/>
      <c r="K12" s="15"/>
      <c r="L12" s="17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46" s="18" customFormat="1" ht="10.9" customHeight="1" x14ac:dyDescent="0.2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7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46" s="18" customFormat="1" ht="12" customHeight="1" x14ac:dyDescent="0.2">
      <c r="A14" s="15"/>
      <c r="B14" s="16"/>
      <c r="C14" s="15"/>
      <c r="D14" s="13" t="s">
        <v>19</v>
      </c>
      <c r="E14" s="15"/>
      <c r="F14" s="15"/>
      <c r="G14" s="15"/>
      <c r="H14" s="15"/>
      <c r="I14" s="13" t="s">
        <v>20</v>
      </c>
      <c r="J14" s="19">
        <v>445151</v>
      </c>
      <c r="K14" s="15"/>
      <c r="L14" s="17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46" s="18" customFormat="1" ht="18" customHeight="1" x14ac:dyDescent="0.2">
      <c r="A15" s="15"/>
      <c r="B15" s="16"/>
      <c r="C15" s="15"/>
      <c r="D15" s="15"/>
      <c r="E15" s="390" t="s">
        <v>2304</v>
      </c>
      <c r="F15" s="371"/>
      <c r="G15" s="371"/>
      <c r="H15" s="371"/>
      <c r="I15" s="13" t="s">
        <v>21</v>
      </c>
      <c r="J15" s="19" t="s">
        <v>2303</v>
      </c>
      <c r="K15" s="15"/>
      <c r="L15" s="1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6" s="18" customFormat="1" ht="6.95" customHeight="1" x14ac:dyDescent="0.2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8" customFormat="1" ht="12" customHeight="1" x14ac:dyDescent="0.2">
      <c r="A17" s="15"/>
      <c r="B17" s="16"/>
      <c r="C17" s="15"/>
      <c r="D17" s="13" t="s">
        <v>22</v>
      </c>
      <c r="E17" s="15"/>
      <c r="F17" s="15"/>
      <c r="G17" s="15"/>
      <c r="H17" s="15"/>
      <c r="I17" s="13" t="s">
        <v>20</v>
      </c>
      <c r="J17" s="19" t="str">
        <f>'Rekapitulace stavby'!AN13</f>
        <v/>
      </c>
      <c r="K17" s="15"/>
      <c r="L17" s="17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8" customFormat="1" ht="18" customHeight="1" x14ac:dyDescent="0.2">
      <c r="A18" s="15"/>
      <c r="B18" s="16"/>
      <c r="C18" s="15"/>
      <c r="D18" s="15"/>
      <c r="E18" s="387" t="str">
        <f>'Rekapitulace stavby'!E14</f>
        <v xml:space="preserve"> </v>
      </c>
      <c r="F18" s="387"/>
      <c r="G18" s="387"/>
      <c r="H18" s="387"/>
      <c r="I18" s="13" t="s">
        <v>21</v>
      </c>
      <c r="J18" s="19" t="str">
        <f>'Rekapitulace stavby'!AN14</f>
        <v/>
      </c>
      <c r="K18" s="15"/>
      <c r="L18" s="17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8" customFormat="1" ht="6.95" customHeight="1" x14ac:dyDescent="0.2">
      <c r="A19" s="15"/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7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8" customFormat="1" ht="12" customHeight="1" x14ac:dyDescent="0.2">
      <c r="A20" s="15"/>
      <c r="B20" s="16"/>
      <c r="C20" s="15"/>
      <c r="D20" s="13" t="s">
        <v>24</v>
      </c>
      <c r="E20" s="15"/>
      <c r="F20" s="15"/>
      <c r="G20" s="15"/>
      <c r="H20" s="15"/>
      <c r="I20" s="13" t="s">
        <v>20</v>
      </c>
      <c r="J20" s="19" t="s">
        <v>1</v>
      </c>
      <c r="K20" s="15"/>
      <c r="L20" s="17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8" customFormat="1" ht="18" customHeight="1" x14ac:dyDescent="0.2">
      <c r="A21" s="15"/>
      <c r="B21" s="16"/>
      <c r="C21" s="15"/>
      <c r="D21" s="15"/>
      <c r="E21" s="19" t="s">
        <v>25</v>
      </c>
      <c r="F21" s="15"/>
      <c r="G21" s="15"/>
      <c r="H21" s="15"/>
      <c r="I21" s="13" t="s">
        <v>21</v>
      </c>
      <c r="J21" s="19" t="s">
        <v>1</v>
      </c>
      <c r="K21" s="15"/>
      <c r="L21" s="17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8" customFormat="1" ht="6.95" customHeight="1" x14ac:dyDescent="0.2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7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8" customFormat="1" ht="12" customHeight="1" x14ac:dyDescent="0.2">
      <c r="A23" s="15"/>
      <c r="B23" s="16"/>
      <c r="C23" s="15"/>
      <c r="D23" s="13" t="s">
        <v>27</v>
      </c>
      <c r="E23" s="15"/>
      <c r="F23" s="15"/>
      <c r="G23" s="15"/>
      <c r="H23" s="15"/>
      <c r="I23" s="13" t="s">
        <v>20</v>
      </c>
      <c r="J23" s="19" t="str">
        <f>IF('Rekapitulace stavby'!AN20="","",'Rekapitulace stavby'!AN20)</f>
        <v/>
      </c>
      <c r="K23" s="15"/>
      <c r="L23" s="17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8" customFormat="1" ht="18" customHeight="1" x14ac:dyDescent="0.2">
      <c r="A24" s="15"/>
      <c r="B24" s="16"/>
      <c r="C24" s="15"/>
      <c r="D24" s="15"/>
      <c r="E24" s="19" t="str">
        <f>IF('Rekapitulace stavby'!E21="","",'Rekapitulace stavby'!E21)</f>
        <v xml:space="preserve"> </v>
      </c>
      <c r="F24" s="15"/>
      <c r="G24" s="15"/>
      <c r="H24" s="15"/>
      <c r="I24" s="13" t="s">
        <v>21</v>
      </c>
      <c r="J24" s="19" t="str">
        <f>IF('Rekapitulace stavby'!AN21="","",'Rekapitulace stavby'!AN21)</f>
        <v/>
      </c>
      <c r="K24" s="15"/>
      <c r="L24" s="17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8" customFormat="1" ht="6.95" customHeight="1" x14ac:dyDescent="0.2">
      <c r="A25" s="15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7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8" customFormat="1" ht="12" customHeight="1" x14ac:dyDescent="0.2">
      <c r="A26" s="15"/>
      <c r="B26" s="16"/>
      <c r="C26" s="15"/>
      <c r="D26" s="13" t="s">
        <v>28</v>
      </c>
      <c r="E26" s="15"/>
      <c r="F26" s="15"/>
      <c r="G26" s="15"/>
      <c r="H26" s="15"/>
      <c r="I26" s="15"/>
      <c r="J26" s="15"/>
      <c r="K26" s="15"/>
      <c r="L26" s="17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24" customFormat="1" ht="16.5" customHeight="1" x14ac:dyDescent="0.2">
      <c r="A27" s="21"/>
      <c r="B27" s="22"/>
      <c r="C27" s="21"/>
      <c r="D27" s="21"/>
      <c r="E27" s="390" t="s">
        <v>1</v>
      </c>
      <c r="F27" s="390"/>
      <c r="G27" s="390"/>
      <c r="H27" s="390"/>
      <c r="I27" s="21"/>
      <c r="J27" s="21"/>
      <c r="K27" s="21"/>
      <c r="L27" s="2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s="18" customFormat="1" ht="6.95" customHeight="1" x14ac:dyDescent="0.2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7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8" customFormat="1" ht="6.95" customHeight="1" x14ac:dyDescent="0.2">
      <c r="A29" s="15"/>
      <c r="B29" s="16"/>
      <c r="C29" s="15"/>
      <c r="D29" s="25"/>
      <c r="E29" s="25"/>
      <c r="F29" s="25"/>
      <c r="G29" s="25"/>
      <c r="H29" s="25"/>
      <c r="I29" s="25"/>
      <c r="J29" s="25"/>
      <c r="K29" s="25"/>
      <c r="L29" s="17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8" customFormat="1" ht="25.35" customHeight="1" x14ac:dyDescent="0.2">
      <c r="A30" s="15"/>
      <c r="B30" s="16"/>
      <c r="C30" s="15"/>
      <c r="D30" s="26" t="s">
        <v>29</v>
      </c>
      <c r="E30" s="15"/>
      <c r="F30" s="15"/>
      <c r="G30" s="15"/>
      <c r="H30" s="15"/>
      <c r="I30" s="15"/>
      <c r="J30" s="27">
        <f>ROUND(J133, 2)</f>
        <v>0</v>
      </c>
      <c r="K30" s="15"/>
      <c r="L30" s="17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8" customFormat="1" ht="6.95" customHeight="1" x14ac:dyDescent="0.2">
      <c r="A31" s="15"/>
      <c r="B31" s="16"/>
      <c r="C31" s="15"/>
      <c r="D31" s="25"/>
      <c r="E31" s="25"/>
      <c r="F31" s="25"/>
      <c r="G31" s="25"/>
      <c r="H31" s="25"/>
      <c r="I31" s="25"/>
      <c r="J31" s="25"/>
      <c r="K31" s="25"/>
      <c r="L31" s="17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8" customFormat="1" ht="14.45" customHeight="1" x14ac:dyDescent="0.2">
      <c r="A32" s="15"/>
      <c r="B32" s="16"/>
      <c r="C32" s="15"/>
      <c r="D32" s="15"/>
      <c r="E32" s="15"/>
      <c r="F32" s="28" t="s">
        <v>31</v>
      </c>
      <c r="G32" s="15"/>
      <c r="H32" s="15"/>
      <c r="I32" s="28" t="s">
        <v>30</v>
      </c>
      <c r="J32" s="28" t="s">
        <v>32</v>
      </c>
      <c r="K32" s="15"/>
      <c r="L32" s="17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8" customFormat="1" ht="14.45" customHeight="1" x14ac:dyDescent="0.2">
      <c r="A33" s="15"/>
      <c r="B33" s="16"/>
      <c r="C33" s="15"/>
      <c r="D33" s="29" t="s">
        <v>33</v>
      </c>
      <c r="E33" s="13" t="s">
        <v>34</v>
      </c>
      <c r="F33" s="30">
        <f>ROUND((SUM(BE133:BE1130)),  2)</f>
        <v>0</v>
      </c>
      <c r="G33" s="15"/>
      <c r="H33" s="15"/>
      <c r="I33" s="31">
        <v>0.21</v>
      </c>
      <c r="J33" s="30">
        <f>ROUND(((SUM(BE133:BE1130))*I33),  2)</f>
        <v>0</v>
      </c>
      <c r="K33" s="15"/>
      <c r="L33" s="17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8" customFormat="1" ht="14.45" customHeight="1" x14ac:dyDescent="0.2">
      <c r="A34" s="15"/>
      <c r="B34" s="16"/>
      <c r="C34" s="15"/>
      <c r="D34" s="15"/>
      <c r="E34" s="13" t="s">
        <v>35</v>
      </c>
      <c r="F34" s="30">
        <f>ROUND((SUM(BF133:BF1130)),  2)</f>
        <v>0</v>
      </c>
      <c r="G34" s="15"/>
      <c r="H34" s="15"/>
      <c r="I34" s="31">
        <v>0.12</v>
      </c>
      <c r="J34" s="30">
        <f>ROUND(((SUM(BF133:BF1130))*I34),  2)</f>
        <v>0</v>
      </c>
      <c r="K34" s="15"/>
      <c r="L34" s="17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8" customFormat="1" ht="14.45" hidden="1" customHeight="1" x14ac:dyDescent="0.2">
      <c r="A35" s="15"/>
      <c r="B35" s="16"/>
      <c r="C35" s="15"/>
      <c r="D35" s="15"/>
      <c r="E35" s="13" t="s">
        <v>36</v>
      </c>
      <c r="F35" s="30">
        <f>ROUND((SUM(BG133:BG1130)),  2)</f>
        <v>0</v>
      </c>
      <c r="G35" s="15"/>
      <c r="H35" s="15"/>
      <c r="I35" s="31">
        <v>0.21</v>
      </c>
      <c r="J35" s="30">
        <f>0</f>
        <v>0</v>
      </c>
      <c r="K35" s="15"/>
      <c r="L35" s="17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8" customFormat="1" ht="14.45" hidden="1" customHeight="1" x14ac:dyDescent="0.2">
      <c r="A36" s="15"/>
      <c r="B36" s="16"/>
      <c r="C36" s="15"/>
      <c r="D36" s="15"/>
      <c r="E36" s="13" t="s">
        <v>37</v>
      </c>
      <c r="F36" s="30">
        <f>ROUND((SUM(BH133:BH1130)),  2)</f>
        <v>0</v>
      </c>
      <c r="G36" s="15"/>
      <c r="H36" s="15"/>
      <c r="I36" s="31">
        <v>0.12</v>
      </c>
      <c r="J36" s="30">
        <f>0</f>
        <v>0</v>
      </c>
      <c r="K36" s="15"/>
      <c r="L36" s="17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8" customFormat="1" ht="14.45" hidden="1" customHeight="1" x14ac:dyDescent="0.2">
      <c r="A37" s="15"/>
      <c r="B37" s="16"/>
      <c r="C37" s="15"/>
      <c r="D37" s="15"/>
      <c r="E37" s="13" t="s">
        <v>38</v>
      </c>
      <c r="F37" s="30">
        <f>ROUND((SUM(BI133:BI1130)),  2)</f>
        <v>0</v>
      </c>
      <c r="G37" s="15"/>
      <c r="H37" s="15"/>
      <c r="I37" s="31">
        <v>0</v>
      </c>
      <c r="J37" s="30">
        <f>0</f>
        <v>0</v>
      </c>
      <c r="K37" s="15"/>
      <c r="L37" s="1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8" customFormat="1" ht="6.95" customHeight="1" x14ac:dyDescent="0.2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7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8" customFormat="1" ht="25.35" customHeight="1" x14ac:dyDescent="0.2">
      <c r="A39" s="15"/>
      <c r="B39" s="16"/>
      <c r="C39" s="32"/>
      <c r="D39" s="33" t="s">
        <v>39</v>
      </c>
      <c r="E39" s="34"/>
      <c r="F39" s="34"/>
      <c r="G39" s="35" t="s">
        <v>40</v>
      </c>
      <c r="H39" s="36" t="s">
        <v>41</v>
      </c>
      <c r="I39" s="34"/>
      <c r="J39" s="37">
        <f>SUM(J30:J37)</f>
        <v>0</v>
      </c>
      <c r="K39" s="38"/>
      <c r="L39" s="17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8" customFormat="1" ht="14.45" customHeight="1" x14ac:dyDescent="0.2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7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4.45" customHeight="1" x14ac:dyDescent="0.2">
      <c r="B41" s="10"/>
      <c r="L41" s="10"/>
    </row>
    <row r="42" spans="1:31" ht="14.45" customHeight="1" x14ac:dyDescent="0.2">
      <c r="B42" s="10"/>
      <c r="L42" s="10"/>
    </row>
    <row r="43" spans="1:31" ht="14.45" customHeight="1" x14ac:dyDescent="0.2">
      <c r="B43" s="10"/>
      <c r="L43" s="10"/>
    </row>
    <row r="44" spans="1:31" ht="14.45" customHeight="1" x14ac:dyDescent="0.2">
      <c r="B44" s="10"/>
      <c r="L44" s="10"/>
    </row>
    <row r="45" spans="1:31" ht="14.45" customHeight="1" x14ac:dyDescent="0.2">
      <c r="B45" s="10"/>
      <c r="L45" s="10"/>
    </row>
    <row r="46" spans="1:31" ht="14.45" customHeight="1" x14ac:dyDescent="0.2">
      <c r="B46" s="10"/>
      <c r="L46" s="10"/>
    </row>
    <row r="47" spans="1:31" ht="14.45" customHeight="1" x14ac:dyDescent="0.2">
      <c r="B47" s="10"/>
      <c r="L47" s="10"/>
    </row>
    <row r="48" spans="1:31" ht="14.45" customHeight="1" x14ac:dyDescent="0.2">
      <c r="B48" s="10"/>
      <c r="L48" s="10"/>
    </row>
    <row r="49" spans="1:31" ht="14.45" customHeight="1" x14ac:dyDescent="0.2">
      <c r="B49" s="10"/>
      <c r="L49" s="10"/>
    </row>
    <row r="50" spans="1:31" s="18" customFormat="1" ht="14.45" customHeight="1" x14ac:dyDescent="0.2">
      <c r="B50" s="17"/>
      <c r="D50" s="39" t="s">
        <v>42</v>
      </c>
      <c r="E50" s="40"/>
      <c r="F50" s="40"/>
      <c r="G50" s="39" t="s">
        <v>43</v>
      </c>
      <c r="H50" s="40"/>
      <c r="I50" s="40"/>
      <c r="J50" s="40"/>
      <c r="K50" s="40"/>
      <c r="L50" s="17"/>
    </row>
    <row r="51" spans="1:31" x14ac:dyDescent="0.2">
      <c r="B51" s="10"/>
      <c r="L51" s="10"/>
    </row>
    <row r="52" spans="1:31" x14ac:dyDescent="0.2">
      <c r="B52" s="10"/>
      <c r="L52" s="10"/>
    </row>
    <row r="53" spans="1:31" x14ac:dyDescent="0.2">
      <c r="B53" s="10"/>
      <c r="L53" s="10"/>
    </row>
    <row r="54" spans="1:31" x14ac:dyDescent="0.2">
      <c r="B54" s="10"/>
      <c r="L54" s="10"/>
    </row>
    <row r="55" spans="1:31" x14ac:dyDescent="0.2">
      <c r="B55" s="10"/>
      <c r="L55" s="10"/>
    </row>
    <row r="56" spans="1:31" x14ac:dyDescent="0.2">
      <c r="B56" s="10"/>
      <c r="L56" s="10"/>
    </row>
    <row r="57" spans="1:31" x14ac:dyDescent="0.2">
      <c r="B57" s="10"/>
      <c r="L57" s="10"/>
    </row>
    <row r="58" spans="1:31" x14ac:dyDescent="0.2">
      <c r="B58" s="10"/>
      <c r="L58" s="10"/>
    </row>
    <row r="59" spans="1:31" x14ac:dyDescent="0.2">
      <c r="B59" s="10"/>
      <c r="L59" s="10"/>
    </row>
    <row r="60" spans="1:31" x14ac:dyDescent="0.2">
      <c r="B60" s="10"/>
      <c r="L60" s="10"/>
    </row>
    <row r="61" spans="1:31" s="18" customFormat="1" ht="12.75" x14ac:dyDescent="0.2">
      <c r="A61" s="15"/>
      <c r="B61" s="16"/>
      <c r="C61" s="15"/>
      <c r="D61" s="41" t="s">
        <v>44</v>
      </c>
      <c r="E61" s="42"/>
      <c r="F61" s="43" t="s">
        <v>45</v>
      </c>
      <c r="G61" s="41" t="s">
        <v>44</v>
      </c>
      <c r="H61" s="42"/>
      <c r="I61" s="42"/>
      <c r="J61" s="44" t="s">
        <v>45</v>
      </c>
      <c r="K61" s="42"/>
      <c r="L61" s="17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x14ac:dyDescent="0.2">
      <c r="B62" s="10"/>
      <c r="L62" s="10"/>
    </row>
    <row r="63" spans="1:31" x14ac:dyDescent="0.2">
      <c r="B63" s="10"/>
      <c r="L63" s="10"/>
    </row>
    <row r="64" spans="1:31" x14ac:dyDescent="0.2">
      <c r="B64" s="10"/>
      <c r="L64" s="10"/>
    </row>
    <row r="65" spans="1:31" s="18" customFormat="1" ht="12.75" x14ac:dyDescent="0.2">
      <c r="A65" s="15"/>
      <c r="B65" s="16"/>
      <c r="C65" s="15"/>
      <c r="D65" s="39" t="s">
        <v>46</v>
      </c>
      <c r="E65" s="45"/>
      <c r="F65" s="45"/>
      <c r="G65" s="39" t="s">
        <v>47</v>
      </c>
      <c r="H65" s="45"/>
      <c r="I65" s="45"/>
      <c r="J65" s="45"/>
      <c r="K65" s="45"/>
      <c r="L65" s="17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x14ac:dyDescent="0.2">
      <c r="B66" s="10"/>
      <c r="L66" s="10"/>
    </row>
    <row r="67" spans="1:31" x14ac:dyDescent="0.2">
      <c r="B67" s="10"/>
      <c r="L67" s="10"/>
    </row>
    <row r="68" spans="1:31" x14ac:dyDescent="0.2">
      <c r="B68" s="10"/>
      <c r="L68" s="10"/>
    </row>
    <row r="69" spans="1:31" x14ac:dyDescent="0.2">
      <c r="B69" s="10"/>
      <c r="L69" s="10"/>
    </row>
    <row r="70" spans="1:31" x14ac:dyDescent="0.2">
      <c r="B70" s="10"/>
      <c r="L70" s="10"/>
    </row>
    <row r="71" spans="1:31" x14ac:dyDescent="0.2">
      <c r="B71" s="10"/>
      <c r="L71" s="10"/>
    </row>
    <row r="72" spans="1:31" x14ac:dyDescent="0.2">
      <c r="B72" s="10"/>
      <c r="L72" s="10"/>
    </row>
    <row r="73" spans="1:31" x14ac:dyDescent="0.2">
      <c r="B73" s="10"/>
      <c r="L73" s="10"/>
    </row>
    <row r="74" spans="1:31" x14ac:dyDescent="0.2">
      <c r="B74" s="10"/>
      <c r="L74" s="10"/>
    </row>
    <row r="75" spans="1:31" x14ac:dyDescent="0.2">
      <c r="B75" s="10"/>
      <c r="L75" s="10"/>
    </row>
    <row r="76" spans="1:31" s="18" customFormat="1" ht="12.75" x14ac:dyDescent="0.2">
      <c r="A76" s="15"/>
      <c r="B76" s="16"/>
      <c r="C76" s="15"/>
      <c r="D76" s="41" t="s">
        <v>44</v>
      </c>
      <c r="E76" s="42"/>
      <c r="F76" s="43" t="s">
        <v>45</v>
      </c>
      <c r="G76" s="41" t="s">
        <v>44</v>
      </c>
      <c r="H76" s="42"/>
      <c r="I76" s="42"/>
      <c r="J76" s="44" t="s">
        <v>45</v>
      </c>
      <c r="K76" s="42"/>
      <c r="L76" s="17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8" customFormat="1" ht="14.45" customHeight="1" x14ac:dyDescent="0.2">
      <c r="A77" s="15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17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81" spans="1:47" s="18" customFormat="1" ht="6.95" customHeight="1" x14ac:dyDescent="0.2">
      <c r="A81" s="15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17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47" s="18" customFormat="1" ht="24.95" customHeight="1" x14ac:dyDescent="0.2">
      <c r="A82" s="15"/>
      <c r="B82" s="16"/>
      <c r="C82" s="11" t="s">
        <v>103</v>
      </c>
      <c r="D82" s="15"/>
      <c r="E82" s="15"/>
      <c r="F82" s="15"/>
      <c r="G82" s="15"/>
      <c r="H82" s="15"/>
      <c r="I82" s="15"/>
      <c r="J82" s="15"/>
      <c r="K82" s="15"/>
      <c r="L82" s="17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47" s="18" customFormat="1" ht="6.95" customHeight="1" x14ac:dyDescent="0.2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7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47" s="18" customFormat="1" ht="12" customHeight="1" x14ac:dyDescent="0.2">
      <c r="A84" s="15"/>
      <c r="B84" s="16"/>
      <c r="C84" s="13" t="s">
        <v>13</v>
      </c>
      <c r="D84" s="15"/>
      <c r="E84" s="15"/>
      <c r="F84" s="15"/>
      <c r="G84" s="15"/>
      <c r="H84" s="15"/>
      <c r="I84" s="15"/>
      <c r="J84" s="15"/>
      <c r="K84" s="15"/>
      <c r="L84" s="17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47" s="18" customFormat="1" ht="30.75" customHeight="1" x14ac:dyDescent="0.2">
      <c r="A85" s="15"/>
      <c r="B85" s="16"/>
      <c r="C85" s="15"/>
      <c r="D85" s="15"/>
      <c r="E85" s="404" t="str">
        <f>E7</f>
        <v>72000 - Stavební úpravy vybraných částí Arcibiskupského zámku 
SO 03 Obnova vinných sklepů - expozice</v>
      </c>
      <c r="F85" s="405"/>
      <c r="G85" s="405"/>
      <c r="H85" s="405"/>
      <c r="I85" s="15"/>
      <c r="J85" s="15"/>
      <c r="K85" s="15"/>
      <c r="L85" s="17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47" s="18" customFormat="1" ht="12" customHeight="1" x14ac:dyDescent="0.2">
      <c r="A86" s="15"/>
      <c r="B86" s="16"/>
      <c r="C86" s="13" t="s">
        <v>101</v>
      </c>
      <c r="D86" s="15"/>
      <c r="E86" s="15"/>
      <c r="F86" s="15"/>
      <c r="G86" s="15"/>
      <c r="H86" s="15"/>
      <c r="I86" s="15"/>
      <c r="J86" s="15"/>
      <c r="K86" s="15"/>
      <c r="L86" s="17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47" s="18" customFormat="1" ht="16.5" customHeight="1" x14ac:dyDescent="0.2">
      <c r="A87" s="15"/>
      <c r="B87" s="16"/>
      <c r="C87" s="15"/>
      <c r="D87" s="15"/>
      <c r="E87" s="362" t="str">
        <f>E9</f>
        <v>D1.1. - Stavební část</v>
      </c>
      <c r="F87" s="403"/>
      <c r="G87" s="403"/>
      <c r="H87" s="403"/>
      <c r="I87" s="15"/>
      <c r="J87" s="15"/>
      <c r="K87" s="15"/>
      <c r="L87" s="17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47" s="18" customFormat="1" ht="6.95" customHeight="1" x14ac:dyDescent="0.2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7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47" s="18" customFormat="1" ht="12" customHeight="1" x14ac:dyDescent="0.2">
      <c r="A89" s="15"/>
      <c r="B89" s="16"/>
      <c r="C89" s="13" t="s">
        <v>16</v>
      </c>
      <c r="D89" s="15"/>
      <c r="E89" s="15"/>
      <c r="F89" s="19" t="str">
        <f>F12</f>
        <v>Kroměříž</v>
      </c>
      <c r="G89" s="15"/>
      <c r="H89" s="15"/>
      <c r="I89" s="13" t="s">
        <v>18</v>
      </c>
      <c r="J89" s="20"/>
      <c r="K89" s="15"/>
      <c r="L89" s="17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47" s="18" customFormat="1" ht="6.95" customHeight="1" x14ac:dyDescent="0.2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7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47" s="18" customFormat="1" ht="15.2" customHeight="1" x14ac:dyDescent="0.2">
      <c r="A91" s="15"/>
      <c r="B91" s="16"/>
      <c r="C91" s="13" t="s">
        <v>19</v>
      </c>
      <c r="D91" s="15"/>
      <c r="E91" s="15"/>
      <c r="F91" s="390" t="str">
        <f>E15</f>
        <v>Arcibiskupství olomoucké, Wurmova 562/9, 779 00 Olomouc</v>
      </c>
      <c r="G91" s="371"/>
      <c r="H91" s="371"/>
      <c r="I91" s="13" t="s">
        <v>24</v>
      </c>
      <c r="J91" s="50"/>
      <c r="K91" s="15"/>
      <c r="L91" s="17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47" s="18" customFormat="1" ht="15.2" customHeight="1" x14ac:dyDescent="0.2">
      <c r="A92" s="15"/>
      <c r="B92" s="16"/>
      <c r="C92" s="13" t="s">
        <v>22</v>
      </c>
      <c r="D92" s="15"/>
      <c r="E92" s="15"/>
      <c r="F92" s="19" t="str">
        <f>IF(E18="","",E18)</f>
        <v xml:space="preserve"> </v>
      </c>
      <c r="G92" s="15"/>
      <c r="H92" s="15"/>
      <c r="I92" s="13" t="s">
        <v>27</v>
      </c>
      <c r="J92" s="50" t="str">
        <f>E24</f>
        <v xml:space="preserve"> </v>
      </c>
      <c r="K92" s="15"/>
      <c r="L92" s="17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47" s="18" customFormat="1" ht="10.35" customHeight="1" x14ac:dyDescent="0.2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7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47" s="18" customFormat="1" ht="29.25" customHeight="1" x14ac:dyDescent="0.2">
      <c r="A94" s="15"/>
      <c r="B94" s="16"/>
      <c r="C94" s="51" t="s">
        <v>104</v>
      </c>
      <c r="D94" s="32"/>
      <c r="E94" s="32"/>
      <c r="F94" s="32"/>
      <c r="G94" s="32"/>
      <c r="H94" s="32"/>
      <c r="I94" s="32"/>
      <c r="J94" s="52" t="s">
        <v>105</v>
      </c>
      <c r="K94" s="32"/>
      <c r="L94" s="17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47" s="18" customFormat="1" ht="10.35" customHeight="1" x14ac:dyDescent="0.2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7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47" s="18" customFormat="1" ht="22.9" customHeight="1" x14ac:dyDescent="0.2">
      <c r="A96" s="15"/>
      <c r="B96" s="16"/>
      <c r="C96" s="53" t="s">
        <v>106</v>
      </c>
      <c r="D96" s="15"/>
      <c r="E96" s="15"/>
      <c r="F96" s="15"/>
      <c r="G96" s="15"/>
      <c r="H96" s="15"/>
      <c r="I96" s="15"/>
      <c r="J96" s="27">
        <f>J133</f>
        <v>0</v>
      </c>
      <c r="K96" s="15"/>
      <c r="L96" s="17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U96" s="7" t="s">
        <v>107</v>
      </c>
    </row>
    <row r="97" spans="2:22" s="54" customFormat="1" ht="24.95" customHeight="1" x14ac:dyDescent="0.2">
      <c r="B97" s="55"/>
      <c r="D97" s="56" t="s">
        <v>108</v>
      </c>
      <c r="E97" s="57"/>
      <c r="F97" s="57"/>
      <c r="G97" s="57"/>
      <c r="H97" s="57"/>
      <c r="I97" s="57"/>
      <c r="J97" s="58">
        <f>J134</f>
        <v>0</v>
      </c>
      <c r="L97" s="55"/>
    </row>
    <row r="98" spans="2:22" s="165" customFormat="1" ht="19.899999999999999" customHeight="1" x14ac:dyDescent="0.2">
      <c r="B98" s="166"/>
      <c r="D98" s="167" t="s">
        <v>109</v>
      </c>
      <c r="E98" s="168"/>
      <c r="F98" s="168"/>
      <c r="G98" s="168"/>
      <c r="H98" s="168"/>
      <c r="I98" s="168"/>
      <c r="J98" s="169">
        <f>J135</f>
        <v>0</v>
      </c>
      <c r="L98" s="166"/>
      <c r="V98" s="361"/>
    </row>
    <row r="99" spans="2:22" s="165" customFormat="1" ht="19.899999999999999" customHeight="1" x14ac:dyDescent="0.2">
      <c r="B99" s="166"/>
      <c r="D99" s="167" t="s">
        <v>110</v>
      </c>
      <c r="E99" s="168"/>
      <c r="F99" s="168"/>
      <c r="G99" s="168"/>
      <c r="H99" s="168"/>
      <c r="I99" s="168"/>
      <c r="J99" s="169">
        <f>J170</f>
        <v>0</v>
      </c>
      <c r="L99" s="166"/>
    </row>
    <row r="100" spans="2:22" s="165" customFormat="1" ht="19.899999999999999" customHeight="1" x14ac:dyDescent="0.2">
      <c r="B100" s="166"/>
      <c r="D100" s="167" t="s">
        <v>111</v>
      </c>
      <c r="E100" s="168"/>
      <c r="F100" s="168"/>
      <c r="G100" s="168"/>
      <c r="H100" s="168"/>
      <c r="I100" s="168"/>
      <c r="J100" s="169">
        <f>J189</f>
        <v>0</v>
      </c>
      <c r="L100" s="166"/>
    </row>
    <row r="101" spans="2:22" s="165" customFormat="1" ht="19.899999999999999" customHeight="1" x14ac:dyDescent="0.2">
      <c r="B101" s="166"/>
      <c r="D101" s="167" t="s">
        <v>112</v>
      </c>
      <c r="E101" s="168"/>
      <c r="F101" s="168"/>
      <c r="G101" s="168"/>
      <c r="H101" s="168"/>
      <c r="I101" s="168"/>
      <c r="J101" s="169">
        <f>J197</f>
        <v>0</v>
      </c>
      <c r="L101" s="166"/>
    </row>
    <row r="102" spans="2:22" s="165" customFormat="1" ht="19.899999999999999" customHeight="1" x14ac:dyDescent="0.2">
      <c r="B102" s="166"/>
      <c r="D102" s="167" t="s">
        <v>113</v>
      </c>
      <c r="E102" s="168"/>
      <c r="F102" s="168"/>
      <c r="G102" s="168"/>
      <c r="H102" s="168"/>
      <c r="I102" s="168"/>
      <c r="J102" s="169">
        <f>J418</f>
        <v>0</v>
      </c>
      <c r="L102" s="166"/>
    </row>
    <row r="103" spans="2:22" s="165" customFormat="1" ht="19.899999999999999" customHeight="1" x14ac:dyDescent="0.2">
      <c r="B103" s="166"/>
      <c r="D103" s="167" t="s">
        <v>114</v>
      </c>
      <c r="E103" s="168"/>
      <c r="F103" s="168"/>
      <c r="G103" s="168"/>
      <c r="H103" s="168"/>
      <c r="I103" s="168"/>
      <c r="J103" s="169">
        <f>J694</f>
        <v>0</v>
      </c>
      <c r="L103" s="166"/>
    </row>
    <row r="104" spans="2:22" s="165" customFormat="1" ht="19.899999999999999" customHeight="1" x14ac:dyDescent="0.2">
      <c r="B104" s="166"/>
      <c r="D104" s="167" t="s">
        <v>115</v>
      </c>
      <c r="E104" s="168"/>
      <c r="F104" s="168"/>
      <c r="G104" s="168"/>
      <c r="H104" s="168"/>
      <c r="I104" s="168"/>
      <c r="J104" s="169">
        <f>J705</f>
        <v>0</v>
      </c>
      <c r="L104" s="166"/>
    </row>
    <row r="105" spans="2:22" s="54" customFormat="1" ht="24.95" customHeight="1" x14ac:dyDescent="0.2">
      <c r="B105" s="55"/>
      <c r="D105" s="56" t="s">
        <v>116</v>
      </c>
      <c r="E105" s="57"/>
      <c r="F105" s="57"/>
      <c r="G105" s="57"/>
      <c r="H105" s="57"/>
      <c r="I105" s="57"/>
      <c r="J105" s="58">
        <f>J708</f>
        <v>0</v>
      </c>
      <c r="L105" s="55"/>
    </row>
    <row r="106" spans="2:22" s="165" customFormat="1" ht="19.899999999999999" customHeight="1" x14ac:dyDescent="0.2">
      <c r="B106" s="166"/>
      <c r="D106" s="167" t="s">
        <v>117</v>
      </c>
      <c r="E106" s="168"/>
      <c r="F106" s="168"/>
      <c r="G106" s="168"/>
      <c r="H106" s="168"/>
      <c r="I106" s="168"/>
      <c r="J106" s="169">
        <f>J709</f>
        <v>0</v>
      </c>
      <c r="L106" s="166"/>
    </row>
    <row r="107" spans="2:22" s="165" customFormat="1" ht="19.899999999999999" customHeight="1" x14ac:dyDescent="0.2">
      <c r="B107" s="166"/>
      <c r="D107" s="167" t="s">
        <v>118</v>
      </c>
      <c r="E107" s="168"/>
      <c r="F107" s="168"/>
      <c r="G107" s="168"/>
      <c r="H107" s="168"/>
      <c r="I107" s="168"/>
      <c r="J107" s="169">
        <f>J716</f>
        <v>0</v>
      </c>
      <c r="L107" s="166"/>
    </row>
    <row r="108" spans="2:22" s="165" customFormat="1" ht="19.899999999999999" customHeight="1" x14ac:dyDescent="0.2">
      <c r="B108" s="166"/>
      <c r="D108" s="167" t="s">
        <v>119</v>
      </c>
      <c r="E108" s="168"/>
      <c r="F108" s="168"/>
      <c r="G108" s="168"/>
      <c r="H108" s="168"/>
      <c r="I108" s="168"/>
      <c r="J108" s="169">
        <f>J751</f>
        <v>0</v>
      </c>
      <c r="L108" s="166"/>
    </row>
    <row r="109" spans="2:22" s="165" customFormat="1" ht="19.899999999999999" customHeight="1" x14ac:dyDescent="0.2">
      <c r="B109" s="166"/>
      <c r="D109" s="167" t="s">
        <v>120</v>
      </c>
      <c r="E109" s="168"/>
      <c r="F109" s="168"/>
      <c r="G109" s="168"/>
      <c r="H109" s="168"/>
      <c r="I109" s="168"/>
      <c r="J109" s="169">
        <f>J779</f>
        <v>0</v>
      </c>
      <c r="L109" s="166"/>
    </row>
    <row r="110" spans="2:22" s="165" customFormat="1" ht="19.899999999999999" customHeight="1" x14ac:dyDescent="0.2">
      <c r="B110" s="166"/>
      <c r="D110" s="167" t="s">
        <v>121</v>
      </c>
      <c r="E110" s="168"/>
      <c r="F110" s="168"/>
      <c r="G110" s="168"/>
      <c r="H110" s="168"/>
      <c r="I110" s="168"/>
      <c r="J110" s="169">
        <f>J1027</f>
        <v>0</v>
      </c>
      <c r="L110" s="166"/>
    </row>
    <row r="111" spans="2:22" s="165" customFormat="1" ht="19.899999999999999" customHeight="1" x14ac:dyDescent="0.2">
      <c r="B111" s="166"/>
      <c r="D111" s="167" t="s">
        <v>122</v>
      </c>
      <c r="E111" s="168"/>
      <c r="F111" s="168"/>
      <c r="G111" s="168"/>
      <c r="H111" s="168"/>
      <c r="I111" s="168"/>
      <c r="J111" s="169">
        <f>J1079</f>
        <v>0</v>
      </c>
      <c r="L111" s="166"/>
    </row>
    <row r="112" spans="2:22" s="165" customFormat="1" ht="19.899999999999999" customHeight="1" x14ac:dyDescent="0.2">
      <c r="B112" s="166"/>
      <c r="D112" s="167" t="s">
        <v>123</v>
      </c>
      <c r="E112" s="168"/>
      <c r="F112" s="168"/>
      <c r="G112" s="168"/>
      <c r="H112" s="168"/>
      <c r="I112" s="168"/>
      <c r="J112" s="169">
        <f>J1105</f>
        <v>0</v>
      </c>
      <c r="L112" s="166"/>
    </row>
    <row r="113" spans="1:31" s="165" customFormat="1" ht="19.899999999999999" customHeight="1" x14ac:dyDescent="0.2">
      <c r="B113" s="166"/>
      <c r="D113" s="167" t="s">
        <v>124</v>
      </c>
      <c r="E113" s="168"/>
      <c r="F113" s="168"/>
      <c r="G113" s="168"/>
      <c r="H113" s="168"/>
      <c r="I113" s="168"/>
      <c r="J113" s="169">
        <f>J1118</f>
        <v>0</v>
      </c>
      <c r="L113" s="166"/>
    </row>
    <row r="114" spans="1:31" s="18" customFormat="1" ht="21.75" customHeight="1" x14ac:dyDescent="0.2">
      <c r="A114" s="15"/>
      <c r="B114" s="16"/>
      <c r="C114" s="15"/>
      <c r="D114" s="15"/>
      <c r="E114" s="15"/>
      <c r="F114" s="15"/>
      <c r="G114" s="15"/>
      <c r="H114" s="15"/>
      <c r="I114" s="15"/>
      <c r="J114" s="15"/>
      <c r="K114" s="15"/>
      <c r="L114" s="17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 s="18" customFormat="1" ht="6.95" customHeight="1" x14ac:dyDescent="0.2">
      <c r="A115" s="15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17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9" spans="1:31" s="18" customFormat="1" ht="6.95" customHeight="1" x14ac:dyDescent="0.2">
      <c r="A119" s="15"/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17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 s="18" customFormat="1" ht="24.95" customHeight="1" x14ac:dyDescent="0.2">
      <c r="A120" s="15"/>
      <c r="B120" s="16"/>
      <c r="C120" s="11" t="s">
        <v>125</v>
      </c>
      <c r="D120" s="15"/>
      <c r="E120" s="15"/>
      <c r="F120" s="15"/>
      <c r="G120" s="15"/>
      <c r="H120" s="15"/>
      <c r="I120" s="15"/>
      <c r="J120" s="15"/>
      <c r="K120" s="15"/>
      <c r="L120" s="17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 s="18" customFormat="1" ht="6.95" customHeight="1" x14ac:dyDescent="0.2">
      <c r="A121" s="15"/>
      <c r="B121" s="16"/>
      <c r="C121" s="15"/>
      <c r="D121" s="15"/>
      <c r="E121" s="15"/>
      <c r="F121" s="15"/>
      <c r="G121" s="15"/>
      <c r="H121" s="15"/>
      <c r="I121" s="15"/>
      <c r="J121" s="15"/>
      <c r="K121" s="15"/>
      <c r="L121" s="17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 s="18" customFormat="1" ht="12" customHeight="1" x14ac:dyDescent="0.2">
      <c r="A122" s="15"/>
      <c r="B122" s="16"/>
      <c r="C122" s="13" t="s">
        <v>13</v>
      </c>
      <c r="D122" s="15"/>
      <c r="E122" s="15"/>
      <c r="F122" s="15"/>
      <c r="G122" s="15"/>
      <c r="H122" s="15"/>
      <c r="I122" s="15"/>
      <c r="J122" s="15"/>
      <c r="K122" s="15"/>
      <c r="L122" s="17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 s="18" customFormat="1" ht="30.75" customHeight="1" x14ac:dyDescent="0.2">
      <c r="A123" s="15"/>
      <c r="B123" s="16"/>
      <c r="C123" s="15"/>
      <c r="D123" s="15"/>
      <c r="E123" s="404" t="str">
        <f>E7</f>
        <v>72000 - Stavební úpravy vybraných částí Arcibiskupského zámku 
SO 03 Obnova vinných sklepů - expozice</v>
      </c>
      <c r="F123" s="405"/>
      <c r="G123" s="405"/>
      <c r="H123" s="405"/>
      <c r="I123" s="15"/>
      <c r="J123" s="15"/>
      <c r="K123" s="15"/>
      <c r="L123" s="17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 s="18" customFormat="1" ht="12" customHeight="1" x14ac:dyDescent="0.2">
      <c r="A124" s="15"/>
      <c r="B124" s="16"/>
      <c r="C124" s="13" t="s">
        <v>101</v>
      </c>
      <c r="D124" s="15"/>
      <c r="E124" s="15"/>
      <c r="F124" s="15"/>
      <c r="G124" s="15"/>
      <c r="H124" s="15"/>
      <c r="I124" s="15"/>
      <c r="J124" s="15"/>
      <c r="K124" s="15"/>
      <c r="L124" s="17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 s="18" customFormat="1" ht="16.5" customHeight="1" x14ac:dyDescent="0.2">
      <c r="A125" s="15"/>
      <c r="B125" s="16"/>
      <c r="C125" s="15"/>
      <c r="D125" s="15"/>
      <c r="E125" s="362" t="str">
        <f>E9</f>
        <v>D1.1. - Stavební část</v>
      </c>
      <c r="F125" s="403"/>
      <c r="G125" s="403"/>
      <c r="H125" s="403"/>
      <c r="I125" s="15"/>
      <c r="J125" s="15"/>
      <c r="K125" s="15"/>
      <c r="L125" s="17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 s="18" customFormat="1" ht="6.95" customHeight="1" x14ac:dyDescent="0.2">
      <c r="A126" s="15"/>
      <c r="B126" s="16"/>
      <c r="C126" s="15"/>
      <c r="D126" s="15"/>
      <c r="E126" s="15"/>
      <c r="F126" s="15"/>
      <c r="G126" s="15"/>
      <c r="H126" s="15"/>
      <c r="I126" s="15"/>
      <c r="J126" s="15"/>
      <c r="K126" s="15"/>
      <c r="L126" s="17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s="18" customFormat="1" ht="12" customHeight="1" x14ac:dyDescent="0.2">
      <c r="A127" s="15"/>
      <c r="B127" s="16"/>
      <c r="C127" s="13" t="s">
        <v>16</v>
      </c>
      <c r="D127" s="15"/>
      <c r="E127" s="15"/>
      <c r="F127" s="19" t="str">
        <f>F12</f>
        <v>Kroměříž</v>
      </c>
      <c r="G127" s="15"/>
      <c r="H127" s="15"/>
      <c r="I127" s="13" t="s">
        <v>18</v>
      </c>
      <c r="J127" s="20"/>
      <c r="K127" s="15"/>
      <c r="L127" s="17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 s="18" customFormat="1" ht="6.95" customHeight="1" x14ac:dyDescent="0.2">
      <c r="A128" s="15"/>
      <c r="B128" s="16"/>
      <c r="C128" s="15"/>
      <c r="D128" s="15"/>
      <c r="E128" s="15"/>
      <c r="F128" s="15"/>
      <c r="G128" s="15"/>
      <c r="H128" s="15"/>
      <c r="I128" s="15"/>
      <c r="J128" s="15"/>
      <c r="K128" s="15"/>
      <c r="L128" s="17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65" s="18" customFormat="1" ht="15.2" customHeight="1" x14ac:dyDescent="0.2">
      <c r="A129" s="15"/>
      <c r="B129" s="16"/>
      <c r="C129" s="13" t="s">
        <v>19</v>
      </c>
      <c r="D129" s="15"/>
      <c r="E129" s="15"/>
      <c r="F129" s="387" t="str">
        <f>E15</f>
        <v>Arcibiskupství olomoucké, Wurmova 562/9, 779 00 Olomouc</v>
      </c>
      <c r="G129" s="373"/>
      <c r="H129" s="373"/>
      <c r="I129" s="13" t="s">
        <v>24</v>
      </c>
      <c r="J129" s="50"/>
      <c r="K129" s="15"/>
      <c r="L129" s="17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65" s="18" customFormat="1" ht="15.2" customHeight="1" x14ac:dyDescent="0.2">
      <c r="A130" s="15"/>
      <c r="B130" s="16"/>
      <c r="C130" s="13" t="s">
        <v>22</v>
      </c>
      <c r="D130" s="15"/>
      <c r="E130" s="15"/>
      <c r="F130" s="19" t="str">
        <f>IF(E18="","",E18)</f>
        <v xml:space="preserve"> </v>
      </c>
      <c r="G130" s="15"/>
      <c r="H130" s="15"/>
      <c r="I130" s="13" t="s">
        <v>27</v>
      </c>
      <c r="J130" s="50" t="str">
        <f>E24</f>
        <v xml:space="preserve"> </v>
      </c>
      <c r="K130" s="15"/>
      <c r="L130" s="17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65" s="18" customFormat="1" ht="10.35" customHeight="1" x14ac:dyDescent="0.2">
      <c r="A131" s="15"/>
      <c r="B131" s="16"/>
      <c r="C131" s="15"/>
      <c r="D131" s="15"/>
      <c r="E131" s="15"/>
      <c r="F131" s="15"/>
      <c r="G131" s="15"/>
      <c r="H131" s="15"/>
      <c r="I131" s="15"/>
      <c r="J131" s="15"/>
      <c r="K131" s="15"/>
      <c r="L131" s="17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65" s="68" customFormat="1" ht="29.25" customHeight="1" x14ac:dyDescent="0.2">
      <c r="A132" s="59"/>
      <c r="B132" s="60"/>
      <c r="C132" s="61" t="s">
        <v>126</v>
      </c>
      <c r="D132" s="62" t="s">
        <v>53</v>
      </c>
      <c r="E132" s="62" t="s">
        <v>50</v>
      </c>
      <c r="F132" s="62" t="s">
        <v>51</v>
      </c>
      <c r="G132" s="62" t="s">
        <v>127</v>
      </c>
      <c r="H132" s="62" t="s">
        <v>128</v>
      </c>
      <c r="I132" s="62" t="s">
        <v>129</v>
      </c>
      <c r="J132" s="62" t="s">
        <v>105</v>
      </c>
      <c r="K132" s="63" t="s">
        <v>130</v>
      </c>
      <c r="L132" s="64"/>
      <c r="M132" s="65" t="s">
        <v>1</v>
      </c>
      <c r="N132" s="66" t="s">
        <v>33</v>
      </c>
      <c r="O132" s="66" t="s">
        <v>131</v>
      </c>
      <c r="P132" s="66" t="s">
        <v>132</v>
      </c>
      <c r="Q132" s="66" t="s">
        <v>133</v>
      </c>
      <c r="R132" s="66" t="s">
        <v>134</v>
      </c>
      <c r="S132" s="66" t="s">
        <v>135</v>
      </c>
      <c r="T132" s="67" t="s">
        <v>136</v>
      </c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</row>
    <row r="133" spans="1:65" s="18" customFormat="1" ht="22.9" customHeight="1" x14ac:dyDescent="0.25">
      <c r="A133" s="15"/>
      <c r="B133" s="16"/>
      <c r="C133" s="69" t="s">
        <v>137</v>
      </c>
      <c r="D133" s="15"/>
      <c r="E133" s="15"/>
      <c r="F133" s="15"/>
      <c r="G133" s="15"/>
      <c r="H133" s="15"/>
      <c r="I133" s="15"/>
      <c r="J133" s="70">
        <f>BK133</f>
        <v>0</v>
      </c>
      <c r="K133" s="15"/>
      <c r="L133" s="16"/>
      <c r="M133" s="71"/>
      <c r="N133" s="72"/>
      <c r="O133" s="25"/>
      <c r="P133" s="73">
        <f>P134+P708</f>
        <v>3432.9018790000005</v>
      </c>
      <c r="Q133" s="25"/>
      <c r="R133" s="73">
        <f>R134+R708</f>
        <v>289.39819789000001</v>
      </c>
      <c r="S133" s="25"/>
      <c r="T133" s="74">
        <f>T134+T708</f>
        <v>77.811663999999993</v>
      </c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7" t="s">
        <v>67</v>
      </c>
      <c r="AU133" s="7" t="s">
        <v>107</v>
      </c>
      <c r="BK133" s="75">
        <f>BK134+BK708</f>
        <v>0</v>
      </c>
    </row>
    <row r="134" spans="1:65" s="76" customFormat="1" ht="25.9" customHeight="1" x14ac:dyDescent="0.2">
      <c r="B134" s="77"/>
      <c r="D134" s="78" t="s">
        <v>67</v>
      </c>
      <c r="E134" s="79" t="s">
        <v>138</v>
      </c>
      <c r="F134" s="79" t="s">
        <v>139</v>
      </c>
      <c r="J134" s="80">
        <f>BK134</f>
        <v>0</v>
      </c>
      <c r="L134" s="77"/>
      <c r="M134" s="81"/>
      <c r="N134" s="82"/>
      <c r="O134" s="82"/>
      <c r="P134" s="83">
        <f>P135+P170+P189+P197+P418+P694+P705</f>
        <v>2873.6779320000005</v>
      </c>
      <c r="Q134" s="82"/>
      <c r="R134" s="83">
        <f>R135+R170+R189+R197+R418+R694+R705</f>
        <v>280.99921631000001</v>
      </c>
      <c r="S134" s="82"/>
      <c r="T134" s="84">
        <f>T135+T170+T189+T197+T418+T694+T705</f>
        <v>71.534988999999996</v>
      </c>
      <c r="AR134" s="78" t="s">
        <v>76</v>
      </c>
      <c r="AT134" s="85" t="s">
        <v>67</v>
      </c>
      <c r="AU134" s="85" t="s">
        <v>68</v>
      </c>
      <c r="AY134" s="78" t="s">
        <v>140</v>
      </c>
      <c r="BK134" s="86">
        <f>BK135+BK170+BK189+BK197+BK418+BK694+BK705</f>
        <v>0</v>
      </c>
    </row>
    <row r="135" spans="1:65" s="76" customFormat="1" ht="22.9" customHeight="1" x14ac:dyDescent="0.2">
      <c r="B135" s="77"/>
      <c r="D135" s="78" t="s">
        <v>67</v>
      </c>
      <c r="E135" s="170" t="s">
        <v>76</v>
      </c>
      <c r="F135" s="170" t="s">
        <v>141</v>
      </c>
      <c r="J135" s="171">
        <f>BK135</f>
        <v>0</v>
      </c>
      <c r="L135" s="77"/>
      <c r="M135" s="81"/>
      <c r="N135" s="82"/>
      <c r="O135" s="82"/>
      <c r="P135" s="83">
        <f>SUM(P136:P169)</f>
        <v>27.722246000000002</v>
      </c>
      <c r="Q135" s="82"/>
      <c r="R135" s="83">
        <f>SUM(R136:R169)</f>
        <v>0</v>
      </c>
      <c r="S135" s="82"/>
      <c r="T135" s="84">
        <f>SUM(T136:T169)</f>
        <v>0</v>
      </c>
      <c r="AR135" s="78" t="s">
        <v>76</v>
      </c>
      <c r="AT135" s="85" t="s">
        <v>67</v>
      </c>
      <c r="AU135" s="85" t="s">
        <v>76</v>
      </c>
      <c r="AY135" s="78" t="s">
        <v>140</v>
      </c>
      <c r="BK135" s="86">
        <f>SUM(BK136:BK169)</f>
        <v>0</v>
      </c>
    </row>
    <row r="136" spans="1:65" s="18" customFormat="1" ht="24.2" customHeight="1" x14ac:dyDescent="0.2">
      <c r="A136" s="15"/>
      <c r="B136" s="16"/>
      <c r="C136" s="87" t="s">
        <v>76</v>
      </c>
      <c r="D136" s="87" t="s">
        <v>142</v>
      </c>
      <c r="E136" s="88" t="s">
        <v>143</v>
      </c>
      <c r="F136" s="89" t="s">
        <v>144</v>
      </c>
      <c r="G136" s="90" t="s">
        <v>145</v>
      </c>
      <c r="H136" s="91">
        <v>1.0780000000000001</v>
      </c>
      <c r="I136" s="2"/>
      <c r="J136" s="92">
        <f>ROUND(I136*H136,2)</f>
        <v>0</v>
      </c>
      <c r="K136" s="89" t="s">
        <v>146</v>
      </c>
      <c r="L136" s="16"/>
      <c r="M136" s="93" t="s">
        <v>1</v>
      </c>
      <c r="N136" s="94" t="s">
        <v>34</v>
      </c>
      <c r="O136" s="95">
        <v>7.1269999999999998</v>
      </c>
      <c r="P136" s="95">
        <f>O136*H136</f>
        <v>7.682906</v>
      </c>
      <c r="Q136" s="95">
        <v>0</v>
      </c>
      <c r="R136" s="95">
        <f>Q136*H136</f>
        <v>0</v>
      </c>
      <c r="S136" s="95">
        <v>0</v>
      </c>
      <c r="T136" s="96">
        <f>S136*H136</f>
        <v>0</v>
      </c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R136" s="97" t="s">
        <v>147</v>
      </c>
      <c r="AT136" s="97" t="s">
        <v>142</v>
      </c>
      <c r="AU136" s="97" t="s">
        <v>78</v>
      </c>
      <c r="AY136" s="7" t="s">
        <v>140</v>
      </c>
      <c r="BE136" s="98">
        <f>IF(N136="základní",J136,0)</f>
        <v>0</v>
      </c>
      <c r="BF136" s="98">
        <f>IF(N136="snížená",J136,0)</f>
        <v>0</v>
      </c>
      <c r="BG136" s="98">
        <f>IF(N136="zákl. přenesená",J136,0)</f>
        <v>0</v>
      </c>
      <c r="BH136" s="98">
        <f>IF(N136="sníž. přenesená",J136,0)</f>
        <v>0</v>
      </c>
      <c r="BI136" s="98">
        <f>IF(N136="nulová",J136,0)</f>
        <v>0</v>
      </c>
      <c r="BJ136" s="7" t="s">
        <v>76</v>
      </c>
      <c r="BK136" s="98">
        <f>ROUND(I136*H136,2)</f>
        <v>0</v>
      </c>
      <c r="BL136" s="7" t="s">
        <v>147</v>
      </c>
      <c r="BM136" s="97" t="s">
        <v>148</v>
      </c>
    </row>
    <row r="137" spans="1:65" s="18" customFormat="1" x14ac:dyDescent="0.2">
      <c r="A137" s="15"/>
      <c r="B137" s="16"/>
      <c r="C137" s="15"/>
      <c r="D137" s="189" t="s">
        <v>149</v>
      </c>
      <c r="E137" s="15"/>
      <c r="F137" s="190" t="s">
        <v>150</v>
      </c>
      <c r="G137" s="15"/>
      <c r="H137" s="15"/>
      <c r="I137" s="15"/>
      <c r="J137" s="15"/>
      <c r="K137" s="15"/>
      <c r="L137" s="16"/>
      <c r="M137" s="101"/>
      <c r="N137" s="102"/>
      <c r="O137" s="103"/>
      <c r="P137" s="103"/>
      <c r="Q137" s="103"/>
      <c r="R137" s="103"/>
      <c r="S137" s="103"/>
      <c r="T137" s="10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7" t="s">
        <v>149</v>
      </c>
      <c r="AU137" s="7" t="s">
        <v>78</v>
      </c>
    </row>
    <row r="138" spans="1:65" s="191" customFormat="1" x14ac:dyDescent="0.2">
      <c r="B138" s="192"/>
      <c r="D138" s="99" t="s">
        <v>151</v>
      </c>
      <c r="E138" s="193" t="s">
        <v>1</v>
      </c>
      <c r="F138" s="194" t="s">
        <v>152</v>
      </c>
      <c r="H138" s="193" t="s">
        <v>1</v>
      </c>
      <c r="L138" s="192"/>
      <c r="M138" s="195"/>
      <c r="N138" s="196"/>
      <c r="O138" s="196"/>
      <c r="P138" s="196"/>
      <c r="Q138" s="196"/>
      <c r="R138" s="196"/>
      <c r="S138" s="196"/>
      <c r="T138" s="197"/>
      <c r="AT138" s="193" t="s">
        <v>151</v>
      </c>
      <c r="AU138" s="193" t="s">
        <v>78</v>
      </c>
      <c r="AV138" s="191" t="s">
        <v>76</v>
      </c>
      <c r="AW138" s="191" t="s">
        <v>26</v>
      </c>
      <c r="AX138" s="191" t="s">
        <v>68</v>
      </c>
      <c r="AY138" s="193" t="s">
        <v>140</v>
      </c>
    </row>
    <row r="139" spans="1:65" s="191" customFormat="1" x14ac:dyDescent="0.2">
      <c r="B139" s="192"/>
      <c r="D139" s="99" t="s">
        <v>151</v>
      </c>
      <c r="E139" s="193" t="s">
        <v>1</v>
      </c>
      <c r="F139" s="194" t="s">
        <v>153</v>
      </c>
      <c r="H139" s="193" t="s">
        <v>1</v>
      </c>
      <c r="L139" s="192"/>
      <c r="M139" s="195"/>
      <c r="N139" s="196"/>
      <c r="O139" s="196"/>
      <c r="P139" s="196"/>
      <c r="Q139" s="196"/>
      <c r="R139" s="196"/>
      <c r="S139" s="196"/>
      <c r="T139" s="197"/>
      <c r="AT139" s="193" t="s">
        <v>151</v>
      </c>
      <c r="AU139" s="193" t="s">
        <v>78</v>
      </c>
      <c r="AV139" s="191" t="s">
        <v>76</v>
      </c>
      <c r="AW139" s="191" t="s">
        <v>26</v>
      </c>
      <c r="AX139" s="191" t="s">
        <v>68</v>
      </c>
      <c r="AY139" s="193" t="s">
        <v>140</v>
      </c>
    </row>
    <row r="140" spans="1:65" s="172" customFormat="1" x14ac:dyDescent="0.2">
      <c r="B140" s="173"/>
      <c r="D140" s="99" t="s">
        <v>151</v>
      </c>
      <c r="E140" s="174" t="s">
        <v>1</v>
      </c>
      <c r="F140" s="175" t="s">
        <v>154</v>
      </c>
      <c r="H140" s="176">
        <v>0.68</v>
      </c>
      <c r="J140" s="198"/>
      <c r="L140" s="173"/>
      <c r="M140" s="177"/>
      <c r="N140" s="178"/>
      <c r="O140" s="178"/>
      <c r="P140" s="178"/>
      <c r="Q140" s="178"/>
      <c r="R140" s="178"/>
      <c r="S140" s="178"/>
      <c r="T140" s="179"/>
      <c r="AT140" s="174" t="s">
        <v>151</v>
      </c>
      <c r="AU140" s="174" t="s">
        <v>78</v>
      </c>
      <c r="AV140" s="172" t="s">
        <v>78</v>
      </c>
      <c r="AW140" s="172" t="s">
        <v>26</v>
      </c>
      <c r="AX140" s="172" t="s">
        <v>68</v>
      </c>
      <c r="AY140" s="174" t="s">
        <v>140</v>
      </c>
    </row>
    <row r="141" spans="1:65" s="191" customFormat="1" x14ac:dyDescent="0.2">
      <c r="B141" s="192"/>
      <c r="D141" s="99" t="s">
        <v>151</v>
      </c>
      <c r="E141" s="193" t="s">
        <v>1</v>
      </c>
      <c r="F141" s="194" t="s">
        <v>155</v>
      </c>
      <c r="H141" s="193" t="s">
        <v>1</v>
      </c>
      <c r="L141" s="192"/>
      <c r="M141" s="195"/>
      <c r="N141" s="196"/>
      <c r="O141" s="196"/>
      <c r="P141" s="196"/>
      <c r="Q141" s="196"/>
      <c r="R141" s="196"/>
      <c r="S141" s="196"/>
      <c r="T141" s="197"/>
      <c r="AT141" s="193" t="s">
        <v>151</v>
      </c>
      <c r="AU141" s="193" t="s">
        <v>78</v>
      </c>
      <c r="AV141" s="191" t="s">
        <v>76</v>
      </c>
      <c r="AW141" s="191" t="s">
        <v>26</v>
      </c>
      <c r="AX141" s="191" t="s">
        <v>68</v>
      </c>
      <c r="AY141" s="193" t="s">
        <v>140</v>
      </c>
    </row>
    <row r="142" spans="1:65" s="172" customFormat="1" x14ac:dyDescent="0.2">
      <c r="B142" s="173"/>
      <c r="D142" s="99" t="s">
        <v>151</v>
      </c>
      <c r="E142" s="174" t="s">
        <v>1</v>
      </c>
      <c r="F142" s="175" t="s">
        <v>156</v>
      </c>
      <c r="H142" s="176">
        <v>0.39800000000000002</v>
      </c>
      <c r="L142" s="173"/>
      <c r="M142" s="177"/>
      <c r="N142" s="178"/>
      <c r="O142" s="178"/>
      <c r="P142" s="178"/>
      <c r="Q142" s="178"/>
      <c r="R142" s="178"/>
      <c r="S142" s="178"/>
      <c r="T142" s="179"/>
      <c r="AT142" s="174" t="s">
        <v>151</v>
      </c>
      <c r="AU142" s="174" t="s">
        <v>78</v>
      </c>
      <c r="AV142" s="172" t="s">
        <v>78</v>
      </c>
      <c r="AW142" s="172" t="s">
        <v>26</v>
      </c>
      <c r="AX142" s="172" t="s">
        <v>68</v>
      </c>
      <c r="AY142" s="174" t="s">
        <v>140</v>
      </c>
    </row>
    <row r="143" spans="1:65" s="180" customFormat="1" x14ac:dyDescent="0.2">
      <c r="B143" s="181"/>
      <c r="D143" s="99" t="s">
        <v>151</v>
      </c>
      <c r="E143" s="182" t="s">
        <v>1</v>
      </c>
      <c r="F143" s="183" t="s">
        <v>157</v>
      </c>
      <c r="H143" s="184">
        <v>1.0780000000000001</v>
      </c>
      <c r="L143" s="181"/>
      <c r="M143" s="185"/>
      <c r="N143" s="186"/>
      <c r="O143" s="186"/>
      <c r="P143" s="186"/>
      <c r="Q143" s="186"/>
      <c r="R143" s="186"/>
      <c r="S143" s="186"/>
      <c r="T143" s="187"/>
      <c r="AT143" s="182" t="s">
        <v>151</v>
      </c>
      <c r="AU143" s="182" t="s">
        <v>78</v>
      </c>
      <c r="AV143" s="180" t="s">
        <v>147</v>
      </c>
      <c r="AW143" s="180" t="s">
        <v>26</v>
      </c>
      <c r="AX143" s="180" t="s">
        <v>76</v>
      </c>
      <c r="AY143" s="182" t="s">
        <v>140</v>
      </c>
    </row>
    <row r="144" spans="1:65" s="18" customFormat="1" ht="24.2" customHeight="1" x14ac:dyDescent="0.2">
      <c r="A144" s="15"/>
      <c r="B144" s="16"/>
      <c r="C144" s="87" t="s">
        <v>78</v>
      </c>
      <c r="D144" s="87" t="s">
        <v>142</v>
      </c>
      <c r="E144" s="88" t="s">
        <v>158</v>
      </c>
      <c r="F144" s="89" t="s">
        <v>159</v>
      </c>
      <c r="G144" s="90" t="s">
        <v>145</v>
      </c>
      <c r="H144" s="91">
        <v>1</v>
      </c>
      <c r="I144" s="2"/>
      <c r="J144" s="92">
        <f>ROUND(I144*H144,2)</f>
        <v>0</v>
      </c>
      <c r="K144" s="89" t="s">
        <v>146</v>
      </c>
      <c r="L144" s="16"/>
      <c r="M144" s="93" t="s">
        <v>1</v>
      </c>
      <c r="N144" s="94" t="s">
        <v>34</v>
      </c>
      <c r="O144" s="95">
        <v>11.941000000000001</v>
      </c>
      <c r="P144" s="95">
        <f>O144*H144</f>
        <v>11.941000000000001</v>
      </c>
      <c r="Q144" s="95">
        <v>0</v>
      </c>
      <c r="R144" s="95">
        <f>Q144*H144</f>
        <v>0</v>
      </c>
      <c r="S144" s="95">
        <v>0</v>
      </c>
      <c r="T144" s="96">
        <f>S144*H144</f>
        <v>0</v>
      </c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R144" s="97" t="s">
        <v>147</v>
      </c>
      <c r="AT144" s="97" t="s">
        <v>142</v>
      </c>
      <c r="AU144" s="97" t="s">
        <v>78</v>
      </c>
      <c r="AY144" s="7" t="s">
        <v>140</v>
      </c>
      <c r="BE144" s="98">
        <f>IF(N144="základní",J144,0)</f>
        <v>0</v>
      </c>
      <c r="BF144" s="98">
        <f>IF(N144="snížená",J144,0)</f>
        <v>0</v>
      </c>
      <c r="BG144" s="98">
        <f>IF(N144="zákl. přenesená",J144,0)</f>
        <v>0</v>
      </c>
      <c r="BH144" s="98">
        <f>IF(N144="sníž. přenesená",J144,0)</f>
        <v>0</v>
      </c>
      <c r="BI144" s="98">
        <f>IF(N144="nulová",J144,0)</f>
        <v>0</v>
      </c>
      <c r="BJ144" s="7" t="s">
        <v>76</v>
      </c>
      <c r="BK144" s="98">
        <f>ROUND(I144*H144,2)</f>
        <v>0</v>
      </c>
      <c r="BL144" s="7" t="s">
        <v>147</v>
      </c>
      <c r="BM144" s="97" t="s">
        <v>160</v>
      </c>
    </row>
    <row r="145" spans="1:65" s="18" customFormat="1" x14ac:dyDescent="0.2">
      <c r="A145" s="15"/>
      <c r="B145" s="16"/>
      <c r="C145" s="15"/>
      <c r="D145" s="189" t="s">
        <v>149</v>
      </c>
      <c r="E145" s="15"/>
      <c r="F145" s="190" t="s">
        <v>161</v>
      </c>
      <c r="G145" s="15"/>
      <c r="H145" s="15"/>
      <c r="I145" s="15"/>
      <c r="J145" s="15"/>
      <c r="K145" s="15"/>
      <c r="L145" s="16"/>
      <c r="M145" s="101"/>
      <c r="N145" s="102"/>
      <c r="O145" s="103"/>
      <c r="P145" s="103"/>
      <c r="Q145" s="103"/>
      <c r="R145" s="103"/>
      <c r="S145" s="103"/>
      <c r="T145" s="10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7" t="s">
        <v>149</v>
      </c>
      <c r="AU145" s="7" t="s">
        <v>78</v>
      </c>
    </row>
    <row r="146" spans="1:65" s="191" customFormat="1" x14ac:dyDescent="0.2">
      <c r="B146" s="192"/>
      <c r="D146" s="99" t="s">
        <v>151</v>
      </c>
      <c r="E146" s="193" t="s">
        <v>1</v>
      </c>
      <c r="F146" s="194" t="s">
        <v>162</v>
      </c>
      <c r="H146" s="193" t="s">
        <v>1</v>
      </c>
      <c r="L146" s="192"/>
      <c r="M146" s="195"/>
      <c r="N146" s="196"/>
      <c r="O146" s="196"/>
      <c r="P146" s="196"/>
      <c r="Q146" s="196"/>
      <c r="R146" s="196"/>
      <c r="S146" s="196"/>
      <c r="T146" s="197"/>
      <c r="AT146" s="193" t="s">
        <v>151</v>
      </c>
      <c r="AU146" s="193" t="s">
        <v>78</v>
      </c>
      <c r="AV146" s="191" t="s">
        <v>76</v>
      </c>
      <c r="AW146" s="191" t="s">
        <v>26</v>
      </c>
      <c r="AX146" s="191" t="s">
        <v>68</v>
      </c>
      <c r="AY146" s="193" t="s">
        <v>140</v>
      </c>
    </row>
    <row r="147" spans="1:65" s="172" customFormat="1" x14ac:dyDescent="0.2">
      <c r="B147" s="173"/>
      <c r="D147" s="99" t="s">
        <v>151</v>
      </c>
      <c r="E147" s="174" t="s">
        <v>1</v>
      </c>
      <c r="F147" s="175" t="s">
        <v>76</v>
      </c>
      <c r="H147" s="176">
        <v>1</v>
      </c>
      <c r="L147" s="173"/>
      <c r="M147" s="177"/>
      <c r="N147" s="178"/>
      <c r="O147" s="178"/>
      <c r="P147" s="178"/>
      <c r="Q147" s="178"/>
      <c r="R147" s="178"/>
      <c r="S147" s="178"/>
      <c r="T147" s="179"/>
      <c r="AT147" s="174" t="s">
        <v>151</v>
      </c>
      <c r="AU147" s="174" t="s">
        <v>78</v>
      </c>
      <c r="AV147" s="172" t="s">
        <v>78</v>
      </c>
      <c r="AW147" s="172" t="s">
        <v>26</v>
      </c>
      <c r="AX147" s="172" t="s">
        <v>68</v>
      </c>
      <c r="AY147" s="174" t="s">
        <v>140</v>
      </c>
    </row>
    <row r="148" spans="1:65" s="180" customFormat="1" x14ac:dyDescent="0.2">
      <c r="B148" s="181"/>
      <c r="D148" s="99" t="s">
        <v>151</v>
      </c>
      <c r="E148" s="182" t="s">
        <v>1</v>
      </c>
      <c r="F148" s="183" t="s">
        <v>157</v>
      </c>
      <c r="H148" s="184">
        <v>1</v>
      </c>
      <c r="L148" s="181"/>
      <c r="M148" s="185"/>
      <c r="N148" s="186"/>
      <c r="O148" s="186"/>
      <c r="P148" s="186"/>
      <c r="Q148" s="186"/>
      <c r="R148" s="186"/>
      <c r="S148" s="186"/>
      <c r="T148" s="187"/>
      <c r="AT148" s="182" t="s">
        <v>151</v>
      </c>
      <c r="AU148" s="182" t="s">
        <v>78</v>
      </c>
      <c r="AV148" s="180" t="s">
        <v>147</v>
      </c>
      <c r="AW148" s="180" t="s">
        <v>26</v>
      </c>
      <c r="AX148" s="180" t="s">
        <v>76</v>
      </c>
      <c r="AY148" s="182" t="s">
        <v>140</v>
      </c>
    </row>
    <row r="149" spans="1:65" s="18" customFormat="1" ht="37.9" customHeight="1" x14ac:dyDescent="0.2">
      <c r="A149" s="15"/>
      <c r="B149" s="16"/>
      <c r="C149" s="87" t="s">
        <v>163</v>
      </c>
      <c r="D149" s="87" t="s">
        <v>142</v>
      </c>
      <c r="E149" s="88" t="s">
        <v>164</v>
      </c>
      <c r="F149" s="89" t="s">
        <v>165</v>
      </c>
      <c r="G149" s="90" t="s">
        <v>145</v>
      </c>
      <c r="H149" s="91">
        <v>1.0780000000000001</v>
      </c>
      <c r="I149" s="2"/>
      <c r="J149" s="92">
        <f>ROUND(I149*H149,2)</f>
        <v>0</v>
      </c>
      <c r="K149" s="89" t="s">
        <v>146</v>
      </c>
      <c r="L149" s="16"/>
      <c r="M149" s="93" t="s">
        <v>1</v>
      </c>
      <c r="N149" s="94" t="s">
        <v>34</v>
      </c>
      <c r="O149" s="95">
        <v>0.41099999999999998</v>
      </c>
      <c r="P149" s="95">
        <f>O149*H149</f>
        <v>0.44305800000000001</v>
      </c>
      <c r="Q149" s="95">
        <v>0</v>
      </c>
      <c r="R149" s="95">
        <f>Q149*H149</f>
        <v>0</v>
      </c>
      <c r="S149" s="95">
        <v>0</v>
      </c>
      <c r="T149" s="96">
        <f>S149*H149</f>
        <v>0</v>
      </c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R149" s="97" t="s">
        <v>147</v>
      </c>
      <c r="AT149" s="97" t="s">
        <v>142</v>
      </c>
      <c r="AU149" s="97" t="s">
        <v>78</v>
      </c>
      <c r="AY149" s="7" t="s">
        <v>140</v>
      </c>
      <c r="BE149" s="98">
        <f>IF(N149="základní",J149,0)</f>
        <v>0</v>
      </c>
      <c r="BF149" s="98">
        <f>IF(N149="snížená",J149,0)</f>
        <v>0</v>
      </c>
      <c r="BG149" s="98">
        <f>IF(N149="zákl. přenesená",J149,0)</f>
        <v>0</v>
      </c>
      <c r="BH149" s="98">
        <f>IF(N149="sníž. přenesená",J149,0)</f>
        <v>0</v>
      </c>
      <c r="BI149" s="98">
        <f>IF(N149="nulová",J149,0)</f>
        <v>0</v>
      </c>
      <c r="BJ149" s="7" t="s">
        <v>76</v>
      </c>
      <c r="BK149" s="98">
        <f>ROUND(I149*H149,2)</f>
        <v>0</v>
      </c>
      <c r="BL149" s="7" t="s">
        <v>147</v>
      </c>
      <c r="BM149" s="97" t="s">
        <v>166</v>
      </c>
    </row>
    <row r="150" spans="1:65" s="18" customFormat="1" x14ac:dyDescent="0.2">
      <c r="A150" s="15"/>
      <c r="B150" s="16"/>
      <c r="C150" s="15"/>
      <c r="D150" s="189" t="s">
        <v>149</v>
      </c>
      <c r="E150" s="15"/>
      <c r="F150" s="190" t="s">
        <v>167</v>
      </c>
      <c r="G150" s="15"/>
      <c r="H150" s="15"/>
      <c r="I150" s="15"/>
      <c r="J150" s="15"/>
      <c r="K150" s="15"/>
      <c r="L150" s="16"/>
      <c r="M150" s="101"/>
      <c r="N150" s="102"/>
      <c r="O150" s="103"/>
      <c r="P150" s="103"/>
      <c r="Q150" s="103"/>
      <c r="R150" s="103"/>
      <c r="S150" s="103"/>
      <c r="T150" s="10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7" t="s">
        <v>149</v>
      </c>
      <c r="AU150" s="7" t="s">
        <v>78</v>
      </c>
    </row>
    <row r="151" spans="1:65" s="18" customFormat="1" ht="37.9" customHeight="1" x14ac:dyDescent="0.2">
      <c r="A151" s="15"/>
      <c r="B151" s="16"/>
      <c r="C151" s="87" t="s">
        <v>147</v>
      </c>
      <c r="D151" s="87" t="s">
        <v>142</v>
      </c>
      <c r="E151" s="88" t="s">
        <v>168</v>
      </c>
      <c r="F151" s="89" t="s">
        <v>169</v>
      </c>
      <c r="G151" s="90" t="s">
        <v>145</v>
      </c>
      <c r="H151" s="91">
        <v>5.39</v>
      </c>
      <c r="I151" s="2"/>
      <c r="J151" s="92">
        <f>ROUND(I151*H151,2)</f>
        <v>0</v>
      </c>
      <c r="K151" s="89" t="s">
        <v>146</v>
      </c>
      <c r="L151" s="16"/>
      <c r="M151" s="93" t="s">
        <v>1</v>
      </c>
      <c r="N151" s="94" t="s">
        <v>34</v>
      </c>
      <c r="O151" s="95">
        <v>0.379</v>
      </c>
      <c r="P151" s="95">
        <f>O151*H151</f>
        <v>2.0428099999999998</v>
      </c>
      <c r="Q151" s="95">
        <v>0</v>
      </c>
      <c r="R151" s="95">
        <f>Q151*H151</f>
        <v>0</v>
      </c>
      <c r="S151" s="95">
        <v>0</v>
      </c>
      <c r="T151" s="96">
        <f>S151*H151</f>
        <v>0</v>
      </c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R151" s="97" t="s">
        <v>147</v>
      </c>
      <c r="AT151" s="97" t="s">
        <v>142</v>
      </c>
      <c r="AU151" s="97" t="s">
        <v>78</v>
      </c>
      <c r="AY151" s="7" t="s">
        <v>140</v>
      </c>
      <c r="BE151" s="98">
        <f>IF(N151="základní",J151,0)</f>
        <v>0</v>
      </c>
      <c r="BF151" s="98">
        <f>IF(N151="snížená",J151,0)</f>
        <v>0</v>
      </c>
      <c r="BG151" s="98">
        <f>IF(N151="zákl. přenesená",J151,0)</f>
        <v>0</v>
      </c>
      <c r="BH151" s="98">
        <f>IF(N151="sníž. přenesená",J151,0)</f>
        <v>0</v>
      </c>
      <c r="BI151" s="98">
        <f>IF(N151="nulová",J151,0)</f>
        <v>0</v>
      </c>
      <c r="BJ151" s="7" t="s">
        <v>76</v>
      </c>
      <c r="BK151" s="98">
        <f>ROUND(I151*H151,2)</f>
        <v>0</v>
      </c>
      <c r="BL151" s="7" t="s">
        <v>147</v>
      </c>
      <c r="BM151" s="97" t="s">
        <v>170</v>
      </c>
    </row>
    <row r="152" spans="1:65" s="18" customFormat="1" x14ac:dyDescent="0.2">
      <c r="A152" s="15"/>
      <c r="B152" s="16"/>
      <c r="C152" s="15"/>
      <c r="D152" s="189" t="s">
        <v>149</v>
      </c>
      <c r="E152" s="15"/>
      <c r="F152" s="190" t="s">
        <v>171</v>
      </c>
      <c r="G152" s="15"/>
      <c r="H152" s="15"/>
      <c r="I152" s="15"/>
      <c r="J152" s="15"/>
      <c r="K152" s="15"/>
      <c r="L152" s="16"/>
      <c r="M152" s="101"/>
      <c r="N152" s="102"/>
      <c r="O152" s="103"/>
      <c r="P152" s="103"/>
      <c r="Q152" s="103"/>
      <c r="R152" s="103"/>
      <c r="S152" s="103"/>
      <c r="T152" s="10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7" t="s">
        <v>149</v>
      </c>
      <c r="AU152" s="7" t="s">
        <v>78</v>
      </c>
    </row>
    <row r="153" spans="1:65" s="172" customFormat="1" x14ac:dyDescent="0.2">
      <c r="B153" s="173"/>
      <c r="D153" s="99" t="s">
        <v>151</v>
      </c>
      <c r="F153" s="175" t="s">
        <v>172</v>
      </c>
      <c r="H153" s="176">
        <v>5.39</v>
      </c>
      <c r="L153" s="173"/>
      <c r="M153" s="177"/>
      <c r="N153" s="178"/>
      <c r="O153" s="178"/>
      <c r="P153" s="178"/>
      <c r="Q153" s="178"/>
      <c r="R153" s="178"/>
      <c r="S153" s="178"/>
      <c r="T153" s="179"/>
      <c r="AT153" s="174" t="s">
        <v>151</v>
      </c>
      <c r="AU153" s="174" t="s">
        <v>78</v>
      </c>
      <c r="AV153" s="172" t="s">
        <v>78</v>
      </c>
      <c r="AW153" s="172" t="s">
        <v>3</v>
      </c>
      <c r="AX153" s="172" t="s">
        <v>76</v>
      </c>
      <c r="AY153" s="174" t="s">
        <v>140</v>
      </c>
    </row>
    <row r="154" spans="1:65" s="18" customFormat="1" ht="37.9" customHeight="1" x14ac:dyDescent="0.2">
      <c r="A154" s="15"/>
      <c r="B154" s="16"/>
      <c r="C154" s="87" t="s">
        <v>173</v>
      </c>
      <c r="D154" s="87" t="s">
        <v>142</v>
      </c>
      <c r="E154" s="88" t="s">
        <v>174</v>
      </c>
      <c r="F154" s="89" t="s">
        <v>175</v>
      </c>
      <c r="G154" s="90" t="s">
        <v>145</v>
      </c>
      <c r="H154" s="91">
        <v>1</v>
      </c>
      <c r="I154" s="2"/>
      <c r="J154" s="92">
        <f>ROUND(I154*H154,2)</f>
        <v>0</v>
      </c>
      <c r="K154" s="89" t="s">
        <v>146</v>
      </c>
      <c r="L154" s="16"/>
      <c r="M154" s="93" t="s">
        <v>1</v>
      </c>
      <c r="N154" s="94" t="s">
        <v>34</v>
      </c>
      <c r="O154" s="95">
        <v>0.48799999999999999</v>
      </c>
      <c r="P154" s="95">
        <f>O154*H154</f>
        <v>0.48799999999999999</v>
      </c>
      <c r="Q154" s="95">
        <v>0</v>
      </c>
      <c r="R154" s="95">
        <f>Q154*H154</f>
        <v>0</v>
      </c>
      <c r="S154" s="95">
        <v>0</v>
      </c>
      <c r="T154" s="96">
        <f>S154*H154</f>
        <v>0</v>
      </c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R154" s="97" t="s">
        <v>147</v>
      </c>
      <c r="AT154" s="97" t="s">
        <v>142</v>
      </c>
      <c r="AU154" s="97" t="s">
        <v>78</v>
      </c>
      <c r="AY154" s="7" t="s">
        <v>140</v>
      </c>
      <c r="BE154" s="98">
        <f>IF(N154="základní",J154,0)</f>
        <v>0</v>
      </c>
      <c r="BF154" s="98">
        <f>IF(N154="snížená",J154,0)</f>
        <v>0</v>
      </c>
      <c r="BG154" s="98">
        <f>IF(N154="zákl. přenesená",J154,0)</f>
        <v>0</v>
      </c>
      <c r="BH154" s="98">
        <f>IF(N154="sníž. přenesená",J154,0)</f>
        <v>0</v>
      </c>
      <c r="BI154" s="98">
        <f>IF(N154="nulová",J154,0)</f>
        <v>0</v>
      </c>
      <c r="BJ154" s="7" t="s">
        <v>76</v>
      </c>
      <c r="BK154" s="98">
        <f>ROUND(I154*H154,2)</f>
        <v>0</v>
      </c>
      <c r="BL154" s="7" t="s">
        <v>147</v>
      </c>
      <c r="BM154" s="97" t="s">
        <v>176</v>
      </c>
    </row>
    <row r="155" spans="1:65" s="18" customFormat="1" x14ac:dyDescent="0.2">
      <c r="A155" s="15"/>
      <c r="B155" s="16"/>
      <c r="C155" s="15"/>
      <c r="D155" s="189" t="s">
        <v>149</v>
      </c>
      <c r="E155" s="15"/>
      <c r="F155" s="190" t="s">
        <v>177</v>
      </c>
      <c r="G155" s="15"/>
      <c r="H155" s="15"/>
      <c r="I155" s="15"/>
      <c r="J155" s="15"/>
      <c r="K155" s="15"/>
      <c r="L155" s="16"/>
      <c r="M155" s="101"/>
      <c r="N155" s="102"/>
      <c r="O155" s="103"/>
      <c r="P155" s="103"/>
      <c r="Q155" s="103"/>
      <c r="R155" s="103"/>
      <c r="S155" s="103"/>
      <c r="T155" s="104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7" t="s">
        <v>149</v>
      </c>
      <c r="AU155" s="7" t="s">
        <v>78</v>
      </c>
    </row>
    <row r="156" spans="1:65" s="18" customFormat="1" ht="37.9" customHeight="1" x14ac:dyDescent="0.2">
      <c r="A156" s="15"/>
      <c r="B156" s="16"/>
      <c r="C156" s="87" t="s">
        <v>178</v>
      </c>
      <c r="D156" s="87" t="s">
        <v>142</v>
      </c>
      <c r="E156" s="88" t="s">
        <v>179</v>
      </c>
      <c r="F156" s="89" t="s">
        <v>180</v>
      </c>
      <c r="G156" s="90" t="s">
        <v>145</v>
      </c>
      <c r="H156" s="91">
        <v>5</v>
      </c>
      <c r="I156" s="2"/>
      <c r="J156" s="92">
        <f>ROUND(I156*H156,2)</f>
        <v>0</v>
      </c>
      <c r="K156" s="89" t="s">
        <v>146</v>
      </c>
      <c r="L156" s="16"/>
      <c r="M156" s="93" t="s">
        <v>1</v>
      </c>
      <c r="N156" s="94" t="s">
        <v>34</v>
      </c>
      <c r="O156" s="95">
        <v>0.45</v>
      </c>
      <c r="P156" s="95">
        <f>O156*H156</f>
        <v>2.25</v>
      </c>
      <c r="Q156" s="95">
        <v>0</v>
      </c>
      <c r="R156" s="95">
        <f>Q156*H156</f>
        <v>0</v>
      </c>
      <c r="S156" s="95">
        <v>0</v>
      </c>
      <c r="T156" s="96">
        <f>S156*H156</f>
        <v>0</v>
      </c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R156" s="97" t="s">
        <v>147</v>
      </c>
      <c r="AT156" s="97" t="s">
        <v>142</v>
      </c>
      <c r="AU156" s="97" t="s">
        <v>78</v>
      </c>
      <c r="AY156" s="7" t="s">
        <v>140</v>
      </c>
      <c r="BE156" s="98">
        <f>IF(N156="základní",J156,0)</f>
        <v>0</v>
      </c>
      <c r="BF156" s="98">
        <f>IF(N156="snížená",J156,0)</f>
        <v>0</v>
      </c>
      <c r="BG156" s="98">
        <f>IF(N156="zákl. přenesená",J156,0)</f>
        <v>0</v>
      </c>
      <c r="BH156" s="98">
        <f>IF(N156="sníž. přenesená",J156,0)</f>
        <v>0</v>
      </c>
      <c r="BI156" s="98">
        <f>IF(N156="nulová",J156,0)</f>
        <v>0</v>
      </c>
      <c r="BJ156" s="7" t="s">
        <v>76</v>
      </c>
      <c r="BK156" s="98">
        <f>ROUND(I156*H156,2)</f>
        <v>0</v>
      </c>
      <c r="BL156" s="7" t="s">
        <v>147</v>
      </c>
      <c r="BM156" s="97" t="s">
        <v>181</v>
      </c>
    </row>
    <row r="157" spans="1:65" s="18" customFormat="1" x14ac:dyDescent="0.2">
      <c r="A157" s="15"/>
      <c r="B157" s="16"/>
      <c r="C157" s="15"/>
      <c r="D157" s="189" t="s">
        <v>149</v>
      </c>
      <c r="E157" s="15"/>
      <c r="F157" s="190" t="s">
        <v>182</v>
      </c>
      <c r="G157" s="15"/>
      <c r="H157" s="15"/>
      <c r="I157" s="15"/>
      <c r="J157" s="15"/>
      <c r="K157" s="15"/>
      <c r="L157" s="16"/>
      <c r="M157" s="101"/>
      <c r="N157" s="102"/>
      <c r="O157" s="103"/>
      <c r="P157" s="103"/>
      <c r="Q157" s="103"/>
      <c r="R157" s="103"/>
      <c r="S157" s="103"/>
      <c r="T157" s="10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7" t="s">
        <v>149</v>
      </c>
      <c r="AU157" s="7" t="s">
        <v>78</v>
      </c>
    </row>
    <row r="158" spans="1:65" s="172" customFormat="1" x14ac:dyDescent="0.2">
      <c r="B158" s="173"/>
      <c r="D158" s="99" t="s">
        <v>151</v>
      </c>
      <c r="F158" s="175" t="s">
        <v>183</v>
      </c>
      <c r="H158" s="176">
        <v>5</v>
      </c>
      <c r="L158" s="173"/>
      <c r="M158" s="177"/>
      <c r="N158" s="178"/>
      <c r="O158" s="178"/>
      <c r="P158" s="178"/>
      <c r="Q158" s="178"/>
      <c r="R158" s="178"/>
      <c r="S158" s="178"/>
      <c r="T158" s="179"/>
      <c r="AT158" s="174" t="s">
        <v>151</v>
      </c>
      <c r="AU158" s="174" t="s">
        <v>78</v>
      </c>
      <c r="AV158" s="172" t="s">
        <v>78</v>
      </c>
      <c r="AW158" s="172" t="s">
        <v>3</v>
      </c>
      <c r="AX158" s="172" t="s">
        <v>76</v>
      </c>
      <c r="AY158" s="174" t="s">
        <v>140</v>
      </c>
    </row>
    <row r="159" spans="1:65" s="18" customFormat="1" ht="37.9" customHeight="1" x14ac:dyDescent="0.2">
      <c r="A159" s="15"/>
      <c r="B159" s="16"/>
      <c r="C159" s="87" t="s">
        <v>184</v>
      </c>
      <c r="D159" s="87" t="s">
        <v>142</v>
      </c>
      <c r="E159" s="88" t="s">
        <v>185</v>
      </c>
      <c r="F159" s="89" t="s">
        <v>186</v>
      </c>
      <c r="G159" s="90" t="s">
        <v>145</v>
      </c>
      <c r="H159" s="91">
        <v>2.0779999999999998</v>
      </c>
      <c r="I159" s="2"/>
      <c r="J159" s="92">
        <f>ROUND(I159*H159,2)</f>
        <v>0</v>
      </c>
      <c r="K159" s="89" t="s">
        <v>146</v>
      </c>
      <c r="L159" s="16"/>
      <c r="M159" s="93" t="s">
        <v>1</v>
      </c>
      <c r="N159" s="94" t="s">
        <v>34</v>
      </c>
      <c r="O159" s="95">
        <v>8.6999999999999994E-2</v>
      </c>
      <c r="P159" s="95">
        <f>O159*H159</f>
        <v>0.18078599999999997</v>
      </c>
      <c r="Q159" s="95">
        <v>0</v>
      </c>
      <c r="R159" s="95">
        <f>Q159*H159</f>
        <v>0</v>
      </c>
      <c r="S159" s="95">
        <v>0</v>
      </c>
      <c r="T159" s="96">
        <f>S159*H159</f>
        <v>0</v>
      </c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R159" s="97" t="s">
        <v>147</v>
      </c>
      <c r="AT159" s="97" t="s">
        <v>142</v>
      </c>
      <c r="AU159" s="97" t="s">
        <v>78</v>
      </c>
      <c r="AY159" s="7" t="s">
        <v>140</v>
      </c>
      <c r="BE159" s="98">
        <f>IF(N159="základní",J159,0)</f>
        <v>0</v>
      </c>
      <c r="BF159" s="98">
        <f>IF(N159="snížená",J159,0)</f>
        <v>0</v>
      </c>
      <c r="BG159" s="98">
        <f>IF(N159="zákl. přenesená",J159,0)</f>
        <v>0</v>
      </c>
      <c r="BH159" s="98">
        <f>IF(N159="sníž. přenesená",J159,0)</f>
        <v>0</v>
      </c>
      <c r="BI159" s="98">
        <f>IF(N159="nulová",J159,0)</f>
        <v>0</v>
      </c>
      <c r="BJ159" s="7" t="s">
        <v>76</v>
      </c>
      <c r="BK159" s="98">
        <f>ROUND(I159*H159,2)</f>
        <v>0</v>
      </c>
      <c r="BL159" s="7" t="s">
        <v>147</v>
      </c>
      <c r="BM159" s="97" t="s">
        <v>187</v>
      </c>
    </row>
    <row r="160" spans="1:65" s="18" customFormat="1" x14ac:dyDescent="0.2">
      <c r="A160" s="15"/>
      <c r="B160" s="16"/>
      <c r="C160" s="15"/>
      <c r="D160" s="189" t="s">
        <v>149</v>
      </c>
      <c r="E160" s="15"/>
      <c r="F160" s="190" t="s">
        <v>188</v>
      </c>
      <c r="G160" s="15"/>
      <c r="H160" s="15"/>
      <c r="I160" s="15"/>
      <c r="J160" s="15"/>
      <c r="K160" s="15"/>
      <c r="L160" s="16"/>
      <c r="M160" s="101"/>
      <c r="N160" s="102"/>
      <c r="O160" s="103"/>
      <c r="P160" s="103"/>
      <c r="Q160" s="103"/>
      <c r="R160" s="103"/>
      <c r="S160" s="103"/>
      <c r="T160" s="10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7" t="s">
        <v>149</v>
      </c>
      <c r="AU160" s="7" t="s">
        <v>78</v>
      </c>
    </row>
    <row r="161" spans="1:65" s="172" customFormat="1" x14ac:dyDescent="0.2">
      <c r="B161" s="173"/>
      <c r="D161" s="99" t="s">
        <v>151</v>
      </c>
      <c r="E161" s="174" t="s">
        <v>1</v>
      </c>
      <c r="F161" s="175" t="s">
        <v>189</v>
      </c>
      <c r="H161" s="176">
        <v>2.0779999999999998</v>
      </c>
      <c r="L161" s="173"/>
      <c r="M161" s="177"/>
      <c r="N161" s="178"/>
      <c r="O161" s="178"/>
      <c r="P161" s="178"/>
      <c r="Q161" s="178"/>
      <c r="R161" s="178"/>
      <c r="S161" s="178"/>
      <c r="T161" s="179"/>
      <c r="AT161" s="174" t="s">
        <v>151</v>
      </c>
      <c r="AU161" s="174" t="s">
        <v>78</v>
      </c>
      <c r="AV161" s="172" t="s">
        <v>78</v>
      </c>
      <c r="AW161" s="172" t="s">
        <v>26</v>
      </c>
      <c r="AX161" s="172" t="s">
        <v>76</v>
      </c>
      <c r="AY161" s="174" t="s">
        <v>140</v>
      </c>
    </row>
    <row r="162" spans="1:65" s="18" customFormat="1" ht="24.2" customHeight="1" x14ac:dyDescent="0.2">
      <c r="A162" s="15"/>
      <c r="B162" s="16"/>
      <c r="C162" s="87" t="s">
        <v>190</v>
      </c>
      <c r="D162" s="87" t="s">
        <v>142</v>
      </c>
      <c r="E162" s="88" t="s">
        <v>191</v>
      </c>
      <c r="F162" s="89" t="s">
        <v>192</v>
      </c>
      <c r="G162" s="90" t="s">
        <v>145</v>
      </c>
      <c r="H162" s="91">
        <v>1.0780000000000001</v>
      </c>
      <c r="I162" s="2"/>
      <c r="J162" s="92">
        <f>ROUND(I162*H162,2)</f>
        <v>0</v>
      </c>
      <c r="K162" s="89" t="s">
        <v>146</v>
      </c>
      <c r="L162" s="16"/>
      <c r="M162" s="93" t="s">
        <v>1</v>
      </c>
      <c r="N162" s="94" t="s">
        <v>34</v>
      </c>
      <c r="O162" s="95">
        <v>1.137</v>
      </c>
      <c r="P162" s="95">
        <f>O162*H162</f>
        <v>1.2256860000000001</v>
      </c>
      <c r="Q162" s="95">
        <v>0</v>
      </c>
      <c r="R162" s="95">
        <f>Q162*H162</f>
        <v>0</v>
      </c>
      <c r="S162" s="95">
        <v>0</v>
      </c>
      <c r="T162" s="96">
        <f>S162*H162</f>
        <v>0</v>
      </c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R162" s="97" t="s">
        <v>147</v>
      </c>
      <c r="AT162" s="97" t="s">
        <v>142</v>
      </c>
      <c r="AU162" s="97" t="s">
        <v>78</v>
      </c>
      <c r="AY162" s="7" t="s">
        <v>140</v>
      </c>
      <c r="BE162" s="98">
        <f>IF(N162="základní",J162,0)</f>
        <v>0</v>
      </c>
      <c r="BF162" s="98">
        <f>IF(N162="snížená",J162,0)</f>
        <v>0</v>
      </c>
      <c r="BG162" s="98">
        <f>IF(N162="zákl. přenesená",J162,0)</f>
        <v>0</v>
      </c>
      <c r="BH162" s="98">
        <f>IF(N162="sníž. přenesená",J162,0)</f>
        <v>0</v>
      </c>
      <c r="BI162" s="98">
        <f>IF(N162="nulová",J162,0)</f>
        <v>0</v>
      </c>
      <c r="BJ162" s="7" t="s">
        <v>76</v>
      </c>
      <c r="BK162" s="98">
        <f>ROUND(I162*H162,2)</f>
        <v>0</v>
      </c>
      <c r="BL162" s="7" t="s">
        <v>147</v>
      </c>
      <c r="BM162" s="97" t="s">
        <v>193</v>
      </c>
    </row>
    <row r="163" spans="1:65" s="18" customFormat="1" x14ac:dyDescent="0.2">
      <c r="A163" s="15"/>
      <c r="B163" s="16"/>
      <c r="C163" s="15"/>
      <c r="D163" s="189" t="s">
        <v>149</v>
      </c>
      <c r="E163" s="15"/>
      <c r="F163" s="190" t="s">
        <v>194</v>
      </c>
      <c r="G163" s="15"/>
      <c r="H163" s="15"/>
      <c r="I163" s="15"/>
      <c r="J163" s="15"/>
      <c r="K163" s="15"/>
      <c r="L163" s="16"/>
      <c r="M163" s="101"/>
      <c r="N163" s="102"/>
      <c r="O163" s="103"/>
      <c r="P163" s="103"/>
      <c r="Q163" s="103"/>
      <c r="R163" s="103"/>
      <c r="S163" s="103"/>
      <c r="T163" s="10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7" t="s">
        <v>149</v>
      </c>
      <c r="AU163" s="7" t="s">
        <v>78</v>
      </c>
    </row>
    <row r="164" spans="1:65" s="18" customFormat="1" ht="24.2" customHeight="1" x14ac:dyDescent="0.2">
      <c r="A164" s="15"/>
      <c r="B164" s="16"/>
      <c r="C164" s="87" t="s">
        <v>195</v>
      </c>
      <c r="D164" s="87" t="s">
        <v>142</v>
      </c>
      <c r="E164" s="88" t="s">
        <v>196</v>
      </c>
      <c r="F164" s="89" t="s">
        <v>197</v>
      </c>
      <c r="G164" s="90" t="s">
        <v>145</v>
      </c>
      <c r="H164" s="91">
        <v>1</v>
      </c>
      <c r="I164" s="2"/>
      <c r="J164" s="92">
        <f>ROUND(I164*H164,2)</f>
        <v>0</v>
      </c>
      <c r="K164" s="89" t="s">
        <v>146</v>
      </c>
      <c r="L164" s="16"/>
      <c r="M164" s="93" t="s">
        <v>1</v>
      </c>
      <c r="N164" s="94" t="s">
        <v>34</v>
      </c>
      <c r="O164" s="95">
        <v>1.468</v>
      </c>
      <c r="P164" s="95">
        <f>O164*H164</f>
        <v>1.468</v>
      </c>
      <c r="Q164" s="95">
        <v>0</v>
      </c>
      <c r="R164" s="95">
        <f>Q164*H164</f>
        <v>0</v>
      </c>
      <c r="S164" s="95">
        <v>0</v>
      </c>
      <c r="T164" s="96">
        <f>S164*H164</f>
        <v>0</v>
      </c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R164" s="97" t="s">
        <v>147</v>
      </c>
      <c r="AT164" s="97" t="s">
        <v>142</v>
      </c>
      <c r="AU164" s="97" t="s">
        <v>78</v>
      </c>
      <c r="AY164" s="7" t="s">
        <v>140</v>
      </c>
      <c r="BE164" s="98">
        <f>IF(N164="základní",J164,0)</f>
        <v>0</v>
      </c>
      <c r="BF164" s="98">
        <f>IF(N164="snížená",J164,0)</f>
        <v>0</v>
      </c>
      <c r="BG164" s="98">
        <f>IF(N164="zákl. přenesená",J164,0)</f>
        <v>0</v>
      </c>
      <c r="BH164" s="98">
        <f>IF(N164="sníž. přenesená",J164,0)</f>
        <v>0</v>
      </c>
      <c r="BI164" s="98">
        <f>IF(N164="nulová",J164,0)</f>
        <v>0</v>
      </c>
      <c r="BJ164" s="7" t="s">
        <v>76</v>
      </c>
      <c r="BK164" s="98">
        <f>ROUND(I164*H164,2)</f>
        <v>0</v>
      </c>
      <c r="BL164" s="7" t="s">
        <v>147</v>
      </c>
      <c r="BM164" s="97" t="s">
        <v>198</v>
      </c>
    </row>
    <row r="165" spans="1:65" s="18" customFormat="1" x14ac:dyDescent="0.2">
      <c r="A165" s="15"/>
      <c r="B165" s="16"/>
      <c r="C165" s="15"/>
      <c r="D165" s="189" t="s">
        <v>149</v>
      </c>
      <c r="E165" s="15"/>
      <c r="F165" s="190" t="s">
        <v>199</v>
      </c>
      <c r="G165" s="15"/>
      <c r="H165" s="15"/>
      <c r="I165" s="15"/>
      <c r="J165" s="15"/>
      <c r="K165" s="15"/>
      <c r="L165" s="16"/>
      <c r="M165" s="101"/>
      <c r="N165" s="102"/>
      <c r="O165" s="103"/>
      <c r="P165" s="103"/>
      <c r="Q165" s="103"/>
      <c r="R165" s="103"/>
      <c r="S165" s="103"/>
      <c r="T165" s="10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7" t="s">
        <v>149</v>
      </c>
      <c r="AU165" s="7" t="s">
        <v>78</v>
      </c>
    </row>
    <row r="166" spans="1:65" s="18" customFormat="1" ht="33" customHeight="1" x14ac:dyDescent="0.2">
      <c r="A166" s="15"/>
      <c r="B166" s="16"/>
      <c r="C166" s="87" t="s">
        <v>200</v>
      </c>
      <c r="D166" s="87" t="s">
        <v>142</v>
      </c>
      <c r="E166" s="88" t="s">
        <v>201</v>
      </c>
      <c r="F166" s="89" t="s">
        <v>202</v>
      </c>
      <c r="G166" s="90" t="s">
        <v>203</v>
      </c>
      <c r="H166" s="91">
        <v>3.948</v>
      </c>
      <c r="I166" s="2"/>
      <c r="J166" s="92">
        <f>ROUND(I166*H166,2)</f>
        <v>0</v>
      </c>
      <c r="K166" s="89" t="s">
        <v>146</v>
      </c>
      <c r="L166" s="16"/>
      <c r="M166" s="93" t="s">
        <v>1</v>
      </c>
      <c r="N166" s="94" t="s">
        <v>34</v>
      </c>
      <c r="O166" s="95">
        <v>0</v>
      </c>
      <c r="P166" s="95">
        <f>O166*H166</f>
        <v>0</v>
      </c>
      <c r="Q166" s="95">
        <v>0</v>
      </c>
      <c r="R166" s="95">
        <f>Q166*H166</f>
        <v>0</v>
      </c>
      <c r="S166" s="95">
        <v>0</v>
      </c>
      <c r="T166" s="96">
        <f>S166*H166</f>
        <v>0</v>
      </c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R166" s="97" t="s">
        <v>147</v>
      </c>
      <c r="AT166" s="97" t="s">
        <v>142</v>
      </c>
      <c r="AU166" s="97" t="s">
        <v>78</v>
      </c>
      <c r="AY166" s="7" t="s">
        <v>140</v>
      </c>
      <c r="BE166" s="98">
        <f>IF(N166="základní",J166,0)</f>
        <v>0</v>
      </c>
      <c r="BF166" s="98">
        <f>IF(N166="snížená",J166,0)</f>
        <v>0</v>
      </c>
      <c r="BG166" s="98">
        <f>IF(N166="zákl. přenesená",J166,0)</f>
        <v>0</v>
      </c>
      <c r="BH166" s="98">
        <f>IF(N166="sníž. přenesená",J166,0)</f>
        <v>0</v>
      </c>
      <c r="BI166" s="98">
        <f>IF(N166="nulová",J166,0)</f>
        <v>0</v>
      </c>
      <c r="BJ166" s="7" t="s">
        <v>76</v>
      </c>
      <c r="BK166" s="98">
        <f>ROUND(I166*H166,2)</f>
        <v>0</v>
      </c>
      <c r="BL166" s="7" t="s">
        <v>147</v>
      </c>
      <c r="BM166" s="97" t="s">
        <v>204</v>
      </c>
    </row>
    <row r="167" spans="1:65" s="18" customFormat="1" x14ac:dyDescent="0.2">
      <c r="A167" s="15"/>
      <c r="B167" s="16"/>
      <c r="C167" s="15"/>
      <c r="D167" s="189" t="s">
        <v>149</v>
      </c>
      <c r="E167" s="15"/>
      <c r="F167" s="190" t="s">
        <v>205</v>
      </c>
      <c r="G167" s="15"/>
      <c r="H167" s="15"/>
      <c r="I167" s="15"/>
      <c r="J167" s="15"/>
      <c r="K167" s="15"/>
      <c r="L167" s="16"/>
      <c r="M167" s="101"/>
      <c r="N167" s="102"/>
      <c r="O167" s="103"/>
      <c r="P167" s="103"/>
      <c r="Q167" s="103"/>
      <c r="R167" s="103"/>
      <c r="S167" s="103"/>
      <c r="T167" s="10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7" t="s">
        <v>149</v>
      </c>
      <c r="AU167" s="7" t="s">
        <v>78</v>
      </c>
    </row>
    <row r="168" spans="1:65" s="172" customFormat="1" x14ac:dyDescent="0.2">
      <c r="B168" s="173"/>
      <c r="D168" s="99" t="s">
        <v>151</v>
      </c>
      <c r="E168" s="174" t="s">
        <v>1</v>
      </c>
      <c r="F168" s="175" t="s">
        <v>189</v>
      </c>
      <c r="H168" s="176">
        <v>2.0779999999999998</v>
      </c>
      <c r="L168" s="173"/>
      <c r="M168" s="177"/>
      <c r="N168" s="178"/>
      <c r="O168" s="178"/>
      <c r="P168" s="178"/>
      <c r="Q168" s="178"/>
      <c r="R168" s="178"/>
      <c r="S168" s="178"/>
      <c r="T168" s="179"/>
      <c r="AT168" s="174" t="s">
        <v>151</v>
      </c>
      <c r="AU168" s="174" t="s">
        <v>78</v>
      </c>
      <c r="AV168" s="172" t="s">
        <v>78</v>
      </c>
      <c r="AW168" s="172" t="s">
        <v>26</v>
      </c>
      <c r="AX168" s="172" t="s">
        <v>76</v>
      </c>
      <c r="AY168" s="174" t="s">
        <v>140</v>
      </c>
    </row>
    <row r="169" spans="1:65" s="172" customFormat="1" x14ac:dyDescent="0.2">
      <c r="B169" s="173"/>
      <c r="D169" s="99" t="s">
        <v>151</v>
      </c>
      <c r="F169" s="175" t="s">
        <v>206</v>
      </c>
      <c r="H169" s="176">
        <v>3.948</v>
      </c>
      <c r="L169" s="173"/>
      <c r="M169" s="177"/>
      <c r="N169" s="178"/>
      <c r="O169" s="178"/>
      <c r="P169" s="178"/>
      <c r="Q169" s="178"/>
      <c r="R169" s="178"/>
      <c r="S169" s="178"/>
      <c r="T169" s="179"/>
      <c r="AT169" s="174" t="s">
        <v>151</v>
      </c>
      <c r="AU169" s="174" t="s">
        <v>78</v>
      </c>
      <c r="AV169" s="172" t="s">
        <v>78</v>
      </c>
      <c r="AW169" s="172" t="s">
        <v>3</v>
      </c>
      <c r="AX169" s="172" t="s">
        <v>76</v>
      </c>
      <c r="AY169" s="174" t="s">
        <v>140</v>
      </c>
    </row>
    <row r="170" spans="1:65" s="76" customFormat="1" ht="22.9" customHeight="1" x14ac:dyDescent="0.2">
      <c r="B170" s="77"/>
      <c r="D170" s="78" t="s">
        <v>67</v>
      </c>
      <c r="E170" s="170" t="s">
        <v>163</v>
      </c>
      <c r="F170" s="170" t="s">
        <v>207</v>
      </c>
      <c r="J170" s="171">
        <f>BK170</f>
        <v>0</v>
      </c>
      <c r="L170" s="77"/>
      <c r="M170" s="81"/>
      <c r="N170" s="82"/>
      <c r="O170" s="82"/>
      <c r="P170" s="83">
        <f>SUM(P171:P188)</f>
        <v>67.507850999999988</v>
      </c>
      <c r="Q170" s="82"/>
      <c r="R170" s="83">
        <f>SUM(R171:R188)</f>
        <v>8.8940211600000012</v>
      </c>
      <c r="S170" s="82"/>
      <c r="T170" s="84">
        <f>SUM(T171:T188)</f>
        <v>0</v>
      </c>
      <c r="AR170" s="78" t="s">
        <v>76</v>
      </c>
      <c r="AT170" s="85" t="s">
        <v>67</v>
      </c>
      <c r="AU170" s="85" t="s">
        <v>76</v>
      </c>
      <c r="AY170" s="78" t="s">
        <v>140</v>
      </c>
      <c r="BK170" s="86">
        <f>SUM(BK171:BK188)</f>
        <v>0</v>
      </c>
    </row>
    <row r="171" spans="1:65" s="18" customFormat="1" ht="16.5" customHeight="1" x14ac:dyDescent="0.2">
      <c r="A171" s="15"/>
      <c r="B171" s="16"/>
      <c r="C171" s="87" t="s">
        <v>208</v>
      </c>
      <c r="D171" s="87" t="s">
        <v>142</v>
      </c>
      <c r="E171" s="88" t="s">
        <v>209</v>
      </c>
      <c r="F171" s="89" t="s">
        <v>210</v>
      </c>
      <c r="G171" s="90" t="s">
        <v>211</v>
      </c>
      <c r="H171" s="91">
        <v>24</v>
      </c>
      <c r="I171" s="2"/>
      <c r="J171" s="92">
        <f>ROUND(I171*H171,2)</f>
        <v>0</v>
      </c>
      <c r="K171" s="89" t="s">
        <v>2280</v>
      </c>
      <c r="L171" s="16"/>
      <c r="M171" s="93" t="s">
        <v>1</v>
      </c>
      <c r="N171" s="94" t="s">
        <v>34</v>
      </c>
      <c r="O171" s="95">
        <v>2.1949999999999998</v>
      </c>
      <c r="P171" s="95">
        <f>O171*H171</f>
        <v>52.679999999999993</v>
      </c>
      <c r="Q171" s="95">
        <v>0</v>
      </c>
      <c r="R171" s="95">
        <f>Q171*H171</f>
        <v>0</v>
      </c>
      <c r="S171" s="95">
        <v>0</v>
      </c>
      <c r="T171" s="96">
        <f>S171*H171</f>
        <v>0</v>
      </c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R171" s="97" t="s">
        <v>147</v>
      </c>
      <c r="AT171" s="97" t="s">
        <v>142</v>
      </c>
      <c r="AU171" s="97" t="s">
        <v>78</v>
      </c>
      <c r="AY171" s="7" t="s">
        <v>140</v>
      </c>
      <c r="BE171" s="98">
        <f>IF(N171="základní",J171,0)</f>
        <v>0</v>
      </c>
      <c r="BF171" s="98">
        <f>IF(N171="snížená",J171,0)</f>
        <v>0</v>
      </c>
      <c r="BG171" s="98">
        <f>IF(N171="zákl. přenesená",J171,0)</f>
        <v>0</v>
      </c>
      <c r="BH171" s="98">
        <f>IF(N171="sníž. přenesená",J171,0)</f>
        <v>0</v>
      </c>
      <c r="BI171" s="98">
        <f>IF(N171="nulová",J171,0)</f>
        <v>0</v>
      </c>
      <c r="BJ171" s="7" t="s">
        <v>76</v>
      </c>
      <c r="BK171" s="98">
        <f>ROUND(I171*H171,2)</f>
        <v>0</v>
      </c>
      <c r="BL171" s="7" t="s">
        <v>147</v>
      </c>
      <c r="BM171" s="97" t="s">
        <v>212</v>
      </c>
    </row>
    <row r="172" spans="1:65" s="191" customFormat="1" x14ac:dyDescent="0.2">
      <c r="B172" s="192"/>
      <c r="D172" s="99" t="s">
        <v>151</v>
      </c>
      <c r="E172" s="193" t="s">
        <v>1</v>
      </c>
      <c r="F172" s="194" t="s">
        <v>213</v>
      </c>
      <c r="H172" s="193" t="s">
        <v>1</v>
      </c>
      <c r="L172" s="192"/>
      <c r="M172" s="195"/>
      <c r="N172" s="196"/>
      <c r="O172" s="196"/>
      <c r="P172" s="196"/>
      <c r="Q172" s="196"/>
      <c r="R172" s="196"/>
      <c r="S172" s="196"/>
      <c r="T172" s="197"/>
      <c r="AT172" s="193" t="s">
        <v>151</v>
      </c>
      <c r="AU172" s="193" t="s">
        <v>78</v>
      </c>
      <c r="AV172" s="191" t="s">
        <v>76</v>
      </c>
      <c r="AW172" s="191" t="s">
        <v>26</v>
      </c>
      <c r="AX172" s="191" t="s">
        <v>68</v>
      </c>
      <c r="AY172" s="193" t="s">
        <v>140</v>
      </c>
    </row>
    <row r="173" spans="1:65" s="191" customFormat="1" x14ac:dyDescent="0.2">
      <c r="B173" s="192"/>
      <c r="D173" s="99" t="s">
        <v>151</v>
      </c>
      <c r="E173" s="193" t="s">
        <v>1</v>
      </c>
      <c r="F173" s="194" t="s">
        <v>214</v>
      </c>
      <c r="H173" s="193" t="s">
        <v>1</v>
      </c>
      <c r="L173" s="192"/>
      <c r="M173" s="195"/>
      <c r="N173" s="196"/>
      <c r="O173" s="196"/>
      <c r="P173" s="196"/>
      <c r="Q173" s="196"/>
      <c r="R173" s="196"/>
      <c r="S173" s="196"/>
      <c r="T173" s="197"/>
      <c r="AT173" s="193" t="s">
        <v>151</v>
      </c>
      <c r="AU173" s="193" t="s">
        <v>78</v>
      </c>
      <c r="AV173" s="191" t="s">
        <v>76</v>
      </c>
      <c r="AW173" s="191" t="s">
        <v>26</v>
      </c>
      <c r="AX173" s="191" t="s">
        <v>68</v>
      </c>
      <c r="AY173" s="193" t="s">
        <v>140</v>
      </c>
    </row>
    <row r="174" spans="1:65" s="172" customFormat="1" x14ac:dyDescent="0.2">
      <c r="B174" s="173"/>
      <c r="D174" s="99" t="s">
        <v>151</v>
      </c>
      <c r="E174" s="174" t="s">
        <v>1</v>
      </c>
      <c r="F174" s="175" t="s">
        <v>215</v>
      </c>
      <c r="H174" s="176">
        <v>24</v>
      </c>
      <c r="L174" s="173"/>
      <c r="M174" s="177"/>
      <c r="N174" s="178"/>
      <c r="O174" s="178"/>
      <c r="P174" s="178"/>
      <c r="Q174" s="178"/>
      <c r="R174" s="178"/>
      <c r="S174" s="178"/>
      <c r="T174" s="179"/>
      <c r="AT174" s="174" t="s">
        <v>151</v>
      </c>
      <c r="AU174" s="174" t="s">
        <v>78</v>
      </c>
      <c r="AV174" s="172" t="s">
        <v>78</v>
      </c>
      <c r="AW174" s="172" t="s">
        <v>26</v>
      </c>
      <c r="AX174" s="172" t="s">
        <v>76</v>
      </c>
      <c r="AY174" s="174" t="s">
        <v>140</v>
      </c>
    </row>
    <row r="175" spans="1:65" s="18" customFormat="1" ht="16.5" customHeight="1" x14ac:dyDescent="0.2">
      <c r="A175" s="15"/>
      <c r="B175" s="16"/>
      <c r="C175" s="154" t="s">
        <v>8</v>
      </c>
      <c r="D175" s="154" t="s">
        <v>216</v>
      </c>
      <c r="E175" s="155" t="s">
        <v>217</v>
      </c>
      <c r="F175" s="156" t="s">
        <v>218</v>
      </c>
      <c r="G175" s="157" t="s">
        <v>211</v>
      </c>
      <c r="H175" s="158">
        <v>23</v>
      </c>
      <c r="I175" s="3"/>
      <c r="J175" s="160">
        <f>ROUND(I175*H175,2)</f>
        <v>0</v>
      </c>
      <c r="K175" s="156" t="s">
        <v>2280</v>
      </c>
      <c r="L175" s="161"/>
      <c r="M175" s="162" t="s">
        <v>1</v>
      </c>
      <c r="N175" s="163" t="s">
        <v>34</v>
      </c>
      <c r="O175" s="95">
        <v>0</v>
      </c>
      <c r="P175" s="95">
        <f>O175*H175</f>
        <v>0</v>
      </c>
      <c r="Q175" s="95">
        <v>0.08</v>
      </c>
      <c r="R175" s="95">
        <f>Q175*H175</f>
        <v>1.84</v>
      </c>
      <c r="S175" s="95">
        <v>0</v>
      </c>
      <c r="T175" s="96">
        <f>S175*H175</f>
        <v>0</v>
      </c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R175" s="97" t="s">
        <v>190</v>
      </c>
      <c r="AT175" s="97" t="s">
        <v>216</v>
      </c>
      <c r="AU175" s="97" t="s">
        <v>78</v>
      </c>
      <c r="AY175" s="7" t="s">
        <v>140</v>
      </c>
      <c r="BE175" s="98">
        <f>IF(N175="základní",J175,0)</f>
        <v>0</v>
      </c>
      <c r="BF175" s="98">
        <f>IF(N175="snížená",J175,0)</f>
        <v>0</v>
      </c>
      <c r="BG175" s="98">
        <f>IF(N175="zákl. přenesená",J175,0)</f>
        <v>0</v>
      </c>
      <c r="BH175" s="98">
        <f>IF(N175="sníž. přenesená",J175,0)</f>
        <v>0</v>
      </c>
      <c r="BI175" s="98">
        <f>IF(N175="nulová",J175,0)</f>
        <v>0</v>
      </c>
      <c r="BJ175" s="7" t="s">
        <v>76</v>
      </c>
      <c r="BK175" s="98">
        <f>ROUND(I175*H175,2)</f>
        <v>0</v>
      </c>
      <c r="BL175" s="7" t="s">
        <v>147</v>
      </c>
      <c r="BM175" s="97" t="s">
        <v>219</v>
      </c>
    </row>
    <row r="176" spans="1:65" s="18" customFormat="1" ht="16.5" customHeight="1" x14ac:dyDescent="0.2">
      <c r="A176" s="15"/>
      <c r="B176" s="16"/>
      <c r="C176" s="154" t="s">
        <v>220</v>
      </c>
      <c r="D176" s="154" t="s">
        <v>216</v>
      </c>
      <c r="E176" s="155" t="s">
        <v>221</v>
      </c>
      <c r="F176" s="156" t="s">
        <v>222</v>
      </c>
      <c r="G176" s="157" t="s">
        <v>211</v>
      </c>
      <c r="H176" s="158">
        <v>1</v>
      </c>
      <c r="I176" s="3"/>
      <c r="J176" s="160">
        <f>ROUND(I176*H176,2)</f>
        <v>0</v>
      </c>
      <c r="K176" s="156" t="s">
        <v>2280</v>
      </c>
      <c r="L176" s="161"/>
      <c r="M176" s="162" t="s">
        <v>1</v>
      </c>
      <c r="N176" s="163" t="s">
        <v>34</v>
      </c>
      <c r="O176" s="95">
        <v>0</v>
      </c>
      <c r="P176" s="95">
        <f>O176*H176</f>
        <v>0</v>
      </c>
      <c r="Q176" s="95">
        <v>0.08</v>
      </c>
      <c r="R176" s="95">
        <f>Q176*H176</f>
        <v>0.08</v>
      </c>
      <c r="S176" s="95">
        <v>0</v>
      </c>
      <c r="T176" s="96">
        <f>S176*H176</f>
        <v>0</v>
      </c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R176" s="97" t="s">
        <v>190</v>
      </c>
      <c r="AT176" s="97" t="s">
        <v>216</v>
      </c>
      <c r="AU176" s="97" t="s">
        <v>78</v>
      </c>
      <c r="AY176" s="7" t="s">
        <v>140</v>
      </c>
      <c r="BE176" s="98">
        <f>IF(N176="základní",J176,0)</f>
        <v>0</v>
      </c>
      <c r="BF176" s="98">
        <f>IF(N176="snížená",J176,0)</f>
        <v>0</v>
      </c>
      <c r="BG176" s="98">
        <f>IF(N176="zákl. přenesená",J176,0)</f>
        <v>0</v>
      </c>
      <c r="BH176" s="98">
        <f>IF(N176="sníž. přenesená",J176,0)</f>
        <v>0</v>
      </c>
      <c r="BI176" s="98">
        <f>IF(N176="nulová",J176,0)</f>
        <v>0</v>
      </c>
      <c r="BJ176" s="7" t="s">
        <v>76</v>
      </c>
      <c r="BK176" s="98">
        <f>ROUND(I176*H176,2)</f>
        <v>0</v>
      </c>
      <c r="BL176" s="7" t="s">
        <v>147</v>
      </c>
      <c r="BM176" s="97" t="s">
        <v>223</v>
      </c>
    </row>
    <row r="177" spans="1:65" s="18" customFormat="1" ht="24.2" customHeight="1" x14ac:dyDescent="0.2">
      <c r="A177" s="15"/>
      <c r="B177" s="16"/>
      <c r="C177" s="87" t="s">
        <v>224</v>
      </c>
      <c r="D177" s="87" t="s">
        <v>142</v>
      </c>
      <c r="E177" s="88" t="s">
        <v>225</v>
      </c>
      <c r="F177" s="89" t="s">
        <v>226</v>
      </c>
      <c r="G177" s="90" t="s">
        <v>145</v>
      </c>
      <c r="H177" s="91">
        <v>2.637</v>
      </c>
      <c r="I177" s="2"/>
      <c r="J177" s="92">
        <f>ROUND(I177*H177,2)</f>
        <v>0</v>
      </c>
      <c r="K177" s="89" t="s">
        <v>2280</v>
      </c>
      <c r="L177" s="16"/>
      <c r="M177" s="93" t="s">
        <v>1</v>
      </c>
      <c r="N177" s="94" t="s">
        <v>34</v>
      </c>
      <c r="O177" s="95">
        <v>5.6230000000000002</v>
      </c>
      <c r="P177" s="95">
        <f>O177*H177</f>
        <v>14.827851000000001</v>
      </c>
      <c r="Q177" s="95">
        <v>2.6446800000000001</v>
      </c>
      <c r="R177" s="95">
        <f>Q177*H177</f>
        <v>6.9740211600000004</v>
      </c>
      <c r="S177" s="95">
        <v>0</v>
      </c>
      <c r="T177" s="96">
        <f>S177*H177</f>
        <v>0</v>
      </c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R177" s="97" t="s">
        <v>147</v>
      </c>
      <c r="AT177" s="97" t="s">
        <v>142</v>
      </c>
      <c r="AU177" s="97" t="s">
        <v>78</v>
      </c>
      <c r="AY177" s="7" t="s">
        <v>140</v>
      </c>
      <c r="BE177" s="98">
        <f>IF(N177="základní",J177,0)</f>
        <v>0</v>
      </c>
      <c r="BF177" s="98">
        <f>IF(N177="snížená",J177,0)</f>
        <v>0</v>
      </c>
      <c r="BG177" s="98">
        <f>IF(N177="zákl. přenesená",J177,0)</f>
        <v>0</v>
      </c>
      <c r="BH177" s="98">
        <f>IF(N177="sníž. přenesená",J177,0)</f>
        <v>0</v>
      </c>
      <c r="BI177" s="98">
        <f>IF(N177="nulová",J177,0)</f>
        <v>0</v>
      </c>
      <c r="BJ177" s="7" t="s">
        <v>76</v>
      </c>
      <c r="BK177" s="98">
        <f>ROUND(I177*H177,2)</f>
        <v>0</v>
      </c>
      <c r="BL177" s="7" t="s">
        <v>147</v>
      </c>
      <c r="BM177" s="97" t="s">
        <v>227</v>
      </c>
    </row>
    <row r="178" spans="1:65" s="191" customFormat="1" x14ac:dyDescent="0.2">
      <c r="B178" s="192"/>
      <c r="D178" s="99" t="s">
        <v>151</v>
      </c>
      <c r="E178" s="193" t="s">
        <v>1</v>
      </c>
      <c r="F178" s="194" t="s">
        <v>228</v>
      </c>
      <c r="H178" s="193" t="s">
        <v>1</v>
      </c>
      <c r="L178" s="192"/>
      <c r="M178" s="195"/>
      <c r="N178" s="196"/>
      <c r="O178" s="196"/>
      <c r="P178" s="196"/>
      <c r="Q178" s="196"/>
      <c r="R178" s="196"/>
      <c r="S178" s="196"/>
      <c r="T178" s="197"/>
      <c r="AT178" s="193" t="s">
        <v>151</v>
      </c>
      <c r="AU178" s="193" t="s">
        <v>78</v>
      </c>
      <c r="AV178" s="191" t="s">
        <v>76</v>
      </c>
      <c r="AW178" s="191" t="s">
        <v>26</v>
      </c>
      <c r="AX178" s="191" t="s">
        <v>68</v>
      </c>
      <c r="AY178" s="193" t="s">
        <v>140</v>
      </c>
    </row>
    <row r="179" spans="1:65" s="191" customFormat="1" x14ac:dyDescent="0.2">
      <c r="B179" s="192"/>
      <c r="D179" s="99" t="s">
        <v>151</v>
      </c>
      <c r="E179" s="193" t="s">
        <v>1</v>
      </c>
      <c r="F179" s="194" t="s">
        <v>229</v>
      </c>
      <c r="H179" s="193" t="s">
        <v>1</v>
      </c>
      <c r="L179" s="192"/>
      <c r="M179" s="195"/>
      <c r="N179" s="196"/>
      <c r="O179" s="196"/>
      <c r="P179" s="196"/>
      <c r="Q179" s="196"/>
      <c r="R179" s="196"/>
      <c r="S179" s="196"/>
      <c r="T179" s="197"/>
      <c r="AT179" s="193" t="s">
        <v>151</v>
      </c>
      <c r="AU179" s="193" t="s">
        <v>78</v>
      </c>
      <c r="AV179" s="191" t="s">
        <v>76</v>
      </c>
      <c r="AW179" s="191" t="s">
        <v>26</v>
      </c>
      <c r="AX179" s="191" t="s">
        <v>68</v>
      </c>
      <c r="AY179" s="193" t="s">
        <v>140</v>
      </c>
    </row>
    <row r="180" spans="1:65" s="172" customFormat="1" x14ac:dyDescent="0.2">
      <c r="B180" s="173"/>
      <c r="D180" s="99" t="s">
        <v>151</v>
      </c>
      <c r="E180" s="174" t="s">
        <v>1</v>
      </c>
      <c r="F180" s="175" t="s">
        <v>230</v>
      </c>
      <c r="H180" s="176">
        <v>0.112</v>
      </c>
      <c r="L180" s="173"/>
      <c r="M180" s="177"/>
      <c r="N180" s="178"/>
      <c r="O180" s="178"/>
      <c r="P180" s="178"/>
      <c r="Q180" s="178"/>
      <c r="R180" s="178"/>
      <c r="S180" s="178"/>
      <c r="T180" s="179"/>
      <c r="AT180" s="174" t="s">
        <v>151</v>
      </c>
      <c r="AU180" s="174" t="s">
        <v>78</v>
      </c>
      <c r="AV180" s="172" t="s">
        <v>78</v>
      </c>
      <c r="AW180" s="172" t="s">
        <v>26</v>
      </c>
      <c r="AX180" s="172" t="s">
        <v>68</v>
      </c>
      <c r="AY180" s="174" t="s">
        <v>140</v>
      </c>
    </row>
    <row r="181" spans="1:65" s="191" customFormat="1" x14ac:dyDescent="0.2">
      <c r="B181" s="192"/>
      <c r="D181" s="99" t="s">
        <v>151</v>
      </c>
      <c r="E181" s="193" t="s">
        <v>1</v>
      </c>
      <c r="F181" s="194" t="s">
        <v>213</v>
      </c>
      <c r="H181" s="193" t="s">
        <v>1</v>
      </c>
      <c r="L181" s="192"/>
      <c r="M181" s="195"/>
      <c r="N181" s="196"/>
      <c r="O181" s="196"/>
      <c r="P181" s="196"/>
      <c r="Q181" s="196"/>
      <c r="R181" s="196"/>
      <c r="S181" s="196"/>
      <c r="T181" s="197"/>
      <c r="AT181" s="193" t="s">
        <v>151</v>
      </c>
      <c r="AU181" s="193" t="s">
        <v>78</v>
      </c>
      <c r="AV181" s="191" t="s">
        <v>76</v>
      </c>
      <c r="AW181" s="191" t="s">
        <v>26</v>
      </c>
      <c r="AX181" s="191" t="s">
        <v>68</v>
      </c>
      <c r="AY181" s="193" t="s">
        <v>140</v>
      </c>
    </row>
    <row r="182" spans="1:65" s="191" customFormat="1" x14ac:dyDescent="0.2">
      <c r="B182" s="192"/>
      <c r="D182" s="99" t="s">
        <v>151</v>
      </c>
      <c r="E182" s="193" t="s">
        <v>1</v>
      </c>
      <c r="F182" s="194" t="s">
        <v>231</v>
      </c>
      <c r="H182" s="193" t="s">
        <v>1</v>
      </c>
      <c r="L182" s="192"/>
      <c r="M182" s="195"/>
      <c r="N182" s="196"/>
      <c r="O182" s="196"/>
      <c r="P182" s="196"/>
      <c r="Q182" s="196"/>
      <c r="R182" s="196"/>
      <c r="S182" s="196"/>
      <c r="T182" s="197"/>
      <c r="AT182" s="193" t="s">
        <v>151</v>
      </c>
      <c r="AU182" s="193" t="s">
        <v>78</v>
      </c>
      <c r="AV182" s="191" t="s">
        <v>76</v>
      </c>
      <c r="AW182" s="191" t="s">
        <v>26</v>
      </c>
      <c r="AX182" s="191" t="s">
        <v>68</v>
      </c>
      <c r="AY182" s="193" t="s">
        <v>140</v>
      </c>
    </row>
    <row r="183" spans="1:65" s="172" customFormat="1" x14ac:dyDescent="0.2">
      <c r="B183" s="173"/>
      <c r="D183" s="99" t="s">
        <v>151</v>
      </c>
      <c r="E183" s="174" t="s">
        <v>1</v>
      </c>
      <c r="F183" s="175" t="s">
        <v>232</v>
      </c>
      <c r="H183" s="176">
        <v>0.86399999999999999</v>
      </c>
      <c r="L183" s="173"/>
      <c r="M183" s="177"/>
      <c r="N183" s="178"/>
      <c r="O183" s="178"/>
      <c r="P183" s="178"/>
      <c r="Q183" s="178"/>
      <c r="R183" s="178"/>
      <c r="S183" s="178"/>
      <c r="T183" s="179"/>
      <c r="AT183" s="174" t="s">
        <v>151</v>
      </c>
      <c r="AU183" s="174" t="s">
        <v>78</v>
      </c>
      <c r="AV183" s="172" t="s">
        <v>78</v>
      </c>
      <c r="AW183" s="172" t="s">
        <v>26</v>
      </c>
      <c r="AX183" s="172" t="s">
        <v>68</v>
      </c>
      <c r="AY183" s="174" t="s">
        <v>140</v>
      </c>
    </row>
    <row r="184" spans="1:65" s="172" customFormat="1" x14ac:dyDescent="0.2">
      <c r="B184" s="173"/>
      <c r="D184" s="99" t="s">
        <v>151</v>
      </c>
      <c r="E184" s="174" t="s">
        <v>1</v>
      </c>
      <c r="F184" s="175" t="s">
        <v>233</v>
      </c>
      <c r="H184" s="176">
        <v>0.28000000000000003</v>
      </c>
      <c r="L184" s="173"/>
      <c r="M184" s="177"/>
      <c r="N184" s="178"/>
      <c r="O184" s="178"/>
      <c r="P184" s="178"/>
      <c r="Q184" s="178"/>
      <c r="R184" s="178"/>
      <c r="S184" s="178"/>
      <c r="T184" s="179"/>
      <c r="AT184" s="174" t="s">
        <v>151</v>
      </c>
      <c r="AU184" s="174" t="s">
        <v>78</v>
      </c>
      <c r="AV184" s="172" t="s">
        <v>78</v>
      </c>
      <c r="AW184" s="172" t="s">
        <v>26</v>
      </c>
      <c r="AX184" s="172" t="s">
        <v>68</v>
      </c>
      <c r="AY184" s="174" t="s">
        <v>140</v>
      </c>
    </row>
    <row r="185" spans="1:65" s="172" customFormat="1" x14ac:dyDescent="0.2">
      <c r="B185" s="173"/>
      <c r="D185" s="99" t="s">
        <v>151</v>
      </c>
      <c r="E185" s="174" t="s">
        <v>1</v>
      </c>
      <c r="F185" s="175" t="s">
        <v>234</v>
      </c>
      <c r="H185" s="176">
        <v>0.38100000000000001</v>
      </c>
      <c r="L185" s="173"/>
      <c r="M185" s="177"/>
      <c r="N185" s="178"/>
      <c r="O185" s="178"/>
      <c r="P185" s="178"/>
      <c r="Q185" s="178"/>
      <c r="R185" s="178"/>
      <c r="S185" s="178"/>
      <c r="T185" s="179"/>
      <c r="AT185" s="174" t="s">
        <v>151</v>
      </c>
      <c r="AU185" s="174" t="s">
        <v>78</v>
      </c>
      <c r="AV185" s="172" t="s">
        <v>78</v>
      </c>
      <c r="AW185" s="172" t="s">
        <v>26</v>
      </c>
      <c r="AX185" s="172" t="s">
        <v>68</v>
      </c>
      <c r="AY185" s="174" t="s">
        <v>140</v>
      </c>
    </row>
    <row r="186" spans="1:65" s="191" customFormat="1" x14ac:dyDescent="0.2">
      <c r="B186" s="192"/>
      <c r="D186" s="99" t="s">
        <v>151</v>
      </c>
      <c r="E186" s="193" t="s">
        <v>1</v>
      </c>
      <c r="F186" s="194" t="s">
        <v>235</v>
      </c>
      <c r="H186" s="193" t="s">
        <v>1</v>
      </c>
      <c r="L186" s="192"/>
      <c r="M186" s="195"/>
      <c r="N186" s="196"/>
      <c r="O186" s="196"/>
      <c r="P186" s="196"/>
      <c r="Q186" s="196"/>
      <c r="R186" s="196"/>
      <c r="S186" s="196"/>
      <c r="T186" s="197"/>
      <c r="AT186" s="193" t="s">
        <v>151</v>
      </c>
      <c r="AU186" s="193" t="s">
        <v>78</v>
      </c>
      <c r="AV186" s="191" t="s">
        <v>76</v>
      </c>
      <c r="AW186" s="191" t="s">
        <v>26</v>
      </c>
      <c r="AX186" s="191" t="s">
        <v>68</v>
      </c>
      <c r="AY186" s="193" t="s">
        <v>140</v>
      </c>
    </row>
    <row r="187" spans="1:65" s="172" customFormat="1" x14ac:dyDescent="0.2">
      <c r="B187" s="173"/>
      <c r="D187" s="99" t="s">
        <v>151</v>
      </c>
      <c r="E187" s="174" t="s">
        <v>1</v>
      </c>
      <c r="F187" s="175" t="s">
        <v>76</v>
      </c>
      <c r="H187" s="176">
        <v>1</v>
      </c>
      <c r="L187" s="173"/>
      <c r="M187" s="177"/>
      <c r="N187" s="178"/>
      <c r="O187" s="178"/>
      <c r="P187" s="178"/>
      <c r="Q187" s="178"/>
      <c r="R187" s="178"/>
      <c r="S187" s="178"/>
      <c r="T187" s="179"/>
      <c r="AT187" s="174" t="s">
        <v>151</v>
      </c>
      <c r="AU187" s="174" t="s">
        <v>78</v>
      </c>
      <c r="AV187" s="172" t="s">
        <v>78</v>
      </c>
      <c r="AW187" s="172" t="s">
        <v>26</v>
      </c>
      <c r="AX187" s="172" t="s">
        <v>68</v>
      </c>
      <c r="AY187" s="174" t="s">
        <v>140</v>
      </c>
    </row>
    <row r="188" spans="1:65" s="180" customFormat="1" x14ac:dyDescent="0.2">
      <c r="B188" s="181"/>
      <c r="D188" s="99" t="s">
        <v>151</v>
      </c>
      <c r="E188" s="182" t="s">
        <v>1</v>
      </c>
      <c r="F188" s="183" t="s">
        <v>157</v>
      </c>
      <c r="H188" s="184">
        <v>2.637</v>
      </c>
      <c r="L188" s="181"/>
      <c r="M188" s="185"/>
      <c r="N188" s="186"/>
      <c r="O188" s="186"/>
      <c r="P188" s="186"/>
      <c r="Q188" s="186"/>
      <c r="R188" s="186"/>
      <c r="S188" s="186"/>
      <c r="T188" s="187"/>
      <c r="AT188" s="182" t="s">
        <v>151</v>
      </c>
      <c r="AU188" s="182" t="s">
        <v>78</v>
      </c>
      <c r="AV188" s="180" t="s">
        <v>147</v>
      </c>
      <c r="AW188" s="180" t="s">
        <v>26</v>
      </c>
      <c r="AX188" s="180" t="s">
        <v>76</v>
      </c>
      <c r="AY188" s="182" t="s">
        <v>140</v>
      </c>
    </row>
    <row r="189" spans="1:65" s="76" customFormat="1" ht="22.9" customHeight="1" x14ac:dyDescent="0.2">
      <c r="B189" s="77"/>
      <c r="D189" s="78" t="s">
        <v>67</v>
      </c>
      <c r="E189" s="170" t="s">
        <v>147</v>
      </c>
      <c r="F189" s="170" t="s">
        <v>236</v>
      </c>
      <c r="J189" s="171">
        <f>BK189</f>
        <v>0</v>
      </c>
      <c r="L189" s="77"/>
      <c r="M189" s="81"/>
      <c r="N189" s="82"/>
      <c r="O189" s="82"/>
      <c r="P189" s="83">
        <f>SUM(P190:P196)</f>
        <v>81.811600000000013</v>
      </c>
      <c r="Q189" s="82"/>
      <c r="R189" s="83">
        <f>SUM(R190:R196)</f>
        <v>10.759012050000001</v>
      </c>
      <c r="S189" s="82"/>
      <c r="T189" s="84">
        <f>SUM(T190:T196)</f>
        <v>0</v>
      </c>
      <c r="AR189" s="78" t="s">
        <v>76</v>
      </c>
      <c r="AT189" s="85" t="s">
        <v>67</v>
      </c>
      <c r="AU189" s="85" t="s">
        <v>76</v>
      </c>
      <c r="AY189" s="78" t="s">
        <v>140</v>
      </c>
      <c r="BK189" s="86">
        <f>SUM(BK190:BK196)</f>
        <v>0</v>
      </c>
    </row>
    <row r="190" spans="1:65" s="18" customFormat="1" ht="21.75" customHeight="1" x14ac:dyDescent="0.2">
      <c r="A190" s="15"/>
      <c r="B190" s="16"/>
      <c r="C190" s="87" t="s">
        <v>237</v>
      </c>
      <c r="D190" s="87" t="s">
        <v>142</v>
      </c>
      <c r="E190" s="88" t="s">
        <v>238</v>
      </c>
      <c r="F190" s="89" t="s">
        <v>239</v>
      </c>
      <c r="G190" s="90" t="s">
        <v>240</v>
      </c>
      <c r="H190" s="91">
        <v>78.665000000000006</v>
      </c>
      <c r="I190" s="2"/>
      <c r="J190" s="92">
        <f>ROUND(I190*H190,2)</f>
        <v>0</v>
      </c>
      <c r="K190" s="89" t="s">
        <v>146</v>
      </c>
      <c r="L190" s="16"/>
      <c r="M190" s="93" t="s">
        <v>1</v>
      </c>
      <c r="N190" s="94" t="s">
        <v>34</v>
      </c>
      <c r="O190" s="95">
        <v>1.04</v>
      </c>
      <c r="P190" s="95">
        <f>O190*H190</f>
        <v>81.811600000000013</v>
      </c>
      <c r="Q190" s="95">
        <v>0.13677</v>
      </c>
      <c r="R190" s="95">
        <f>Q190*H190</f>
        <v>10.759012050000001</v>
      </c>
      <c r="S190" s="95">
        <v>0</v>
      </c>
      <c r="T190" s="96">
        <f>S190*H190</f>
        <v>0</v>
      </c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R190" s="97" t="s">
        <v>147</v>
      </c>
      <c r="AT190" s="97" t="s">
        <v>142</v>
      </c>
      <c r="AU190" s="97" t="s">
        <v>78</v>
      </c>
      <c r="AY190" s="7" t="s">
        <v>140</v>
      </c>
      <c r="BE190" s="98">
        <f>IF(N190="základní",J190,0)</f>
        <v>0</v>
      </c>
      <c r="BF190" s="98">
        <f>IF(N190="snížená",J190,0)</f>
        <v>0</v>
      </c>
      <c r="BG190" s="98">
        <f>IF(N190="zákl. přenesená",J190,0)</f>
        <v>0</v>
      </c>
      <c r="BH190" s="98">
        <f>IF(N190="sníž. přenesená",J190,0)</f>
        <v>0</v>
      </c>
      <c r="BI190" s="98">
        <f>IF(N190="nulová",J190,0)</f>
        <v>0</v>
      </c>
      <c r="BJ190" s="7" t="s">
        <v>76</v>
      </c>
      <c r="BK190" s="98">
        <f>ROUND(I190*H190,2)</f>
        <v>0</v>
      </c>
      <c r="BL190" s="7" t="s">
        <v>147</v>
      </c>
      <c r="BM190" s="97" t="s">
        <v>241</v>
      </c>
    </row>
    <row r="191" spans="1:65" s="18" customFormat="1" x14ac:dyDescent="0.2">
      <c r="A191" s="15"/>
      <c r="B191" s="16"/>
      <c r="C191" s="15"/>
      <c r="D191" s="189" t="s">
        <v>149</v>
      </c>
      <c r="E191" s="15"/>
      <c r="F191" s="190" t="s">
        <v>242</v>
      </c>
      <c r="G191" s="15"/>
      <c r="H191" s="15"/>
      <c r="I191" s="15"/>
      <c r="J191" s="15"/>
      <c r="K191" s="15"/>
      <c r="L191" s="16"/>
      <c r="M191" s="101"/>
      <c r="N191" s="102"/>
      <c r="O191" s="103"/>
      <c r="P191" s="103"/>
      <c r="Q191" s="103"/>
      <c r="R191" s="103"/>
      <c r="S191" s="103"/>
      <c r="T191" s="10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7" t="s">
        <v>149</v>
      </c>
      <c r="AU191" s="7" t="s">
        <v>78</v>
      </c>
    </row>
    <row r="192" spans="1:65" s="191" customFormat="1" x14ac:dyDescent="0.2">
      <c r="B192" s="192"/>
      <c r="D192" s="99" t="s">
        <v>151</v>
      </c>
      <c r="E192" s="193" t="s">
        <v>1</v>
      </c>
      <c r="F192" s="194" t="s">
        <v>243</v>
      </c>
      <c r="H192" s="193" t="s">
        <v>1</v>
      </c>
      <c r="L192" s="192"/>
      <c r="M192" s="195"/>
      <c r="N192" s="196"/>
      <c r="O192" s="196"/>
      <c r="P192" s="196"/>
      <c r="Q192" s="196"/>
      <c r="R192" s="196"/>
      <c r="S192" s="196"/>
      <c r="T192" s="197"/>
      <c r="AT192" s="193" t="s">
        <v>151</v>
      </c>
      <c r="AU192" s="193" t="s">
        <v>78</v>
      </c>
      <c r="AV192" s="191" t="s">
        <v>76</v>
      </c>
      <c r="AW192" s="191" t="s">
        <v>26</v>
      </c>
      <c r="AX192" s="191" t="s">
        <v>68</v>
      </c>
      <c r="AY192" s="193" t="s">
        <v>140</v>
      </c>
    </row>
    <row r="193" spans="1:65" s="191" customFormat="1" x14ac:dyDescent="0.2">
      <c r="B193" s="192"/>
      <c r="D193" s="99" t="s">
        <v>151</v>
      </c>
      <c r="E193" s="193" t="s">
        <v>1</v>
      </c>
      <c r="F193" s="194" t="s">
        <v>244</v>
      </c>
      <c r="H193" s="193" t="s">
        <v>1</v>
      </c>
      <c r="L193" s="192"/>
      <c r="M193" s="195"/>
      <c r="N193" s="196"/>
      <c r="O193" s="196"/>
      <c r="P193" s="196"/>
      <c r="Q193" s="196"/>
      <c r="R193" s="196"/>
      <c r="S193" s="196"/>
      <c r="T193" s="197"/>
      <c r="AT193" s="193" t="s">
        <v>151</v>
      </c>
      <c r="AU193" s="193" t="s">
        <v>78</v>
      </c>
      <c r="AV193" s="191" t="s">
        <v>76</v>
      </c>
      <c r="AW193" s="191" t="s">
        <v>26</v>
      </c>
      <c r="AX193" s="191" t="s">
        <v>68</v>
      </c>
      <c r="AY193" s="193" t="s">
        <v>140</v>
      </c>
    </row>
    <row r="194" spans="1:65" s="172" customFormat="1" x14ac:dyDescent="0.2">
      <c r="B194" s="173"/>
      <c r="D194" s="99" t="s">
        <v>151</v>
      </c>
      <c r="E194" s="174" t="s">
        <v>1</v>
      </c>
      <c r="F194" s="175" t="s">
        <v>245</v>
      </c>
      <c r="H194" s="176">
        <v>63.125</v>
      </c>
      <c r="L194" s="173"/>
      <c r="M194" s="177"/>
      <c r="N194" s="178"/>
      <c r="O194" s="178"/>
      <c r="P194" s="178"/>
      <c r="Q194" s="178"/>
      <c r="R194" s="178"/>
      <c r="S194" s="178"/>
      <c r="T194" s="179"/>
      <c r="AT194" s="174" t="s">
        <v>151</v>
      </c>
      <c r="AU194" s="174" t="s">
        <v>78</v>
      </c>
      <c r="AV194" s="172" t="s">
        <v>78</v>
      </c>
      <c r="AW194" s="172" t="s">
        <v>26</v>
      </c>
      <c r="AX194" s="172" t="s">
        <v>68</v>
      </c>
      <c r="AY194" s="174" t="s">
        <v>140</v>
      </c>
    </row>
    <row r="195" spans="1:65" s="172" customFormat="1" x14ac:dyDescent="0.2">
      <c r="B195" s="173"/>
      <c r="D195" s="99" t="s">
        <v>151</v>
      </c>
      <c r="E195" s="174" t="s">
        <v>1</v>
      </c>
      <c r="F195" s="175" t="s">
        <v>246</v>
      </c>
      <c r="H195" s="176">
        <v>15.54</v>
      </c>
      <c r="L195" s="173"/>
      <c r="M195" s="177"/>
      <c r="N195" s="178"/>
      <c r="O195" s="178"/>
      <c r="P195" s="178"/>
      <c r="Q195" s="178"/>
      <c r="R195" s="178"/>
      <c r="S195" s="178"/>
      <c r="T195" s="179"/>
      <c r="AT195" s="174" t="s">
        <v>151</v>
      </c>
      <c r="AU195" s="174" t="s">
        <v>78</v>
      </c>
      <c r="AV195" s="172" t="s">
        <v>78</v>
      </c>
      <c r="AW195" s="172" t="s">
        <v>26</v>
      </c>
      <c r="AX195" s="172" t="s">
        <v>68</v>
      </c>
      <c r="AY195" s="174" t="s">
        <v>140</v>
      </c>
    </row>
    <row r="196" spans="1:65" s="180" customFormat="1" x14ac:dyDescent="0.2">
      <c r="B196" s="181"/>
      <c r="D196" s="99" t="s">
        <v>151</v>
      </c>
      <c r="E196" s="182" t="s">
        <v>1</v>
      </c>
      <c r="F196" s="183" t="s">
        <v>157</v>
      </c>
      <c r="H196" s="184">
        <v>78.665000000000006</v>
      </c>
      <c r="L196" s="181"/>
      <c r="M196" s="185"/>
      <c r="N196" s="186"/>
      <c r="O196" s="186"/>
      <c r="P196" s="186"/>
      <c r="Q196" s="186"/>
      <c r="R196" s="186"/>
      <c r="S196" s="186"/>
      <c r="T196" s="187"/>
      <c r="AT196" s="182" t="s">
        <v>151</v>
      </c>
      <c r="AU196" s="182" t="s">
        <v>78</v>
      </c>
      <c r="AV196" s="180" t="s">
        <v>147</v>
      </c>
      <c r="AW196" s="180" t="s">
        <v>26</v>
      </c>
      <c r="AX196" s="180" t="s">
        <v>76</v>
      </c>
      <c r="AY196" s="182" t="s">
        <v>140</v>
      </c>
    </row>
    <row r="197" spans="1:65" s="76" customFormat="1" ht="22.9" customHeight="1" x14ac:dyDescent="0.2">
      <c r="B197" s="77"/>
      <c r="D197" s="78" t="s">
        <v>67</v>
      </c>
      <c r="E197" s="170" t="s">
        <v>178</v>
      </c>
      <c r="F197" s="170" t="s">
        <v>247</v>
      </c>
      <c r="J197" s="171">
        <f>BK197</f>
        <v>0</v>
      </c>
      <c r="L197" s="77"/>
      <c r="M197" s="81"/>
      <c r="N197" s="82"/>
      <c r="O197" s="82"/>
      <c r="P197" s="83">
        <f>SUM(P198:P417)</f>
        <v>555.89356400000008</v>
      </c>
      <c r="Q197" s="82"/>
      <c r="R197" s="83">
        <f>SUM(R198:R417)</f>
        <v>245.73940709999999</v>
      </c>
      <c r="S197" s="82"/>
      <c r="T197" s="84">
        <f>SUM(T198:T417)</f>
        <v>0</v>
      </c>
      <c r="AR197" s="78" t="s">
        <v>76</v>
      </c>
      <c r="AT197" s="85" t="s">
        <v>67</v>
      </c>
      <c r="AU197" s="85" t="s">
        <v>76</v>
      </c>
      <c r="AY197" s="78" t="s">
        <v>140</v>
      </c>
      <c r="BK197" s="86">
        <f>SUM(BK198:BK417)</f>
        <v>0</v>
      </c>
    </row>
    <row r="198" spans="1:65" s="18" customFormat="1" ht="24.2" customHeight="1" x14ac:dyDescent="0.2">
      <c r="A198" s="15"/>
      <c r="B198" s="16"/>
      <c r="C198" s="87" t="s">
        <v>248</v>
      </c>
      <c r="D198" s="87" t="s">
        <v>142</v>
      </c>
      <c r="E198" s="88" t="s">
        <v>249</v>
      </c>
      <c r="F198" s="89" t="s">
        <v>250</v>
      </c>
      <c r="G198" s="90" t="s">
        <v>251</v>
      </c>
      <c r="H198" s="91">
        <v>20.04</v>
      </c>
      <c r="I198" s="2"/>
      <c r="J198" s="92">
        <f>ROUND(I198*H198,2)</f>
        <v>0</v>
      </c>
      <c r="K198" s="89" t="s">
        <v>146</v>
      </c>
      <c r="L198" s="16"/>
      <c r="M198" s="93" t="s">
        <v>1</v>
      </c>
      <c r="N198" s="94" t="s">
        <v>34</v>
      </c>
      <c r="O198" s="95">
        <v>0.46</v>
      </c>
      <c r="P198" s="95">
        <f>O198*H198</f>
        <v>9.2184000000000008</v>
      </c>
      <c r="Q198" s="95">
        <v>1.7330000000000002E-2</v>
      </c>
      <c r="R198" s="95">
        <f>Q198*H198</f>
        <v>0.34729320000000002</v>
      </c>
      <c r="S198" s="95">
        <v>0</v>
      </c>
      <c r="T198" s="96">
        <f>S198*H198</f>
        <v>0</v>
      </c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R198" s="97" t="s">
        <v>147</v>
      </c>
      <c r="AT198" s="97" t="s">
        <v>142</v>
      </c>
      <c r="AU198" s="97" t="s">
        <v>78</v>
      </c>
      <c r="AY198" s="7" t="s">
        <v>140</v>
      </c>
      <c r="BE198" s="98">
        <f>IF(N198="základní",J198,0)</f>
        <v>0</v>
      </c>
      <c r="BF198" s="98">
        <f>IF(N198="snížená",J198,0)</f>
        <v>0</v>
      </c>
      <c r="BG198" s="98">
        <f>IF(N198="zákl. přenesená",J198,0)</f>
        <v>0</v>
      </c>
      <c r="BH198" s="98">
        <f>IF(N198="sníž. přenesená",J198,0)</f>
        <v>0</v>
      </c>
      <c r="BI198" s="98">
        <f>IF(N198="nulová",J198,0)</f>
        <v>0</v>
      </c>
      <c r="BJ198" s="7" t="s">
        <v>76</v>
      </c>
      <c r="BK198" s="98">
        <f>ROUND(I198*H198,2)</f>
        <v>0</v>
      </c>
      <c r="BL198" s="7" t="s">
        <v>147</v>
      </c>
      <c r="BM198" s="97" t="s">
        <v>252</v>
      </c>
    </row>
    <row r="199" spans="1:65" s="18" customFormat="1" x14ac:dyDescent="0.2">
      <c r="A199" s="15"/>
      <c r="B199" s="16"/>
      <c r="C199" s="15"/>
      <c r="D199" s="189" t="s">
        <v>149</v>
      </c>
      <c r="E199" s="15"/>
      <c r="F199" s="190" t="s">
        <v>253</v>
      </c>
      <c r="G199" s="15"/>
      <c r="H199" s="15"/>
      <c r="I199" s="15"/>
      <c r="J199" s="15"/>
      <c r="K199" s="15"/>
      <c r="L199" s="16"/>
      <c r="M199" s="101"/>
      <c r="N199" s="102"/>
      <c r="O199" s="103"/>
      <c r="P199" s="103"/>
      <c r="Q199" s="103"/>
      <c r="R199" s="103"/>
      <c r="S199" s="103"/>
      <c r="T199" s="10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7" t="s">
        <v>149</v>
      </c>
      <c r="AU199" s="7" t="s">
        <v>78</v>
      </c>
    </row>
    <row r="200" spans="1:65" s="191" customFormat="1" x14ac:dyDescent="0.2">
      <c r="B200" s="192"/>
      <c r="D200" s="99" t="s">
        <v>151</v>
      </c>
      <c r="E200" s="193" t="s">
        <v>1</v>
      </c>
      <c r="F200" s="194" t="s">
        <v>254</v>
      </c>
      <c r="H200" s="193" t="s">
        <v>1</v>
      </c>
      <c r="L200" s="192"/>
      <c r="M200" s="195"/>
      <c r="N200" s="196"/>
      <c r="O200" s="196"/>
      <c r="P200" s="196"/>
      <c r="Q200" s="196"/>
      <c r="R200" s="196"/>
      <c r="S200" s="196"/>
      <c r="T200" s="197"/>
      <c r="AT200" s="193" t="s">
        <v>151</v>
      </c>
      <c r="AU200" s="193" t="s">
        <v>78</v>
      </c>
      <c r="AV200" s="191" t="s">
        <v>76</v>
      </c>
      <c r="AW200" s="191" t="s">
        <v>26</v>
      </c>
      <c r="AX200" s="191" t="s">
        <v>68</v>
      </c>
      <c r="AY200" s="193" t="s">
        <v>140</v>
      </c>
    </row>
    <row r="201" spans="1:65" s="191" customFormat="1" x14ac:dyDescent="0.2">
      <c r="B201" s="192"/>
      <c r="D201" s="99" t="s">
        <v>151</v>
      </c>
      <c r="E201" s="193" t="s">
        <v>1</v>
      </c>
      <c r="F201" s="194" t="s">
        <v>255</v>
      </c>
      <c r="H201" s="193" t="s">
        <v>1</v>
      </c>
      <c r="L201" s="192"/>
      <c r="M201" s="195"/>
      <c r="N201" s="196"/>
      <c r="O201" s="196"/>
      <c r="P201" s="196"/>
      <c r="Q201" s="196"/>
      <c r="R201" s="196"/>
      <c r="S201" s="196"/>
      <c r="T201" s="197"/>
      <c r="AT201" s="193" t="s">
        <v>151</v>
      </c>
      <c r="AU201" s="193" t="s">
        <v>78</v>
      </c>
      <c r="AV201" s="191" t="s">
        <v>76</v>
      </c>
      <c r="AW201" s="191" t="s">
        <v>26</v>
      </c>
      <c r="AX201" s="191" t="s">
        <v>68</v>
      </c>
      <c r="AY201" s="193" t="s">
        <v>140</v>
      </c>
    </row>
    <row r="202" spans="1:65" s="172" customFormat="1" x14ac:dyDescent="0.2">
      <c r="B202" s="173"/>
      <c r="D202" s="99" t="s">
        <v>151</v>
      </c>
      <c r="E202" s="174" t="s">
        <v>1</v>
      </c>
      <c r="F202" s="175" t="s">
        <v>256</v>
      </c>
      <c r="H202" s="176">
        <v>20.04</v>
      </c>
      <c r="L202" s="173"/>
      <c r="M202" s="177"/>
      <c r="N202" s="178"/>
      <c r="O202" s="178"/>
      <c r="P202" s="178"/>
      <c r="Q202" s="178"/>
      <c r="R202" s="178"/>
      <c r="S202" s="178"/>
      <c r="T202" s="179"/>
      <c r="AT202" s="174" t="s">
        <v>151</v>
      </c>
      <c r="AU202" s="174" t="s">
        <v>78</v>
      </c>
      <c r="AV202" s="172" t="s">
        <v>78</v>
      </c>
      <c r="AW202" s="172" t="s">
        <v>26</v>
      </c>
      <c r="AX202" s="172" t="s">
        <v>76</v>
      </c>
      <c r="AY202" s="174" t="s">
        <v>140</v>
      </c>
    </row>
    <row r="203" spans="1:65" s="18" customFormat="1" ht="24.2" customHeight="1" x14ac:dyDescent="0.2">
      <c r="A203" s="15"/>
      <c r="B203" s="16"/>
      <c r="C203" s="87" t="s">
        <v>257</v>
      </c>
      <c r="D203" s="87" t="s">
        <v>142</v>
      </c>
      <c r="E203" s="88" t="s">
        <v>258</v>
      </c>
      <c r="F203" s="89" t="s">
        <v>259</v>
      </c>
      <c r="G203" s="90" t="s">
        <v>251</v>
      </c>
      <c r="H203" s="91">
        <v>20.04</v>
      </c>
      <c r="I203" s="2"/>
      <c r="J203" s="92">
        <f>ROUND(I203*H203,2)</f>
        <v>0</v>
      </c>
      <c r="K203" s="89" t="s">
        <v>146</v>
      </c>
      <c r="L203" s="16"/>
      <c r="M203" s="93" t="s">
        <v>1</v>
      </c>
      <c r="N203" s="94" t="s">
        <v>34</v>
      </c>
      <c r="O203" s="95">
        <v>8.5000000000000006E-2</v>
      </c>
      <c r="P203" s="95">
        <f>O203*H203</f>
        <v>1.7034</v>
      </c>
      <c r="Q203" s="95">
        <v>7.3499999999999998E-3</v>
      </c>
      <c r="R203" s="95">
        <f>Q203*H203</f>
        <v>0.14729399999999998</v>
      </c>
      <c r="S203" s="95">
        <v>0</v>
      </c>
      <c r="T203" s="96">
        <f>S203*H203</f>
        <v>0</v>
      </c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R203" s="97" t="s">
        <v>147</v>
      </c>
      <c r="AT203" s="97" t="s">
        <v>142</v>
      </c>
      <c r="AU203" s="97" t="s">
        <v>78</v>
      </c>
      <c r="AY203" s="7" t="s">
        <v>140</v>
      </c>
      <c r="BE203" s="98">
        <f>IF(N203="základní",J203,0)</f>
        <v>0</v>
      </c>
      <c r="BF203" s="98">
        <f>IF(N203="snížená",J203,0)</f>
        <v>0</v>
      </c>
      <c r="BG203" s="98">
        <f>IF(N203="zákl. přenesená",J203,0)</f>
        <v>0</v>
      </c>
      <c r="BH203" s="98">
        <f>IF(N203="sníž. přenesená",J203,0)</f>
        <v>0</v>
      </c>
      <c r="BI203" s="98">
        <f>IF(N203="nulová",J203,0)</f>
        <v>0</v>
      </c>
      <c r="BJ203" s="7" t="s">
        <v>76</v>
      </c>
      <c r="BK203" s="98">
        <f>ROUND(I203*H203,2)</f>
        <v>0</v>
      </c>
      <c r="BL203" s="7" t="s">
        <v>147</v>
      </c>
      <c r="BM203" s="97" t="s">
        <v>260</v>
      </c>
    </row>
    <row r="204" spans="1:65" s="18" customFormat="1" x14ac:dyDescent="0.2">
      <c r="A204" s="15"/>
      <c r="B204" s="16"/>
      <c r="C204" s="15"/>
      <c r="D204" s="189" t="s">
        <v>149</v>
      </c>
      <c r="E204" s="15"/>
      <c r="F204" s="190" t="s">
        <v>261</v>
      </c>
      <c r="G204" s="15"/>
      <c r="H204" s="15"/>
      <c r="I204" s="15"/>
      <c r="J204" s="15"/>
      <c r="K204" s="15"/>
      <c r="L204" s="16"/>
      <c r="M204" s="101"/>
      <c r="N204" s="102"/>
      <c r="O204" s="103"/>
      <c r="P204" s="103"/>
      <c r="Q204" s="103"/>
      <c r="R204" s="103"/>
      <c r="S204" s="103"/>
      <c r="T204" s="10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7" t="s">
        <v>149</v>
      </c>
      <c r="AU204" s="7" t="s">
        <v>78</v>
      </c>
    </row>
    <row r="205" spans="1:65" s="18" customFormat="1" ht="24.2" customHeight="1" x14ac:dyDescent="0.2">
      <c r="A205" s="15"/>
      <c r="B205" s="16"/>
      <c r="C205" s="87" t="s">
        <v>262</v>
      </c>
      <c r="D205" s="87" t="s">
        <v>142</v>
      </c>
      <c r="E205" s="88" t="s">
        <v>263</v>
      </c>
      <c r="F205" s="89" t="s">
        <v>264</v>
      </c>
      <c r="G205" s="90" t="s">
        <v>211</v>
      </c>
      <c r="H205" s="91">
        <v>2</v>
      </c>
      <c r="I205" s="2"/>
      <c r="J205" s="92">
        <f>ROUND(I205*H205,2)</f>
        <v>0</v>
      </c>
      <c r="K205" s="89" t="s">
        <v>146</v>
      </c>
      <c r="L205" s="16"/>
      <c r="M205" s="93" t="s">
        <v>1</v>
      </c>
      <c r="N205" s="94" t="s">
        <v>34</v>
      </c>
      <c r="O205" s="95">
        <v>2.431</v>
      </c>
      <c r="P205" s="95">
        <f>O205*H205</f>
        <v>4.8620000000000001</v>
      </c>
      <c r="Q205" s="95">
        <v>0.15409999999999999</v>
      </c>
      <c r="R205" s="95">
        <f>Q205*H205</f>
        <v>0.30819999999999997</v>
      </c>
      <c r="S205" s="95">
        <v>0</v>
      </c>
      <c r="T205" s="96">
        <f>S205*H205</f>
        <v>0</v>
      </c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R205" s="97" t="s">
        <v>147</v>
      </c>
      <c r="AT205" s="97" t="s">
        <v>142</v>
      </c>
      <c r="AU205" s="97" t="s">
        <v>78</v>
      </c>
      <c r="AY205" s="7" t="s">
        <v>140</v>
      </c>
      <c r="BE205" s="98">
        <f>IF(N205="základní",J205,0)</f>
        <v>0</v>
      </c>
      <c r="BF205" s="98">
        <f>IF(N205="snížená",J205,0)</f>
        <v>0</v>
      </c>
      <c r="BG205" s="98">
        <f>IF(N205="zákl. přenesená",J205,0)</f>
        <v>0</v>
      </c>
      <c r="BH205" s="98">
        <f>IF(N205="sníž. přenesená",J205,0)</f>
        <v>0</v>
      </c>
      <c r="BI205" s="98">
        <f>IF(N205="nulová",J205,0)</f>
        <v>0</v>
      </c>
      <c r="BJ205" s="7" t="s">
        <v>76</v>
      </c>
      <c r="BK205" s="98">
        <f>ROUND(I205*H205,2)</f>
        <v>0</v>
      </c>
      <c r="BL205" s="7" t="s">
        <v>147</v>
      </c>
      <c r="BM205" s="97" t="s">
        <v>265</v>
      </c>
    </row>
    <row r="206" spans="1:65" s="18" customFormat="1" x14ac:dyDescent="0.2">
      <c r="A206" s="15"/>
      <c r="B206" s="16"/>
      <c r="C206" s="15"/>
      <c r="D206" s="189" t="s">
        <v>149</v>
      </c>
      <c r="E206" s="15"/>
      <c r="F206" s="190" t="s">
        <v>266</v>
      </c>
      <c r="G206" s="15"/>
      <c r="H206" s="15"/>
      <c r="I206" s="15"/>
      <c r="J206" s="15"/>
      <c r="K206" s="15"/>
      <c r="L206" s="16"/>
      <c r="M206" s="101"/>
      <c r="N206" s="102"/>
      <c r="O206" s="103"/>
      <c r="P206" s="103"/>
      <c r="Q206" s="103"/>
      <c r="R206" s="103"/>
      <c r="S206" s="103"/>
      <c r="T206" s="10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7" t="s">
        <v>149</v>
      </c>
      <c r="AU206" s="7" t="s">
        <v>78</v>
      </c>
    </row>
    <row r="207" spans="1:65" s="191" customFormat="1" x14ac:dyDescent="0.2">
      <c r="B207" s="192"/>
      <c r="D207" s="99" t="s">
        <v>151</v>
      </c>
      <c r="E207" s="193" t="s">
        <v>1</v>
      </c>
      <c r="F207" s="194" t="s">
        <v>267</v>
      </c>
      <c r="H207" s="193" t="s">
        <v>1</v>
      </c>
      <c r="L207" s="192"/>
      <c r="M207" s="195"/>
      <c r="N207" s="196"/>
      <c r="O207" s="196"/>
      <c r="P207" s="196"/>
      <c r="Q207" s="196"/>
      <c r="R207" s="196"/>
      <c r="S207" s="196"/>
      <c r="T207" s="197"/>
      <c r="AT207" s="193" t="s">
        <v>151</v>
      </c>
      <c r="AU207" s="193" t="s">
        <v>78</v>
      </c>
      <c r="AV207" s="191" t="s">
        <v>76</v>
      </c>
      <c r="AW207" s="191" t="s">
        <v>26</v>
      </c>
      <c r="AX207" s="191" t="s">
        <v>68</v>
      </c>
      <c r="AY207" s="193" t="s">
        <v>140</v>
      </c>
    </row>
    <row r="208" spans="1:65" s="172" customFormat="1" x14ac:dyDescent="0.2">
      <c r="B208" s="173"/>
      <c r="D208" s="99" t="s">
        <v>151</v>
      </c>
      <c r="E208" s="174" t="s">
        <v>1</v>
      </c>
      <c r="F208" s="175" t="s">
        <v>78</v>
      </c>
      <c r="H208" s="176">
        <v>2</v>
      </c>
      <c r="L208" s="173"/>
      <c r="M208" s="177"/>
      <c r="N208" s="178"/>
      <c r="O208" s="178"/>
      <c r="P208" s="178"/>
      <c r="Q208" s="178"/>
      <c r="R208" s="178"/>
      <c r="S208" s="178"/>
      <c r="T208" s="179"/>
      <c r="AT208" s="174" t="s">
        <v>151</v>
      </c>
      <c r="AU208" s="174" t="s">
        <v>78</v>
      </c>
      <c r="AV208" s="172" t="s">
        <v>78</v>
      </c>
      <c r="AW208" s="172" t="s">
        <v>26</v>
      </c>
      <c r="AX208" s="172" t="s">
        <v>76</v>
      </c>
      <c r="AY208" s="174" t="s">
        <v>140</v>
      </c>
    </row>
    <row r="209" spans="1:65" s="18" customFormat="1" ht="24.2" customHeight="1" x14ac:dyDescent="0.2">
      <c r="A209" s="15"/>
      <c r="B209" s="16"/>
      <c r="C209" s="87" t="s">
        <v>268</v>
      </c>
      <c r="D209" s="87" t="s">
        <v>142</v>
      </c>
      <c r="E209" s="88" t="s">
        <v>269</v>
      </c>
      <c r="F209" s="89" t="s">
        <v>270</v>
      </c>
      <c r="G209" s="90" t="s">
        <v>240</v>
      </c>
      <c r="H209" s="91">
        <v>14.62</v>
      </c>
      <c r="I209" s="2"/>
      <c r="J209" s="92">
        <f>ROUND(I209*H209,2)</f>
        <v>0</v>
      </c>
      <c r="K209" s="89" t="s">
        <v>146</v>
      </c>
      <c r="L209" s="16"/>
      <c r="M209" s="93" t="s">
        <v>1</v>
      </c>
      <c r="N209" s="94" t="s">
        <v>34</v>
      </c>
      <c r="O209" s="95">
        <v>0.37</v>
      </c>
      <c r="P209" s="95">
        <f>O209*H209</f>
        <v>5.4093999999999998</v>
      </c>
      <c r="Q209" s="95">
        <v>1.5E-3</v>
      </c>
      <c r="R209" s="95">
        <f>Q209*H209</f>
        <v>2.1929999999999998E-2</v>
      </c>
      <c r="S209" s="95">
        <v>0</v>
      </c>
      <c r="T209" s="96">
        <f>S209*H209</f>
        <v>0</v>
      </c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R209" s="97" t="s">
        <v>147</v>
      </c>
      <c r="AT209" s="97" t="s">
        <v>142</v>
      </c>
      <c r="AU209" s="97" t="s">
        <v>78</v>
      </c>
      <c r="AY209" s="7" t="s">
        <v>140</v>
      </c>
      <c r="BE209" s="98">
        <f>IF(N209="základní",J209,0)</f>
        <v>0</v>
      </c>
      <c r="BF209" s="98">
        <f>IF(N209="snížená",J209,0)</f>
        <v>0</v>
      </c>
      <c r="BG209" s="98">
        <f>IF(N209="zákl. přenesená",J209,0)</f>
        <v>0</v>
      </c>
      <c r="BH209" s="98">
        <f>IF(N209="sníž. přenesená",J209,0)</f>
        <v>0</v>
      </c>
      <c r="BI209" s="98">
        <f>IF(N209="nulová",J209,0)</f>
        <v>0</v>
      </c>
      <c r="BJ209" s="7" t="s">
        <v>76</v>
      </c>
      <c r="BK209" s="98">
        <f>ROUND(I209*H209,2)</f>
        <v>0</v>
      </c>
      <c r="BL209" s="7" t="s">
        <v>147</v>
      </c>
      <c r="BM209" s="97" t="s">
        <v>271</v>
      </c>
    </row>
    <row r="210" spans="1:65" s="18" customFormat="1" x14ac:dyDescent="0.2">
      <c r="A210" s="15"/>
      <c r="B210" s="16"/>
      <c r="C210" s="15"/>
      <c r="D210" s="189" t="s">
        <v>149</v>
      </c>
      <c r="E210" s="15"/>
      <c r="F210" s="190" t="s">
        <v>272</v>
      </c>
      <c r="G210" s="15"/>
      <c r="H210" s="15"/>
      <c r="I210" s="15"/>
      <c r="J210" s="15"/>
      <c r="K210" s="15"/>
      <c r="L210" s="16"/>
      <c r="M210" s="101"/>
      <c r="N210" s="102"/>
      <c r="O210" s="103"/>
      <c r="P210" s="103"/>
      <c r="Q210" s="103"/>
      <c r="R210" s="103"/>
      <c r="S210" s="103"/>
      <c r="T210" s="104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7" t="s">
        <v>149</v>
      </c>
      <c r="AU210" s="7" t="s">
        <v>78</v>
      </c>
    </row>
    <row r="211" spans="1:65" s="191" customFormat="1" x14ac:dyDescent="0.2">
      <c r="B211" s="192"/>
      <c r="D211" s="99" t="s">
        <v>151</v>
      </c>
      <c r="E211" s="193" t="s">
        <v>1</v>
      </c>
      <c r="F211" s="194" t="s">
        <v>273</v>
      </c>
      <c r="H211" s="193" t="s">
        <v>1</v>
      </c>
      <c r="L211" s="192"/>
      <c r="M211" s="195"/>
      <c r="N211" s="196"/>
      <c r="O211" s="196"/>
      <c r="P211" s="196"/>
      <c r="Q211" s="196"/>
      <c r="R211" s="196"/>
      <c r="S211" s="196"/>
      <c r="T211" s="197"/>
      <c r="AT211" s="193" t="s">
        <v>151</v>
      </c>
      <c r="AU211" s="193" t="s">
        <v>78</v>
      </c>
      <c r="AV211" s="191" t="s">
        <v>76</v>
      </c>
      <c r="AW211" s="191" t="s">
        <v>26</v>
      </c>
      <c r="AX211" s="191" t="s">
        <v>68</v>
      </c>
      <c r="AY211" s="193" t="s">
        <v>140</v>
      </c>
    </row>
    <row r="212" spans="1:65" s="172" customFormat="1" x14ac:dyDescent="0.2">
      <c r="B212" s="173"/>
      <c r="D212" s="99" t="s">
        <v>151</v>
      </c>
      <c r="E212" s="174" t="s">
        <v>1</v>
      </c>
      <c r="F212" s="175" t="s">
        <v>274</v>
      </c>
      <c r="H212" s="176">
        <v>2.94</v>
      </c>
      <c r="L212" s="173"/>
      <c r="M212" s="177"/>
      <c r="N212" s="178"/>
      <c r="O212" s="178"/>
      <c r="P212" s="178"/>
      <c r="Q212" s="178"/>
      <c r="R212" s="178"/>
      <c r="S212" s="178"/>
      <c r="T212" s="179"/>
      <c r="AT212" s="174" t="s">
        <v>151</v>
      </c>
      <c r="AU212" s="174" t="s">
        <v>78</v>
      </c>
      <c r="AV212" s="172" t="s">
        <v>78</v>
      </c>
      <c r="AW212" s="172" t="s">
        <v>26</v>
      </c>
      <c r="AX212" s="172" t="s">
        <v>68</v>
      </c>
      <c r="AY212" s="174" t="s">
        <v>140</v>
      </c>
    </row>
    <row r="213" spans="1:65" s="191" customFormat="1" x14ac:dyDescent="0.2">
      <c r="B213" s="192"/>
      <c r="D213" s="99" t="s">
        <v>151</v>
      </c>
      <c r="E213" s="193" t="s">
        <v>1</v>
      </c>
      <c r="F213" s="194" t="s">
        <v>275</v>
      </c>
      <c r="H213" s="193" t="s">
        <v>1</v>
      </c>
      <c r="L213" s="192"/>
      <c r="M213" s="195"/>
      <c r="N213" s="196"/>
      <c r="O213" s="196"/>
      <c r="P213" s="196"/>
      <c r="Q213" s="196"/>
      <c r="R213" s="196"/>
      <c r="S213" s="196"/>
      <c r="T213" s="197"/>
      <c r="AT213" s="193" t="s">
        <v>151</v>
      </c>
      <c r="AU213" s="193" t="s">
        <v>78</v>
      </c>
      <c r="AV213" s="191" t="s">
        <v>76</v>
      </c>
      <c r="AW213" s="191" t="s">
        <v>26</v>
      </c>
      <c r="AX213" s="191" t="s">
        <v>68</v>
      </c>
      <c r="AY213" s="193" t="s">
        <v>140</v>
      </c>
    </row>
    <row r="214" spans="1:65" s="172" customFormat="1" x14ac:dyDescent="0.2">
      <c r="B214" s="173"/>
      <c r="D214" s="99" t="s">
        <v>151</v>
      </c>
      <c r="E214" s="174" t="s">
        <v>1</v>
      </c>
      <c r="F214" s="175" t="s">
        <v>276</v>
      </c>
      <c r="H214" s="176">
        <v>2.52</v>
      </c>
      <c r="L214" s="173"/>
      <c r="M214" s="177"/>
      <c r="N214" s="178"/>
      <c r="O214" s="178"/>
      <c r="P214" s="178"/>
      <c r="Q214" s="178"/>
      <c r="R214" s="178"/>
      <c r="S214" s="178"/>
      <c r="T214" s="179"/>
      <c r="AT214" s="174" t="s">
        <v>151</v>
      </c>
      <c r="AU214" s="174" t="s">
        <v>78</v>
      </c>
      <c r="AV214" s="172" t="s">
        <v>78</v>
      </c>
      <c r="AW214" s="172" t="s">
        <v>26</v>
      </c>
      <c r="AX214" s="172" t="s">
        <v>68</v>
      </c>
      <c r="AY214" s="174" t="s">
        <v>140</v>
      </c>
    </row>
    <row r="215" spans="1:65" s="191" customFormat="1" x14ac:dyDescent="0.2">
      <c r="B215" s="192"/>
      <c r="D215" s="99" t="s">
        <v>151</v>
      </c>
      <c r="E215" s="193" t="s">
        <v>1</v>
      </c>
      <c r="F215" s="194" t="s">
        <v>277</v>
      </c>
      <c r="H215" s="193" t="s">
        <v>1</v>
      </c>
      <c r="L215" s="192"/>
      <c r="M215" s="195"/>
      <c r="N215" s="196"/>
      <c r="O215" s="196"/>
      <c r="P215" s="196"/>
      <c r="Q215" s="196"/>
      <c r="R215" s="196"/>
      <c r="S215" s="196"/>
      <c r="T215" s="197"/>
      <c r="AT215" s="193" t="s">
        <v>151</v>
      </c>
      <c r="AU215" s="193" t="s">
        <v>78</v>
      </c>
      <c r="AV215" s="191" t="s">
        <v>76</v>
      </c>
      <c r="AW215" s="191" t="s">
        <v>26</v>
      </c>
      <c r="AX215" s="191" t="s">
        <v>68</v>
      </c>
      <c r="AY215" s="193" t="s">
        <v>140</v>
      </c>
    </row>
    <row r="216" spans="1:65" s="172" customFormat="1" x14ac:dyDescent="0.2">
      <c r="B216" s="173"/>
      <c r="D216" s="99" t="s">
        <v>151</v>
      </c>
      <c r="E216" s="174" t="s">
        <v>1</v>
      </c>
      <c r="F216" s="175" t="s">
        <v>276</v>
      </c>
      <c r="H216" s="176">
        <v>2.52</v>
      </c>
      <c r="L216" s="173"/>
      <c r="M216" s="177"/>
      <c r="N216" s="178"/>
      <c r="O216" s="178"/>
      <c r="P216" s="178"/>
      <c r="Q216" s="178"/>
      <c r="R216" s="178"/>
      <c r="S216" s="178"/>
      <c r="T216" s="179"/>
      <c r="AT216" s="174" t="s">
        <v>151</v>
      </c>
      <c r="AU216" s="174" t="s">
        <v>78</v>
      </c>
      <c r="AV216" s="172" t="s">
        <v>78</v>
      </c>
      <c r="AW216" s="172" t="s">
        <v>26</v>
      </c>
      <c r="AX216" s="172" t="s">
        <v>68</v>
      </c>
      <c r="AY216" s="174" t="s">
        <v>140</v>
      </c>
    </row>
    <row r="217" spans="1:65" s="191" customFormat="1" x14ac:dyDescent="0.2">
      <c r="B217" s="192"/>
      <c r="D217" s="99" t="s">
        <v>151</v>
      </c>
      <c r="E217" s="193" t="s">
        <v>1</v>
      </c>
      <c r="F217" s="194" t="s">
        <v>278</v>
      </c>
      <c r="H217" s="193" t="s">
        <v>1</v>
      </c>
      <c r="L217" s="192"/>
      <c r="M217" s="195"/>
      <c r="N217" s="196"/>
      <c r="O217" s="196"/>
      <c r="P217" s="196"/>
      <c r="Q217" s="196"/>
      <c r="R217" s="196"/>
      <c r="S217" s="196"/>
      <c r="T217" s="197"/>
      <c r="AT217" s="193" t="s">
        <v>151</v>
      </c>
      <c r="AU217" s="193" t="s">
        <v>78</v>
      </c>
      <c r="AV217" s="191" t="s">
        <v>76</v>
      </c>
      <c r="AW217" s="191" t="s">
        <v>26</v>
      </c>
      <c r="AX217" s="191" t="s">
        <v>68</v>
      </c>
      <c r="AY217" s="193" t="s">
        <v>140</v>
      </c>
    </row>
    <row r="218" spans="1:65" s="172" customFormat="1" x14ac:dyDescent="0.2">
      <c r="B218" s="173"/>
      <c r="D218" s="99" t="s">
        <v>151</v>
      </c>
      <c r="E218" s="174" t="s">
        <v>1</v>
      </c>
      <c r="F218" s="175" t="s">
        <v>276</v>
      </c>
      <c r="H218" s="176">
        <v>2.52</v>
      </c>
      <c r="L218" s="173"/>
      <c r="M218" s="177"/>
      <c r="N218" s="178"/>
      <c r="O218" s="178"/>
      <c r="P218" s="178"/>
      <c r="Q218" s="178"/>
      <c r="R218" s="178"/>
      <c r="S218" s="178"/>
      <c r="T218" s="179"/>
      <c r="AT218" s="174" t="s">
        <v>151</v>
      </c>
      <c r="AU218" s="174" t="s">
        <v>78</v>
      </c>
      <c r="AV218" s="172" t="s">
        <v>78</v>
      </c>
      <c r="AW218" s="172" t="s">
        <v>26</v>
      </c>
      <c r="AX218" s="172" t="s">
        <v>68</v>
      </c>
      <c r="AY218" s="174" t="s">
        <v>140</v>
      </c>
    </row>
    <row r="219" spans="1:65" s="191" customFormat="1" x14ac:dyDescent="0.2">
      <c r="B219" s="192"/>
      <c r="D219" s="99" t="s">
        <v>151</v>
      </c>
      <c r="E219" s="193" t="s">
        <v>1</v>
      </c>
      <c r="F219" s="194" t="s">
        <v>279</v>
      </c>
      <c r="H219" s="193" t="s">
        <v>1</v>
      </c>
      <c r="L219" s="192"/>
      <c r="M219" s="195"/>
      <c r="N219" s="196"/>
      <c r="O219" s="196"/>
      <c r="P219" s="196"/>
      <c r="Q219" s="196"/>
      <c r="R219" s="196"/>
      <c r="S219" s="196"/>
      <c r="T219" s="197"/>
      <c r="AT219" s="193" t="s">
        <v>151</v>
      </c>
      <c r="AU219" s="193" t="s">
        <v>78</v>
      </c>
      <c r="AV219" s="191" t="s">
        <v>76</v>
      </c>
      <c r="AW219" s="191" t="s">
        <v>26</v>
      </c>
      <c r="AX219" s="191" t="s">
        <v>68</v>
      </c>
      <c r="AY219" s="193" t="s">
        <v>140</v>
      </c>
    </row>
    <row r="220" spans="1:65" s="172" customFormat="1" x14ac:dyDescent="0.2">
      <c r="B220" s="173"/>
      <c r="D220" s="99" t="s">
        <v>151</v>
      </c>
      <c r="E220" s="174" t="s">
        <v>1</v>
      </c>
      <c r="F220" s="175" t="s">
        <v>280</v>
      </c>
      <c r="H220" s="176">
        <v>4.12</v>
      </c>
      <c r="L220" s="173"/>
      <c r="M220" s="177"/>
      <c r="N220" s="178"/>
      <c r="O220" s="178"/>
      <c r="P220" s="178"/>
      <c r="Q220" s="178"/>
      <c r="R220" s="178"/>
      <c r="S220" s="178"/>
      <c r="T220" s="179"/>
      <c r="AT220" s="174" t="s">
        <v>151</v>
      </c>
      <c r="AU220" s="174" t="s">
        <v>78</v>
      </c>
      <c r="AV220" s="172" t="s">
        <v>78</v>
      </c>
      <c r="AW220" s="172" t="s">
        <v>26</v>
      </c>
      <c r="AX220" s="172" t="s">
        <v>68</v>
      </c>
      <c r="AY220" s="174" t="s">
        <v>140</v>
      </c>
    </row>
    <row r="221" spans="1:65" s="180" customFormat="1" x14ac:dyDescent="0.2">
      <c r="B221" s="181"/>
      <c r="D221" s="99" t="s">
        <v>151</v>
      </c>
      <c r="E221" s="182" t="s">
        <v>1</v>
      </c>
      <c r="F221" s="183" t="s">
        <v>157</v>
      </c>
      <c r="H221" s="184">
        <v>14.62</v>
      </c>
      <c r="L221" s="181"/>
      <c r="M221" s="185"/>
      <c r="N221" s="186"/>
      <c r="O221" s="186"/>
      <c r="P221" s="186"/>
      <c r="Q221" s="186"/>
      <c r="R221" s="186"/>
      <c r="S221" s="186"/>
      <c r="T221" s="187"/>
      <c r="AT221" s="182" t="s">
        <v>151</v>
      </c>
      <c r="AU221" s="182" t="s">
        <v>78</v>
      </c>
      <c r="AV221" s="180" t="s">
        <v>147</v>
      </c>
      <c r="AW221" s="180" t="s">
        <v>26</v>
      </c>
      <c r="AX221" s="180" t="s">
        <v>76</v>
      </c>
      <c r="AY221" s="182" t="s">
        <v>140</v>
      </c>
    </row>
    <row r="222" spans="1:65" s="18" customFormat="1" ht="33" customHeight="1" x14ac:dyDescent="0.2">
      <c r="A222" s="15"/>
      <c r="B222" s="16"/>
      <c r="C222" s="87" t="s">
        <v>281</v>
      </c>
      <c r="D222" s="87" t="s">
        <v>142</v>
      </c>
      <c r="E222" s="88" t="s">
        <v>282</v>
      </c>
      <c r="F222" s="89" t="s">
        <v>283</v>
      </c>
      <c r="G222" s="90" t="s">
        <v>145</v>
      </c>
      <c r="H222" s="91">
        <v>9.4600000000000009</v>
      </c>
      <c r="I222" s="2"/>
      <c r="J222" s="92">
        <f>ROUND(I222*H222,2)</f>
        <v>0</v>
      </c>
      <c r="K222" s="89" t="s">
        <v>146</v>
      </c>
      <c r="L222" s="16"/>
      <c r="M222" s="93" t="s">
        <v>1</v>
      </c>
      <c r="N222" s="94" t="s">
        <v>34</v>
      </c>
      <c r="O222" s="95">
        <v>2.58</v>
      </c>
      <c r="P222" s="95">
        <f>O222*H222</f>
        <v>24.406800000000004</v>
      </c>
      <c r="Q222" s="95">
        <v>2.3010199999999998</v>
      </c>
      <c r="R222" s="95">
        <f>Q222*H222</f>
        <v>21.767649200000001</v>
      </c>
      <c r="S222" s="95">
        <v>0</v>
      </c>
      <c r="T222" s="96">
        <f>S222*H222</f>
        <v>0</v>
      </c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R222" s="97" t="s">
        <v>147</v>
      </c>
      <c r="AT222" s="97" t="s">
        <v>142</v>
      </c>
      <c r="AU222" s="97" t="s">
        <v>78</v>
      </c>
      <c r="AY222" s="7" t="s">
        <v>140</v>
      </c>
      <c r="BE222" s="98">
        <f>IF(N222="základní",J222,0)</f>
        <v>0</v>
      </c>
      <c r="BF222" s="98">
        <f>IF(N222="snížená",J222,0)</f>
        <v>0</v>
      </c>
      <c r="BG222" s="98">
        <f>IF(N222="zákl. přenesená",J222,0)</f>
        <v>0</v>
      </c>
      <c r="BH222" s="98">
        <f>IF(N222="sníž. přenesená",J222,0)</f>
        <v>0</v>
      </c>
      <c r="BI222" s="98">
        <f>IF(N222="nulová",J222,0)</f>
        <v>0</v>
      </c>
      <c r="BJ222" s="7" t="s">
        <v>76</v>
      </c>
      <c r="BK222" s="98">
        <f>ROUND(I222*H222,2)</f>
        <v>0</v>
      </c>
      <c r="BL222" s="7" t="s">
        <v>147</v>
      </c>
      <c r="BM222" s="97" t="s">
        <v>284</v>
      </c>
    </row>
    <row r="223" spans="1:65" s="18" customFormat="1" x14ac:dyDescent="0.2">
      <c r="A223" s="15"/>
      <c r="B223" s="16"/>
      <c r="C223" s="15"/>
      <c r="D223" s="189" t="s">
        <v>149</v>
      </c>
      <c r="E223" s="15"/>
      <c r="F223" s="190" t="s">
        <v>285</v>
      </c>
      <c r="G223" s="15"/>
      <c r="H223" s="15"/>
      <c r="I223" s="15"/>
      <c r="J223" s="15"/>
      <c r="K223" s="15"/>
      <c r="L223" s="16"/>
      <c r="M223" s="101"/>
      <c r="N223" s="102"/>
      <c r="O223" s="103"/>
      <c r="P223" s="103"/>
      <c r="Q223" s="103"/>
      <c r="R223" s="103"/>
      <c r="S223" s="103"/>
      <c r="T223" s="10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7" t="s">
        <v>149</v>
      </c>
      <c r="AU223" s="7" t="s">
        <v>78</v>
      </c>
    </row>
    <row r="224" spans="1:65" s="191" customFormat="1" x14ac:dyDescent="0.2">
      <c r="B224" s="192"/>
      <c r="D224" s="99" t="s">
        <v>151</v>
      </c>
      <c r="E224" s="193" t="s">
        <v>1</v>
      </c>
      <c r="F224" s="194" t="s">
        <v>286</v>
      </c>
      <c r="H224" s="193" t="s">
        <v>1</v>
      </c>
      <c r="L224" s="192"/>
      <c r="M224" s="195"/>
      <c r="N224" s="196"/>
      <c r="O224" s="196"/>
      <c r="P224" s="196"/>
      <c r="Q224" s="196"/>
      <c r="R224" s="196"/>
      <c r="S224" s="196"/>
      <c r="T224" s="197"/>
      <c r="AT224" s="193" t="s">
        <v>151</v>
      </c>
      <c r="AU224" s="193" t="s">
        <v>78</v>
      </c>
      <c r="AV224" s="191" t="s">
        <v>76</v>
      </c>
      <c r="AW224" s="191" t="s">
        <v>26</v>
      </c>
      <c r="AX224" s="191" t="s">
        <v>68</v>
      </c>
      <c r="AY224" s="193" t="s">
        <v>140</v>
      </c>
    </row>
    <row r="225" spans="1:65" s="191" customFormat="1" x14ac:dyDescent="0.2">
      <c r="B225" s="192"/>
      <c r="D225" s="99" t="s">
        <v>151</v>
      </c>
      <c r="E225" s="193" t="s">
        <v>1</v>
      </c>
      <c r="F225" s="194" t="s">
        <v>287</v>
      </c>
      <c r="H225" s="193" t="s">
        <v>1</v>
      </c>
      <c r="L225" s="192"/>
      <c r="M225" s="195"/>
      <c r="N225" s="196"/>
      <c r="O225" s="196"/>
      <c r="P225" s="196"/>
      <c r="Q225" s="196"/>
      <c r="R225" s="196"/>
      <c r="S225" s="196"/>
      <c r="T225" s="197"/>
      <c r="AT225" s="193" t="s">
        <v>151</v>
      </c>
      <c r="AU225" s="193" t="s">
        <v>78</v>
      </c>
      <c r="AV225" s="191" t="s">
        <v>76</v>
      </c>
      <c r="AW225" s="191" t="s">
        <v>26</v>
      </c>
      <c r="AX225" s="191" t="s">
        <v>68</v>
      </c>
      <c r="AY225" s="193" t="s">
        <v>140</v>
      </c>
    </row>
    <row r="226" spans="1:65" s="172" customFormat="1" x14ac:dyDescent="0.2">
      <c r="B226" s="173"/>
      <c r="D226" s="99" t="s">
        <v>151</v>
      </c>
      <c r="E226" s="174" t="s">
        <v>1</v>
      </c>
      <c r="F226" s="175" t="s">
        <v>288</v>
      </c>
      <c r="H226" s="176">
        <v>1.77</v>
      </c>
      <c r="L226" s="173"/>
      <c r="M226" s="177"/>
      <c r="N226" s="178"/>
      <c r="O226" s="178"/>
      <c r="P226" s="178"/>
      <c r="Q226" s="178"/>
      <c r="R226" s="178"/>
      <c r="S226" s="178"/>
      <c r="T226" s="179"/>
      <c r="AT226" s="174" t="s">
        <v>151</v>
      </c>
      <c r="AU226" s="174" t="s">
        <v>78</v>
      </c>
      <c r="AV226" s="172" t="s">
        <v>78</v>
      </c>
      <c r="AW226" s="172" t="s">
        <v>26</v>
      </c>
      <c r="AX226" s="172" t="s">
        <v>68</v>
      </c>
      <c r="AY226" s="174" t="s">
        <v>140</v>
      </c>
    </row>
    <row r="227" spans="1:65" s="191" customFormat="1" x14ac:dyDescent="0.2">
      <c r="B227" s="192"/>
      <c r="D227" s="99" t="s">
        <v>151</v>
      </c>
      <c r="E227" s="193" t="s">
        <v>1</v>
      </c>
      <c r="F227" s="194" t="s">
        <v>289</v>
      </c>
      <c r="H227" s="193" t="s">
        <v>1</v>
      </c>
      <c r="L227" s="192"/>
      <c r="M227" s="195"/>
      <c r="N227" s="196"/>
      <c r="O227" s="196"/>
      <c r="P227" s="196"/>
      <c r="Q227" s="196"/>
      <c r="R227" s="196"/>
      <c r="S227" s="196"/>
      <c r="T227" s="197"/>
      <c r="AT227" s="193" t="s">
        <v>151</v>
      </c>
      <c r="AU227" s="193" t="s">
        <v>78</v>
      </c>
      <c r="AV227" s="191" t="s">
        <v>76</v>
      </c>
      <c r="AW227" s="191" t="s">
        <v>26</v>
      </c>
      <c r="AX227" s="191" t="s">
        <v>68</v>
      </c>
      <c r="AY227" s="193" t="s">
        <v>140</v>
      </c>
    </row>
    <row r="228" spans="1:65" s="172" customFormat="1" x14ac:dyDescent="0.2">
      <c r="B228" s="173"/>
      <c r="D228" s="99" t="s">
        <v>151</v>
      </c>
      <c r="E228" s="174" t="s">
        <v>1</v>
      </c>
      <c r="F228" s="175" t="s">
        <v>290</v>
      </c>
      <c r="H228" s="176">
        <v>0.66</v>
      </c>
      <c r="L228" s="173"/>
      <c r="M228" s="177"/>
      <c r="N228" s="178"/>
      <c r="O228" s="178"/>
      <c r="P228" s="178"/>
      <c r="Q228" s="178"/>
      <c r="R228" s="178"/>
      <c r="S228" s="178"/>
      <c r="T228" s="179"/>
      <c r="AT228" s="174" t="s">
        <v>151</v>
      </c>
      <c r="AU228" s="174" t="s">
        <v>78</v>
      </c>
      <c r="AV228" s="172" t="s">
        <v>78</v>
      </c>
      <c r="AW228" s="172" t="s">
        <v>26</v>
      </c>
      <c r="AX228" s="172" t="s">
        <v>68</v>
      </c>
      <c r="AY228" s="174" t="s">
        <v>140</v>
      </c>
    </row>
    <row r="229" spans="1:65" s="191" customFormat="1" x14ac:dyDescent="0.2">
      <c r="B229" s="192"/>
      <c r="D229" s="99" t="s">
        <v>151</v>
      </c>
      <c r="E229" s="193" t="s">
        <v>1</v>
      </c>
      <c r="F229" s="194" t="s">
        <v>291</v>
      </c>
      <c r="H229" s="193" t="s">
        <v>1</v>
      </c>
      <c r="L229" s="192"/>
      <c r="M229" s="195"/>
      <c r="N229" s="196"/>
      <c r="O229" s="196"/>
      <c r="P229" s="196"/>
      <c r="Q229" s="196"/>
      <c r="R229" s="196"/>
      <c r="S229" s="196"/>
      <c r="T229" s="197"/>
      <c r="AT229" s="193" t="s">
        <v>151</v>
      </c>
      <c r="AU229" s="193" t="s">
        <v>78</v>
      </c>
      <c r="AV229" s="191" t="s">
        <v>76</v>
      </c>
      <c r="AW229" s="191" t="s">
        <v>26</v>
      </c>
      <c r="AX229" s="191" t="s">
        <v>68</v>
      </c>
      <c r="AY229" s="193" t="s">
        <v>140</v>
      </c>
    </row>
    <row r="230" spans="1:65" s="172" customFormat="1" x14ac:dyDescent="0.2">
      <c r="B230" s="173"/>
      <c r="D230" s="99" t="s">
        <v>151</v>
      </c>
      <c r="E230" s="174" t="s">
        <v>1</v>
      </c>
      <c r="F230" s="175" t="s">
        <v>292</v>
      </c>
      <c r="H230" s="176">
        <v>5.03</v>
      </c>
      <c r="L230" s="173"/>
      <c r="M230" s="177"/>
      <c r="N230" s="178"/>
      <c r="O230" s="178"/>
      <c r="P230" s="178"/>
      <c r="Q230" s="178"/>
      <c r="R230" s="178"/>
      <c r="S230" s="178"/>
      <c r="T230" s="179"/>
      <c r="AT230" s="174" t="s">
        <v>151</v>
      </c>
      <c r="AU230" s="174" t="s">
        <v>78</v>
      </c>
      <c r="AV230" s="172" t="s">
        <v>78</v>
      </c>
      <c r="AW230" s="172" t="s">
        <v>26</v>
      </c>
      <c r="AX230" s="172" t="s">
        <v>68</v>
      </c>
      <c r="AY230" s="174" t="s">
        <v>140</v>
      </c>
    </row>
    <row r="231" spans="1:65" s="191" customFormat="1" x14ac:dyDescent="0.2">
      <c r="B231" s="192"/>
      <c r="D231" s="99" t="s">
        <v>151</v>
      </c>
      <c r="E231" s="193" t="s">
        <v>1</v>
      </c>
      <c r="F231" s="194" t="s">
        <v>293</v>
      </c>
      <c r="H231" s="193" t="s">
        <v>1</v>
      </c>
      <c r="L231" s="192"/>
      <c r="M231" s="195"/>
      <c r="N231" s="196"/>
      <c r="O231" s="196"/>
      <c r="P231" s="196"/>
      <c r="Q231" s="196"/>
      <c r="R231" s="196"/>
      <c r="S231" s="196"/>
      <c r="T231" s="197"/>
      <c r="AT231" s="193" t="s">
        <v>151</v>
      </c>
      <c r="AU231" s="193" t="s">
        <v>78</v>
      </c>
      <c r="AV231" s="191" t="s">
        <v>76</v>
      </c>
      <c r="AW231" s="191" t="s">
        <v>26</v>
      </c>
      <c r="AX231" s="191" t="s">
        <v>68</v>
      </c>
      <c r="AY231" s="193" t="s">
        <v>140</v>
      </c>
    </row>
    <row r="232" spans="1:65" s="172" customFormat="1" x14ac:dyDescent="0.2">
      <c r="B232" s="173"/>
      <c r="D232" s="99" t="s">
        <v>151</v>
      </c>
      <c r="E232" s="174" t="s">
        <v>1</v>
      </c>
      <c r="F232" s="175" t="s">
        <v>294</v>
      </c>
      <c r="H232" s="176">
        <v>2</v>
      </c>
      <c r="L232" s="173"/>
      <c r="M232" s="177"/>
      <c r="N232" s="178"/>
      <c r="O232" s="178"/>
      <c r="P232" s="178"/>
      <c r="Q232" s="178"/>
      <c r="R232" s="178"/>
      <c r="S232" s="178"/>
      <c r="T232" s="179"/>
      <c r="AT232" s="174" t="s">
        <v>151</v>
      </c>
      <c r="AU232" s="174" t="s">
        <v>78</v>
      </c>
      <c r="AV232" s="172" t="s">
        <v>78</v>
      </c>
      <c r="AW232" s="172" t="s">
        <v>26</v>
      </c>
      <c r="AX232" s="172" t="s">
        <v>68</v>
      </c>
      <c r="AY232" s="174" t="s">
        <v>140</v>
      </c>
    </row>
    <row r="233" spans="1:65" s="180" customFormat="1" x14ac:dyDescent="0.2">
      <c r="B233" s="181"/>
      <c r="D233" s="99" t="s">
        <v>151</v>
      </c>
      <c r="E233" s="182" t="s">
        <v>1</v>
      </c>
      <c r="F233" s="183" t="s">
        <v>157</v>
      </c>
      <c r="H233" s="184">
        <v>9.4600000000000009</v>
      </c>
      <c r="L233" s="181"/>
      <c r="M233" s="185"/>
      <c r="N233" s="186"/>
      <c r="O233" s="186"/>
      <c r="P233" s="186"/>
      <c r="Q233" s="186"/>
      <c r="R233" s="186"/>
      <c r="S233" s="186"/>
      <c r="T233" s="187"/>
      <c r="AT233" s="182" t="s">
        <v>151</v>
      </c>
      <c r="AU233" s="182" t="s">
        <v>78</v>
      </c>
      <c r="AV233" s="180" t="s">
        <v>147</v>
      </c>
      <c r="AW233" s="180" t="s">
        <v>26</v>
      </c>
      <c r="AX233" s="180" t="s">
        <v>76</v>
      </c>
      <c r="AY233" s="182" t="s">
        <v>140</v>
      </c>
    </row>
    <row r="234" spans="1:65" s="18" customFormat="1" ht="24.2" customHeight="1" x14ac:dyDescent="0.2">
      <c r="A234" s="15"/>
      <c r="B234" s="16"/>
      <c r="C234" s="87" t="s">
        <v>7</v>
      </c>
      <c r="D234" s="87" t="s">
        <v>142</v>
      </c>
      <c r="E234" s="88" t="s">
        <v>295</v>
      </c>
      <c r="F234" s="89" t="s">
        <v>296</v>
      </c>
      <c r="G234" s="90" t="s">
        <v>145</v>
      </c>
      <c r="H234" s="91">
        <v>9.4659999999999993</v>
      </c>
      <c r="I234" s="2"/>
      <c r="J234" s="92">
        <f>ROUND(I234*H234,2)</f>
        <v>0</v>
      </c>
      <c r="K234" s="89" t="s">
        <v>146</v>
      </c>
      <c r="L234" s="16"/>
      <c r="M234" s="93" t="s">
        <v>1</v>
      </c>
      <c r="N234" s="94" t="s">
        <v>34</v>
      </c>
      <c r="O234" s="95">
        <v>5.33</v>
      </c>
      <c r="P234" s="95">
        <f>O234*H234</f>
        <v>50.453779999999995</v>
      </c>
      <c r="Q234" s="95">
        <v>2.5018699999999998</v>
      </c>
      <c r="R234" s="95">
        <f>Q234*H234</f>
        <v>23.682701419999997</v>
      </c>
      <c r="S234" s="95">
        <v>0</v>
      </c>
      <c r="T234" s="96">
        <f>S234*H234</f>
        <v>0</v>
      </c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R234" s="97" t="s">
        <v>147</v>
      </c>
      <c r="AT234" s="97" t="s">
        <v>142</v>
      </c>
      <c r="AU234" s="97" t="s">
        <v>78</v>
      </c>
      <c r="AY234" s="7" t="s">
        <v>140</v>
      </c>
      <c r="BE234" s="98">
        <f>IF(N234="základní",J234,0)</f>
        <v>0</v>
      </c>
      <c r="BF234" s="98">
        <f>IF(N234="snížená",J234,0)</f>
        <v>0</v>
      </c>
      <c r="BG234" s="98">
        <f>IF(N234="zákl. přenesená",J234,0)</f>
        <v>0</v>
      </c>
      <c r="BH234" s="98">
        <f>IF(N234="sníž. přenesená",J234,0)</f>
        <v>0</v>
      </c>
      <c r="BI234" s="98">
        <f>IF(N234="nulová",J234,0)</f>
        <v>0</v>
      </c>
      <c r="BJ234" s="7" t="s">
        <v>76</v>
      </c>
      <c r="BK234" s="98">
        <f>ROUND(I234*H234,2)</f>
        <v>0</v>
      </c>
      <c r="BL234" s="7" t="s">
        <v>147</v>
      </c>
      <c r="BM234" s="97" t="s">
        <v>297</v>
      </c>
    </row>
    <row r="235" spans="1:65" s="18" customFormat="1" x14ac:dyDescent="0.2">
      <c r="A235" s="15"/>
      <c r="B235" s="16"/>
      <c r="C235" s="15"/>
      <c r="D235" s="189" t="s">
        <v>149</v>
      </c>
      <c r="E235" s="15"/>
      <c r="F235" s="190" t="s">
        <v>298</v>
      </c>
      <c r="G235" s="15"/>
      <c r="H235" s="15"/>
      <c r="I235" s="15"/>
      <c r="J235" s="15"/>
      <c r="K235" s="15"/>
      <c r="L235" s="16"/>
      <c r="M235" s="101"/>
      <c r="N235" s="102"/>
      <c r="O235" s="103"/>
      <c r="P235" s="103"/>
      <c r="Q235" s="103"/>
      <c r="R235" s="103"/>
      <c r="S235" s="103"/>
      <c r="T235" s="10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7" t="s">
        <v>149</v>
      </c>
      <c r="AU235" s="7" t="s">
        <v>78</v>
      </c>
    </row>
    <row r="236" spans="1:65" s="191" customFormat="1" x14ac:dyDescent="0.2">
      <c r="B236" s="192"/>
      <c r="D236" s="99" t="s">
        <v>151</v>
      </c>
      <c r="E236" s="193" t="s">
        <v>1</v>
      </c>
      <c r="F236" s="194" t="s">
        <v>299</v>
      </c>
      <c r="H236" s="193" t="s">
        <v>1</v>
      </c>
      <c r="L236" s="192"/>
      <c r="M236" s="195"/>
      <c r="N236" s="196"/>
      <c r="O236" s="196"/>
      <c r="P236" s="196"/>
      <c r="Q236" s="196"/>
      <c r="R236" s="196"/>
      <c r="S236" s="196"/>
      <c r="T236" s="197"/>
      <c r="AT236" s="193" t="s">
        <v>151</v>
      </c>
      <c r="AU236" s="193" t="s">
        <v>78</v>
      </c>
      <c r="AV236" s="191" t="s">
        <v>76</v>
      </c>
      <c r="AW236" s="191" t="s">
        <v>26</v>
      </c>
      <c r="AX236" s="191" t="s">
        <v>68</v>
      </c>
      <c r="AY236" s="193" t="s">
        <v>140</v>
      </c>
    </row>
    <row r="237" spans="1:65" s="172" customFormat="1" x14ac:dyDescent="0.2">
      <c r="B237" s="173"/>
      <c r="D237" s="99" t="s">
        <v>151</v>
      </c>
      <c r="E237" s="174" t="s">
        <v>1</v>
      </c>
      <c r="F237" s="175" t="s">
        <v>300</v>
      </c>
      <c r="H237" s="176">
        <v>4.9320000000000004</v>
      </c>
      <c r="L237" s="173"/>
      <c r="M237" s="177"/>
      <c r="N237" s="178"/>
      <c r="O237" s="178"/>
      <c r="P237" s="178"/>
      <c r="Q237" s="178"/>
      <c r="R237" s="178"/>
      <c r="S237" s="178"/>
      <c r="T237" s="179"/>
      <c r="AT237" s="174" t="s">
        <v>151</v>
      </c>
      <c r="AU237" s="174" t="s">
        <v>78</v>
      </c>
      <c r="AV237" s="172" t="s">
        <v>78</v>
      </c>
      <c r="AW237" s="172" t="s">
        <v>26</v>
      </c>
      <c r="AX237" s="172" t="s">
        <v>68</v>
      </c>
      <c r="AY237" s="174" t="s">
        <v>140</v>
      </c>
    </row>
    <row r="238" spans="1:65" s="191" customFormat="1" x14ac:dyDescent="0.2">
      <c r="B238" s="192"/>
      <c r="D238" s="99" t="s">
        <v>151</v>
      </c>
      <c r="E238" s="193" t="s">
        <v>1</v>
      </c>
      <c r="F238" s="194" t="s">
        <v>213</v>
      </c>
      <c r="H238" s="193" t="s">
        <v>1</v>
      </c>
      <c r="L238" s="192"/>
      <c r="M238" s="195"/>
      <c r="N238" s="196"/>
      <c r="O238" s="196"/>
      <c r="P238" s="196"/>
      <c r="Q238" s="196"/>
      <c r="R238" s="196"/>
      <c r="S238" s="196"/>
      <c r="T238" s="197"/>
      <c r="AT238" s="193" t="s">
        <v>151</v>
      </c>
      <c r="AU238" s="193" t="s">
        <v>78</v>
      </c>
      <c r="AV238" s="191" t="s">
        <v>76</v>
      </c>
      <c r="AW238" s="191" t="s">
        <v>26</v>
      </c>
      <c r="AX238" s="191" t="s">
        <v>68</v>
      </c>
      <c r="AY238" s="193" t="s">
        <v>140</v>
      </c>
    </row>
    <row r="239" spans="1:65" s="191" customFormat="1" x14ac:dyDescent="0.2">
      <c r="B239" s="192"/>
      <c r="D239" s="99" t="s">
        <v>151</v>
      </c>
      <c r="E239" s="193" t="s">
        <v>1</v>
      </c>
      <c r="F239" s="194" t="s">
        <v>301</v>
      </c>
      <c r="H239" s="193" t="s">
        <v>1</v>
      </c>
      <c r="L239" s="192"/>
      <c r="M239" s="195"/>
      <c r="N239" s="196"/>
      <c r="O239" s="196"/>
      <c r="P239" s="196"/>
      <c r="Q239" s="196"/>
      <c r="R239" s="196"/>
      <c r="S239" s="196"/>
      <c r="T239" s="197"/>
      <c r="AT239" s="193" t="s">
        <v>151</v>
      </c>
      <c r="AU239" s="193" t="s">
        <v>78</v>
      </c>
      <c r="AV239" s="191" t="s">
        <v>76</v>
      </c>
      <c r="AW239" s="191" t="s">
        <v>26</v>
      </c>
      <c r="AX239" s="191" t="s">
        <v>68</v>
      </c>
      <c r="AY239" s="193" t="s">
        <v>140</v>
      </c>
    </row>
    <row r="240" spans="1:65" s="191" customFormat="1" x14ac:dyDescent="0.2">
      <c r="B240" s="192"/>
      <c r="D240" s="99" t="s">
        <v>151</v>
      </c>
      <c r="E240" s="193" t="s">
        <v>1</v>
      </c>
      <c r="F240" s="194" t="s">
        <v>302</v>
      </c>
      <c r="H240" s="193" t="s">
        <v>1</v>
      </c>
      <c r="L240" s="192"/>
      <c r="M240" s="195"/>
      <c r="N240" s="196"/>
      <c r="O240" s="196"/>
      <c r="P240" s="196"/>
      <c r="Q240" s="196"/>
      <c r="R240" s="196"/>
      <c r="S240" s="196"/>
      <c r="T240" s="197"/>
      <c r="AT240" s="193" t="s">
        <v>151</v>
      </c>
      <c r="AU240" s="193" t="s">
        <v>78</v>
      </c>
      <c r="AV240" s="191" t="s">
        <v>76</v>
      </c>
      <c r="AW240" s="191" t="s">
        <v>26</v>
      </c>
      <c r="AX240" s="191" t="s">
        <v>68</v>
      </c>
      <c r="AY240" s="193" t="s">
        <v>140</v>
      </c>
    </row>
    <row r="241" spans="1:65" s="172" customFormat="1" x14ac:dyDescent="0.2">
      <c r="B241" s="173"/>
      <c r="D241" s="99" t="s">
        <v>151</v>
      </c>
      <c r="E241" s="174" t="s">
        <v>1</v>
      </c>
      <c r="F241" s="175" t="s">
        <v>303</v>
      </c>
      <c r="H241" s="176">
        <v>0.33400000000000002</v>
      </c>
      <c r="L241" s="173"/>
      <c r="M241" s="177"/>
      <c r="N241" s="178"/>
      <c r="O241" s="178"/>
      <c r="P241" s="178"/>
      <c r="Q241" s="178"/>
      <c r="R241" s="178"/>
      <c r="S241" s="178"/>
      <c r="T241" s="179"/>
      <c r="AT241" s="174" t="s">
        <v>151</v>
      </c>
      <c r="AU241" s="174" t="s">
        <v>78</v>
      </c>
      <c r="AV241" s="172" t="s">
        <v>78</v>
      </c>
      <c r="AW241" s="172" t="s">
        <v>26</v>
      </c>
      <c r="AX241" s="172" t="s">
        <v>68</v>
      </c>
      <c r="AY241" s="174" t="s">
        <v>140</v>
      </c>
    </row>
    <row r="242" spans="1:65" s="191" customFormat="1" x14ac:dyDescent="0.2">
      <c r="B242" s="192"/>
      <c r="D242" s="99" t="s">
        <v>151</v>
      </c>
      <c r="E242" s="193" t="s">
        <v>1</v>
      </c>
      <c r="F242" s="194" t="s">
        <v>304</v>
      </c>
      <c r="H242" s="193" t="s">
        <v>1</v>
      </c>
      <c r="L242" s="192"/>
      <c r="M242" s="195"/>
      <c r="N242" s="196"/>
      <c r="O242" s="196"/>
      <c r="P242" s="196"/>
      <c r="Q242" s="196"/>
      <c r="R242" s="196"/>
      <c r="S242" s="196"/>
      <c r="T242" s="197"/>
      <c r="AT242" s="193" t="s">
        <v>151</v>
      </c>
      <c r="AU242" s="193" t="s">
        <v>78</v>
      </c>
      <c r="AV242" s="191" t="s">
        <v>76</v>
      </c>
      <c r="AW242" s="191" t="s">
        <v>26</v>
      </c>
      <c r="AX242" s="191" t="s">
        <v>68</v>
      </c>
      <c r="AY242" s="193" t="s">
        <v>140</v>
      </c>
    </row>
    <row r="243" spans="1:65" s="172" customFormat="1" x14ac:dyDescent="0.2">
      <c r="B243" s="173"/>
      <c r="D243" s="99" t="s">
        <v>151</v>
      </c>
      <c r="E243" s="174" t="s">
        <v>1</v>
      </c>
      <c r="F243" s="175" t="s">
        <v>305</v>
      </c>
      <c r="H243" s="176">
        <v>3</v>
      </c>
      <c r="L243" s="173"/>
      <c r="M243" s="177"/>
      <c r="N243" s="178"/>
      <c r="O243" s="178"/>
      <c r="P243" s="178"/>
      <c r="Q243" s="178"/>
      <c r="R243" s="178"/>
      <c r="S243" s="178"/>
      <c r="T243" s="179"/>
      <c r="AT243" s="174" t="s">
        <v>151</v>
      </c>
      <c r="AU243" s="174" t="s">
        <v>78</v>
      </c>
      <c r="AV243" s="172" t="s">
        <v>78</v>
      </c>
      <c r="AW243" s="172" t="s">
        <v>26</v>
      </c>
      <c r="AX243" s="172" t="s">
        <v>68</v>
      </c>
      <c r="AY243" s="174" t="s">
        <v>140</v>
      </c>
    </row>
    <row r="244" spans="1:65" s="191" customFormat="1" x14ac:dyDescent="0.2">
      <c r="B244" s="192"/>
      <c r="D244" s="99" t="s">
        <v>151</v>
      </c>
      <c r="E244" s="193" t="s">
        <v>1</v>
      </c>
      <c r="F244" s="194" t="s">
        <v>306</v>
      </c>
      <c r="H244" s="193" t="s">
        <v>1</v>
      </c>
      <c r="L244" s="192"/>
      <c r="M244" s="195"/>
      <c r="N244" s="196"/>
      <c r="O244" s="196"/>
      <c r="P244" s="196"/>
      <c r="Q244" s="196"/>
      <c r="R244" s="196"/>
      <c r="S244" s="196"/>
      <c r="T244" s="197"/>
      <c r="AT244" s="193" t="s">
        <v>151</v>
      </c>
      <c r="AU244" s="193" t="s">
        <v>78</v>
      </c>
      <c r="AV244" s="191" t="s">
        <v>76</v>
      </c>
      <c r="AW244" s="191" t="s">
        <v>26</v>
      </c>
      <c r="AX244" s="191" t="s">
        <v>68</v>
      </c>
      <c r="AY244" s="193" t="s">
        <v>140</v>
      </c>
    </row>
    <row r="245" spans="1:65" s="172" customFormat="1" x14ac:dyDescent="0.2">
      <c r="B245" s="173"/>
      <c r="D245" s="99" t="s">
        <v>151</v>
      </c>
      <c r="E245" s="174" t="s">
        <v>1</v>
      </c>
      <c r="F245" s="175" t="s">
        <v>307</v>
      </c>
      <c r="H245" s="176">
        <v>1.2</v>
      </c>
      <c r="L245" s="173"/>
      <c r="M245" s="177"/>
      <c r="N245" s="178"/>
      <c r="O245" s="178"/>
      <c r="P245" s="178"/>
      <c r="Q245" s="178"/>
      <c r="R245" s="178"/>
      <c r="S245" s="178"/>
      <c r="T245" s="179"/>
      <c r="AT245" s="174" t="s">
        <v>151</v>
      </c>
      <c r="AU245" s="174" t="s">
        <v>78</v>
      </c>
      <c r="AV245" s="172" t="s">
        <v>78</v>
      </c>
      <c r="AW245" s="172" t="s">
        <v>26</v>
      </c>
      <c r="AX245" s="172" t="s">
        <v>68</v>
      </c>
      <c r="AY245" s="174" t="s">
        <v>140</v>
      </c>
    </row>
    <row r="246" spans="1:65" s="180" customFormat="1" x14ac:dyDescent="0.2">
      <c r="B246" s="181"/>
      <c r="D246" s="99" t="s">
        <v>151</v>
      </c>
      <c r="E246" s="182" t="s">
        <v>1</v>
      </c>
      <c r="F246" s="183" t="s">
        <v>157</v>
      </c>
      <c r="H246" s="184">
        <v>9.4659999999999993</v>
      </c>
      <c r="L246" s="181"/>
      <c r="M246" s="185"/>
      <c r="N246" s="186"/>
      <c r="O246" s="186"/>
      <c r="P246" s="186"/>
      <c r="Q246" s="186"/>
      <c r="R246" s="186"/>
      <c r="S246" s="186"/>
      <c r="T246" s="187"/>
      <c r="AT246" s="182" t="s">
        <v>151</v>
      </c>
      <c r="AU246" s="182" t="s">
        <v>78</v>
      </c>
      <c r="AV246" s="180" t="s">
        <v>147</v>
      </c>
      <c r="AW246" s="180" t="s">
        <v>26</v>
      </c>
      <c r="AX246" s="180" t="s">
        <v>76</v>
      </c>
      <c r="AY246" s="182" t="s">
        <v>140</v>
      </c>
    </row>
    <row r="247" spans="1:65" s="18" customFormat="1" ht="33" customHeight="1" x14ac:dyDescent="0.2">
      <c r="A247" s="15"/>
      <c r="B247" s="16"/>
      <c r="C247" s="87" t="s">
        <v>308</v>
      </c>
      <c r="D247" s="87" t="s">
        <v>142</v>
      </c>
      <c r="E247" s="88" t="s">
        <v>309</v>
      </c>
      <c r="F247" s="89" t="s">
        <v>310</v>
      </c>
      <c r="G247" s="90" t="s">
        <v>145</v>
      </c>
      <c r="H247" s="91">
        <v>9.4600000000000009</v>
      </c>
      <c r="I247" s="2"/>
      <c r="J247" s="92">
        <f>ROUND(I247*H247,2)</f>
        <v>0</v>
      </c>
      <c r="K247" s="89" t="s">
        <v>146</v>
      </c>
      <c r="L247" s="16"/>
      <c r="M247" s="93" t="s">
        <v>1</v>
      </c>
      <c r="N247" s="94" t="s">
        <v>34</v>
      </c>
      <c r="O247" s="95">
        <v>0.41</v>
      </c>
      <c r="P247" s="95">
        <f>O247*H247</f>
        <v>3.8786</v>
      </c>
      <c r="Q247" s="95">
        <v>0</v>
      </c>
      <c r="R247" s="95">
        <f>Q247*H247</f>
        <v>0</v>
      </c>
      <c r="S247" s="95">
        <v>0</v>
      </c>
      <c r="T247" s="96">
        <f>S247*H247</f>
        <v>0</v>
      </c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R247" s="97" t="s">
        <v>147</v>
      </c>
      <c r="AT247" s="97" t="s">
        <v>142</v>
      </c>
      <c r="AU247" s="97" t="s">
        <v>78</v>
      </c>
      <c r="AY247" s="7" t="s">
        <v>140</v>
      </c>
      <c r="BE247" s="98">
        <f>IF(N247="základní",J247,0)</f>
        <v>0</v>
      </c>
      <c r="BF247" s="98">
        <f>IF(N247="snížená",J247,0)</f>
        <v>0</v>
      </c>
      <c r="BG247" s="98">
        <f>IF(N247="zákl. přenesená",J247,0)</f>
        <v>0</v>
      </c>
      <c r="BH247" s="98">
        <f>IF(N247="sníž. přenesená",J247,0)</f>
        <v>0</v>
      </c>
      <c r="BI247" s="98">
        <f>IF(N247="nulová",J247,0)</f>
        <v>0</v>
      </c>
      <c r="BJ247" s="7" t="s">
        <v>76</v>
      </c>
      <c r="BK247" s="98">
        <f>ROUND(I247*H247,2)</f>
        <v>0</v>
      </c>
      <c r="BL247" s="7" t="s">
        <v>147</v>
      </c>
      <c r="BM247" s="97" t="s">
        <v>311</v>
      </c>
    </row>
    <row r="248" spans="1:65" s="18" customFormat="1" x14ac:dyDescent="0.2">
      <c r="A248" s="15"/>
      <c r="B248" s="16"/>
      <c r="C248" s="15"/>
      <c r="D248" s="189" t="s">
        <v>149</v>
      </c>
      <c r="E248" s="15"/>
      <c r="F248" s="190" t="s">
        <v>312</v>
      </c>
      <c r="G248" s="15"/>
      <c r="H248" s="15"/>
      <c r="I248" s="15"/>
      <c r="J248" s="15"/>
      <c r="K248" s="15"/>
      <c r="L248" s="16"/>
      <c r="M248" s="101"/>
      <c r="N248" s="102"/>
      <c r="O248" s="103"/>
      <c r="P248" s="103"/>
      <c r="Q248" s="103"/>
      <c r="R248" s="103"/>
      <c r="S248" s="103"/>
      <c r="T248" s="10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7" t="s">
        <v>149</v>
      </c>
      <c r="AU248" s="7" t="s">
        <v>78</v>
      </c>
    </row>
    <row r="249" spans="1:65" s="18" customFormat="1" ht="16.5" customHeight="1" x14ac:dyDescent="0.2">
      <c r="A249" s="15"/>
      <c r="B249" s="16"/>
      <c r="C249" s="87" t="s">
        <v>313</v>
      </c>
      <c r="D249" s="87" t="s">
        <v>142</v>
      </c>
      <c r="E249" s="88" t="s">
        <v>314</v>
      </c>
      <c r="F249" s="89" t="s">
        <v>315</v>
      </c>
      <c r="G249" s="90" t="s">
        <v>203</v>
      </c>
      <c r="H249" s="91">
        <v>0.34399999999999997</v>
      </c>
      <c r="I249" s="2"/>
      <c r="J249" s="92">
        <f>ROUND(I249*H249,2)</f>
        <v>0</v>
      </c>
      <c r="K249" s="89" t="s">
        <v>146</v>
      </c>
      <c r="L249" s="16"/>
      <c r="M249" s="93" t="s">
        <v>1</v>
      </c>
      <c r="N249" s="94" t="s">
        <v>34</v>
      </c>
      <c r="O249" s="95">
        <v>15.231</v>
      </c>
      <c r="P249" s="95">
        <f>O249*H249</f>
        <v>5.2394639999999999</v>
      </c>
      <c r="Q249" s="95">
        <v>1.06277</v>
      </c>
      <c r="R249" s="95">
        <f>Q249*H249</f>
        <v>0.36559287999999995</v>
      </c>
      <c r="S249" s="95">
        <v>0</v>
      </c>
      <c r="T249" s="96">
        <f>S249*H249</f>
        <v>0</v>
      </c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R249" s="97" t="s">
        <v>147</v>
      </c>
      <c r="AT249" s="97" t="s">
        <v>142</v>
      </c>
      <c r="AU249" s="97" t="s">
        <v>78</v>
      </c>
      <c r="AY249" s="7" t="s">
        <v>140</v>
      </c>
      <c r="BE249" s="98">
        <f>IF(N249="základní",J249,0)</f>
        <v>0</v>
      </c>
      <c r="BF249" s="98">
        <f>IF(N249="snížená",J249,0)</f>
        <v>0</v>
      </c>
      <c r="BG249" s="98">
        <f>IF(N249="zákl. přenesená",J249,0)</f>
        <v>0</v>
      </c>
      <c r="BH249" s="98">
        <f>IF(N249="sníž. přenesená",J249,0)</f>
        <v>0</v>
      </c>
      <c r="BI249" s="98">
        <f>IF(N249="nulová",J249,0)</f>
        <v>0</v>
      </c>
      <c r="BJ249" s="7" t="s">
        <v>76</v>
      </c>
      <c r="BK249" s="98">
        <f>ROUND(I249*H249,2)</f>
        <v>0</v>
      </c>
      <c r="BL249" s="7" t="s">
        <v>147</v>
      </c>
      <c r="BM249" s="97" t="s">
        <v>316</v>
      </c>
    </row>
    <row r="250" spans="1:65" s="18" customFormat="1" x14ac:dyDescent="0.2">
      <c r="A250" s="15"/>
      <c r="B250" s="16"/>
      <c r="C250" s="15"/>
      <c r="D250" s="189" t="s">
        <v>149</v>
      </c>
      <c r="E250" s="15"/>
      <c r="F250" s="190" t="s">
        <v>317</v>
      </c>
      <c r="G250" s="15"/>
      <c r="H250" s="15"/>
      <c r="I250" s="15"/>
      <c r="J250" s="15"/>
      <c r="K250" s="15"/>
      <c r="L250" s="16"/>
      <c r="M250" s="101"/>
      <c r="N250" s="102"/>
      <c r="O250" s="103"/>
      <c r="P250" s="103"/>
      <c r="Q250" s="103"/>
      <c r="R250" s="103"/>
      <c r="S250" s="103"/>
      <c r="T250" s="104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7" t="s">
        <v>149</v>
      </c>
      <c r="AU250" s="7" t="s">
        <v>78</v>
      </c>
    </row>
    <row r="251" spans="1:65" s="191" customFormat="1" x14ac:dyDescent="0.2">
      <c r="B251" s="192"/>
      <c r="D251" s="99" t="s">
        <v>151</v>
      </c>
      <c r="E251" s="193" t="s">
        <v>1</v>
      </c>
      <c r="F251" s="194" t="s">
        <v>286</v>
      </c>
      <c r="H251" s="193" t="s">
        <v>1</v>
      </c>
      <c r="L251" s="192"/>
      <c r="M251" s="195"/>
      <c r="N251" s="196"/>
      <c r="O251" s="196"/>
      <c r="P251" s="196"/>
      <c r="Q251" s="196"/>
      <c r="R251" s="196"/>
      <c r="S251" s="196"/>
      <c r="T251" s="197"/>
      <c r="AT251" s="193" t="s">
        <v>151</v>
      </c>
      <c r="AU251" s="193" t="s">
        <v>78</v>
      </c>
      <c r="AV251" s="191" t="s">
        <v>76</v>
      </c>
      <c r="AW251" s="191" t="s">
        <v>26</v>
      </c>
      <c r="AX251" s="191" t="s">
        <v>68</v>
      </c>
      <c r="AY251" s="193" t="s">
        <v>140</v>
      </c>
    </row>
    <row r="252" spans="1:65" s="191" customFormat="1" x14ac:dyDescent="0.2">
      <c r="B252" s="192"/>
      <c r="D252" s="99" t="s">
        <v>151</v>
      </c>
      <c r="E252" s="193" t="s">
        <v>1</v>
      </c>
      <c r="F252" s="194" t="s">
        <v>287</v>
      </c>
      <c r="H252" s="193" t="s">
        <v>1</v>
      </c>
      <c r="L252" s="192"/>
      <c r="M252" s="195"/>
      <c r="N252" s="196"/>
      <c r="O252" s="196"/>
      <c r="P252" s="196"/>
      <c r="Q252" s="196"/>
      <c r="R252" s="196"/>
      <c r="S252" s="196"/>
      <c r="T252" s="197"/>
      <c r="AT252" s="193" t="s">
        <v>151</v>
      </c>
      <c r="AU252" s="193" t="s">
        <v>78</v>
      </c>
      <c r="AV252" s="191" t="s">
        <v>76</v>
      </c>
      <c r="AW252" s="191" t="s">
        <v>26</v>
      </c>
      <c r="AX252" s="191" t="s">
        <v>68</v>
      </c>
      <c r="AY252" s="193" t="s">
        <v>140</v>
      </c>
    </row>
    <row r="253" spans="1:65" s="172" customFormat="1" x14ac:dyDescent="0.2">
      <c r="B253" s="173"/>
      <c r="D253" s="99" t="s">
        <v>151</v>
      </c>
      <c r="E253" s="174" t="s">
        <v>1</v>
      </c>
      <c r="F253" s="175" t="s">
        <v>318</v>
      </c>
      <c r="H253" s="176">
        <v>6.4000000000000001E-2</v>
      </c>
      <c r="L253" s="173"/>
      <c r="M253" s="177"/>
      <c r="N253" s="178"/>
      <c r="O253" s="178"/>
      <c r="P253" s="178"/>
      <c r="Q253" s="178"/>
      <c r="R253" s="178"/>
      <c r="S253" s="178"/>
      <c r="T253" s="179"/>
      <c r="AT253" s="174" t="s">
        <v>151</v>
      </c>
      <c r="AU253" s="174" t="s">
        <v>78</v>
      </c>
      <c r="AV253" s="172" t="s">
        <v>78</v>
      </c>
      <c r="AW253" s="172" t="s">
        <v>26</v>
      </c>
      <c r="AX253" s="172" t="s">
        <v>68</v>
      </c>
      <c r="AY253" s="174" t="s">
        <v>140</v>
      </c>
    </row>
    <row r="254" spans="1:65" s="191" customFormat="1" x14ac:dyDescent="0.2">
      <c r="B254" s="192"/>
      <c r="D254" s="99" t="s">
        <v>151</v>
      </c>
      <c r="E254" s="193" t="s">
        <v>1</v>
      </c>
      <c r="F254" s="194" t="s">
        <v>289</v>
      </c>
      <c r="H254" s="193" t="s">
        <v>1</v>
      </c>
      <c r="L254" s="192"/>
      <c r="M254" s="195"/>
      <c r="N254" s="196"/>
      <c r="O254" s="196"/>
      <c r="P254" s="196"/>
      <c r="Q254" s="196"/>
      <c r="R254" s="196"/>
      <c r="S254" s="196"/>
      <c r="T254" s="197"/>
      <c r="AT254" s="193" t="s">
        <v>151</v>
      </c>
      <c r="AU254" s="193" t="s">
        <v>78</v>
      </c>
      <c r="AV254" s="191" t="s">
        <v>76</v>
      </c>
      <c r="AW254" s="191" t="s">
        <v>26</v>
      </c>
      <c r="AX254" s="191" t="s">
        <v>68</v>
      </c>
      <c r="AY254" s="193" t="s">
        <v>140</v>
      </c>
    </row>
    <row r="255" spans="1:65" s="172" customFormat="1" x14ac:dyDescent="0.2">
      <c r="B255" s="173"/>
      <c r="D255" s="99" t="s">
        <v>151</v>
      </c>
      <c r="E255" s="174" t="s">
        <v>1</v>
      </c>
      <c r="F255" s="175" t="s">
        <v>319</v>
      </c>
      <c r="H255" s="176">
        <v>2.4E-2</v>
      </c>
      <c r="L255" s="173"/>
      <c r="M255" s="177"/>
      <c r="N255" s="178"/>
      <c r="O255" s="178"/>
      <c r="P255" s="178"/>
      <c r="Q255" s="178"/>
      <c r="R255" s="178"/>
      <c r="S255" s="178"/>
      <c r="T255" s="179"/>
      <c r="AT255" s="174" t="s">
        <v>151</v>
      </c>
      <c r="AU255" s="174" t="s">
        <v>78</v>
      </c>
      <c r="AV255" s="172" t="s">
        <v>78</v>
      </c>
      <c r="AW255" s="172" t="s">
        <v>26</v>
      </c>
      <c r="AX255" s="172" t="s">
        <v>68</v>
      </c>
      <c r="AY255" s="174" t="s">
        <v>140</v>
      </c>
    </row>
    <row r="256" spans="1:65" s="191" customFormat="1" x14ac:dyDescent="0.2">
      <c r="B256" s="192"/>
      <c r="D256" s="99" t="s">
        <v>151</v>
      </c>
      <c r="E256" s="193" t="s">
        <v>1</v>
      </c>
      <c r="F256" s="194" t="s">
        <v>291</v>
      </c>
      <c r="H256" s="193" t="s">
        <v>1</v>
      </c>
      <c r="L256" s="192"/>
      <c r="M256" s="195"/>
      <c r="N256" s="196"/>
      <c r="O256" s="196"/>
      <c r="P256" s="196"/>
      <c r="Q256" s="196"/>
      <c r="R256" s="196"/>
      <c r="S256" s="196"/>
      <c r="T256" s="197"/>
      <c r="AT256" s="193" t="s">
        <v>151</v>
      </c>
      <c r="AU256" s="193" t="s">
        <v>78</v>
      </c>
      <c r="AV256" s="191" t="s">
        <v>76</v>
      </c>
      <c r="AW256" s="191" t="s">
        <v>26</v>
      </c>
      <c r="AX256" s="191" t="s">
        <v>68</v>
      </c>
      <c r="AY256" s="193" t="s">
        <v>140</v>
      </c>
    </row>
    <row r="257" spans="1:65" s="172" customFormat="1" x14ac:dyDescent="0.2">
      <c r="B257" s="173"/>
      <c r="D257" s="99" t="s">
        <v>151</v>
      </c>
      <c r="E257" s="174" t="s">
        <v>1</v>
      </c>
      <c r="F257" s="175" t="s">
        <v>320</v>
      </c>
      <c r="H257" s="176">
        <v>0.183</v>
      </c>
      <c r="L257" s="173"/>
      <c r="M257" s="177"/>
      <c r="N257" s="178"/>
      <c r="O257" s="178"/>
      <c r="P257" s="178"/>
      <c r="Q257" s="178"/>
      <c r="R257" s="178"/>
      <c r="S257" s="178"/>
      <c r="T257" s="179"/>
      <c r="AT257" s="174" t="s">
        <v>151</v>
      </c>
      <c r="AU257" s="174" t="s">
        <v>78</v>
      </c>
      <c r="AV257" s="172" t="s">
        <v>78</v>
      </c>
      <c r="AW257" s="172" t="s">
        <v>26</v>
      </c>
      <c r="AX257" s="172" t="s">
        <v>68</v>
      </c>
      <c r="AY257" s="174" t="s">
        <v>140</v>
      </c>
    </row>
    <row r="258" spans="1:65" s="191" customFormat="1" x14ac:dyDescent="0.2">
      <c r="B258" s="192"/>
      <c r="D258" s="99" t="s">
        <v>151</v>
      </c>
      <c r="E258" s="193" t="s">
        <v>1</v>
      </c>
      <c r="F258" s="194" t="s">
        <v>293</v>
      </c>
      <c r="H258" s="193" t="s">
        <v>1</v>
      </c>
      <c r="L258" s="192"/>
      <c r="M258" s="195"/>
      <c r="N258" s="196"/>
      <c r="O258" s="196"/>
      <c r="P258" s="196"/>
      <c r="Q258" s="196"/>
      <c r="R258" s="196"/>
      <c r="S258" s="196"/>
      <c r="T258" s="197"/>
      <c r="AT258" s="193" t="s">
        <v>151</v>
      </c>
      <c r="AU258" s="193" t="s">
        <v>78</v>
      </c>
      <c r="AV258" s="191" t="s">
        <v>76</v>
      </c>
      <c r="AW258" s="191" t="s">
        <v>26</v>
      </c>
      <c r="AX258" s="191" t="s">
        <v>68</v>
      </c>
      <c r="AY258" s="193" t="s">
        <v>140</v>
      </c>
    </row>
    <row r="259" spans="1:65" s="172" customFormat="1" x14ac:dyDescent="0.2">
      <c r="B259" s="173"/>
      <c r="D259" s="99" t="s">
        <v>151</v>
      </c>
      <c r="E259" s="174" t="s">
        <v>1</v>
      </c>
      <c r="F259" s="175" t="s">
        <v>321</v>
      </c>
      <c r="H259" s="176">
        <v>7.2999999999999995E-2</v>
      </c>
      <c r="L259" s="173"/>
      <c r="M259" s="177"/>
      <c r="N259" s="178"/>
      <c r="O259" s="178"/>
      <c r="P259" s="178"/>
      <c r="Q259" s="178"/>
      <c r="R259" s="178"/>
      <c r="S259" s="178"/>
      <c r="T259" s="179"/>
      <c r="AT259" s="174" t="s">
        <v>151</v>
      </c>
      <c r="AU259" s="174" t="s">
        <v>78</v>
      </c>
      <c r="AV259" s="172" t="s">
        <v>78</v>
      </c>
      <c r="AW259" s="172" t="s">
        <v>26</v>
      </c>
      <c r="AX259" s="172" t="s">
        <v>68</v>
      </c>
      <c r="AY259" s="174" t="s">
        <v>140</v>
      </c>
    </row>
    <row r="260" spans="1:65" s="180" customFormat="1" x14ac:dyDescent="0.2">
      <c r="B260" s="181"/>
      <c r="D260" s="99" t="s">
        <v>151</v>
      </c>
      <c r="E260" s="182" t="s">
        <v>1</v>
      </c>
      <c r="F260" s="183" t="s">
        <v>157</v>
      </c>
      <c r="H260" s="184">
        <v>0.34399999999999997</v>
      </c>
      <c r="L260" s="181"/>
      <c r="M260" s="185"/>
      <c r="N260" s="186"/>
      <c r="O260" s="186"/>
      <c r="P260" s="186"/>
      <c r="Q260" s="186"/>
      <c r="R260" s="186"/>
      <c r="S260" s="186"/>
      <c r="T260" s="187"/>
      <c r="AT260" s="182" t="s">
        <v>151</v>
      </c>
      <c r="AU260" s="182" t="s">
        <v>78</v>
      </c>
      <c r="AV260" s="180" t="s">
        <v>147</v>
      </c>
      <c r="AW260" s="180" t="s">
        <v>26</v>
      </c>
      <c r="AX260" s="180" t="s">
        <v>76</v>
      </c>
      <c r="AY260" s="182" t="s">
        <v>140</v>
      </c>
    </row>
    <row r="261" spans="1:65" s="18" customFormat="1" ht="24.2" customHeight="1" x14ac:dyDescent="0.2">
      <c r="A261" s="15"/>
      <c r="B261" s="16"/>
      <c r="C261" s="87" t="s">
        <v>215</v>
      </c>
      <c r="D261" s="87" t="s">
        <v>142</v>
      </c>
      <c r="E261" s="88" t="s">
        <v>322</v>
      </c>
      <c r="F261" s="89" t="s">
        <v>323</v>
      </c>
      <c r="G261" s="90" t="s">
        <v>145</v>
      </c>
      <c r="H261" s="91">
        <v>9.3469999999999995</v>
      </c>
      <c r="I261" s="2"/>
      <c r="J261" s="92">
        <f>ROUND(I261*H261,2)</f>
        <v>0</v>
      </c>
      <c r="K261" s="89" t="s">
        <v>2280</v>
      </c>
      <c r="L261" s="16"/>
      <c r="M261" s="93" t="s">
        <v>1</v>
      </c>
      <c r="N261" s="94" t="s">
        <v>34</v>
      </c>
      <c r="O261" s="95">
        <v>2.048</v>
      </c>
      <c r="P261" s="95">
        <f>O261*H261</f>
        <v>19.142655999999999</v>
      </c>
      <c r="Q261" s="95">
        <v>1.98</v>
      </c>
      <c r="R261" s="95">
        <f>Q261*H261</f>
        <v>18.507059999999999</v>
      </c>
      <c r="S261" s="95">
        <v>0</v>
      </c>
      <c r="T261" s="96">
        <f>S261*H261</f>
        <v>0</v>
      </c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R261" s="97" t="s">
        <v>147</v>
      </c>
      <c r="AT261" s="97" t="s">
        <v>142</v>
      </c>
      <c r="AU261" s="97" t="s">
        <v>78</v>
      </c>
      <c r="AY261" s="7" t="s">
        <v>140</v>
      </c>
      <c r="BE261" s="98">
        <f>IF(N261="základní",J261,0)</f>
        <v>0</v>
      </c>
      <c r="BF261" s="98">
        <f>IF(N261="snížená",J261,0)</f>
        <v>0</v>
      </c>
      <c r="BG261" s="98">
        <f>IF(N261="zákl. přenesená",J261,0)</f>
        <v>0</v>
      </c>
      <c r="BH261" s="98">
        <f>IF(N261="sníž. přenesená",J261,0)</f>
        <v>0</v>
      </c>
      <c r="BI261" s="98">
        <f>IF(N261="nulová",J261,0)</f>
        <v>0</v>
      </c>
      <c r="BJ261" s="7" t="s">
        <v>76</v>
      </c>
      <c r="BK261" s="98">
        <f>ROUND(I261*H261,2)</f>
        <v>0</v>
      </c>
      <c r="BL261" s="7" t="s">
        <v>147</v>
      </c>
      <c r="BM261" s="97" t="s">
        <v>324</v>
      </c>
    </row>
    <row r="262" spans="1:65" s="191" customFormat="1" x14ac:dyDescent="0.2">
      <c r="B262" s="192"/>
      <c r="D262" s="99" t="s">
        <v>151</v>
      </c>
      <c r="E262" s="193" t="s">
        <v>1</v>
      </c>
      <c r="F262" s="194" t="s">
        <v>325</v>
      </c>
      <c r="H262" s="193" t="s">
        <v>1</v>
      </c>
      <c r="L262" s="192"/>
      <c r="M262" s="195"/>
      <c r="N262" s="196"/>
      <c r="O262" s="196"/>
      <c r="P262" s="196"/>
      <c r="Q262" s="196"/>
      <c r="R262" s="196"/>
      <c r="S262" s="196"/>
      <c r="T262" s="197"/>
      <c r="AT262" s="193" t="s">
        <v>151</v>
      </c>
      <c r="AU262" s="193" t="s">
        <v>78</v>
      </c>
      <c r="AV262" s="191" t="s">
        <v>76</v>
      </c>
      <c r="AW262" s="191" t="s">
        <v>26</v>
      </c>
      <c r="AX262" s="191" t="s">
        <v>68</v>
      </c>
      <c r="AY262" s="193" t="s">
        <v>140</v>
      </c>
    </row>
    <row r="263" spans="1:65" s="191" customFormat="1" x14ac:dyDescent="0.2">
      <c r="B263" s="192"/>
      <c r="D263" s="99" t="s">
        <v>151</v>
      </c>
      <c r="E263" s="193" t="s">
        <v>1</v>
      </c>
      <c r="F263" s="194" t="s">
        <v>326</v>
      </c>
      <c r="H263" s="193" t="s">
        <v>1</v>
      </c>
      <c r="L263" s="192"/>
      <c r="M263" s="195"/>
      <c r="N263" s="196"/>
      <c r="O263" s="196"/>
      <c r="P263" s="196"/>
      <c r="Q263" s="196"/>
      <c r="R263" s="196"/>
      <c r="S263" s="196"/>
      <c r="T263" s="197"/>
      <c r="AT263" s="193" t="s">
        <v>151</v>
      </c>
      <c r="AU263" s="193" t="s">
        <v>78</v>
      </c>
      <c r="AV263" s="191" t="s">
        <v>76</v>
      </c>
      <c r="AW263" s="191" t="s">
        <v>26</v>
      </c>
      <c r="AX263" s="191" t="s">
        <v>68</v>
      </c>
      <c r="AY263" s="193" t="s">
        <v>140</v>
      </c>
    </row>
    <row r="264" spans="1:65" s="172" customFormat="1" x14ac:dyDescent="0.2">
      <c r="B264" s="173"/>
      <c r="D264" s="99" t="s">
        <v>151</v>
      </c>
      <c r="E264" s="174" t="s">
        <v>1</v>
      </c>
      <c r="F264" s="175" t="s">
        <v>327</v>
      </c>
      <c r="H264" s="176">
        <v>0.29799999999999999</v>
      </c>
      <c r="L264" s="173"/>
      <c r="M264" s="177"/>
      <c r="N264" s="178"/>
      <c r="O264" s="178"/>
      <c r="P264" s="178"/>
      <c r="Q264" s="178"/>
      <c r="R264" s="178"/>
      <c r="S264" s="178"/>
      <c r="T264" s="179"/>
      <c r="AT264" s="174" t="s">
        <v>151</v>
      </c>
      <c r="AU264" s="174" t="s">
        <v>78</v>
      </c>
      <c r="AV264" s="172" t="s">
        <v>78</v>
      </c>
      <c r="AW264" s="172" t="s">
        <v>26</v>
      </c>
      <c r="AX264" s="172" t="s">
        <v>68</v>
      </c>
      <c r="AY264" s="174" t="s">
        <v>140</v>
      </c>
    </row>
    <row r="265" spans="1:65" s="191" customFormat="1" x14ac:dyDescent="0.2">
      <c r="B265" s="192"/>
      <c r="D265" s="99" t="s">
        <v>151</v>
      </c>
      <c r="E265" s="193" t="s">
        <v>1</v>
      </c>
      <c r="F265" s="194" t="s">
        <v>328</v>
      </c>
      <c r="H265" s="193" t="s">
        <v>1</v>
      </c>
      <c r="L265" s="192"/>
      <c r="M265" s="195"/>
      <c r="N265" s="196"/>
      <c r="O265" s="196"/>
      <c r="P265" s="196"/>
      <c r="Q265" s="196"/>
      <c r="R265" s="196"/>
      <c r="S265" s="196"/>
      <c r="T265" s="197"/>
      <c r="AT265" s="193" t="s">
        <v>151</v>
      </c>
      <c r="AU265" s="193" t="s">
        <v>78</v>
      </c>
      <c r="AV265" s="191" t="s">
        <v>76</v>
      </c>
      <c r="AW265" s="191" t="s">
        <v>26</v>
      </c>
      <c r="AX265" s="191" t="s">
        <v>68</v>
      </c>
      <c r="AY265" s="193" t="s">
        <v>140</v>
      </c>
    </row>
    <row r="266" spans="1:65" s="172" customFormat="1" x14ac:dyDescent="0.2">
      <c r="B266" s="173"/>
      <c r="D266" s="99" t="s">
        <v>151</v>
      </c>
      <c r="E266" s="174" t="s">
        <v>1</v>
      </c>
      <c r="F266" s="175" t="s">
        <v>329</v>
      </c>
      <c r="H266" s="176">
        <v>1.5580000000000001</v>
      </c>
      <c r="L266" s="173"/>
      <c r="M266" s="177"/>
      <c r="N266" s="178"/>
      <c r="O266" s="178"/>
      <c r="P266" s="178"/>
      <c r="Q266" s="178"/>
      <c r="R266" s="178"/>
      <c r="S266" s="178"/>
      <c r="T266" s="179"/>
      <c r="AT266" s="174" t="s">
        <v>151</v>
      </c>
      <c r="AU266" s="174" t="s">
        <v>78</v>
      </c>
      <c r="AV266" s="172" t="s">
        <v>78</v>
      </c>
      <c r="AW266" s="172" t="s">
        <v>26</v>
      </c>
      <c r="AX266" s="172" t="s">
        <v>68</v>
      </c>
      <c r="AY266" s="174" t="s">
        <v>140</v>
      </c>
    </row>
    <row r="267" spans="1:65" s="191" customFormat="1" x14ac:dyDescent="0.2">
      <c r="B267" s="192"/>
      <c r="D267" s="99" t="s">
        <v>151</v>
      </c>
      <c r="E267" s="193" t="s">
        <v>1</v>
      </c>
      <c r="F267" s="194" t="s">
        <v>330</v>
      </c>
      <c r="H267" s="193" t="s">
        <v>1</v>
      </c>
      <c r="L267" s="192"/>
      <c r="M267" s="195"/>
      <c r="N267" s="196"/>
      <c r="O267" s="196"/>
      <c r="P267" s="196"/>
      <c r="Q267" s="196"/>
      <c r="R267" s="196"/>
      <c r="S267" s="196"/>
      <c r="T267" s="197"/>
      <c r="AT267" s="193" t="s">
        <v>151</v>
      </c>
      <c r="AU267" s="193" t="s">
        <v>78</v>
      </c>
      <c r="AV267" s="191" t="s">
        <v>76</v>
      </c>
      <c r="AW267" s="191" t="s">
        <v>26</v>
      </c>
      <c r="AX267" s="191" t="s">
        <v>68</v>
      </c>
      <c r="AY267" s="193" t="s">
        <v>140</v>
      </c>
    </row>
    <row r="268" spans="1:65" s="172" customFormat="1" x14ac:dyDescent="0.2">
      <c r="B268" s="173"/>
      <c r="D268" s="99" t="s">
        <v>151</v>
      </c>
      <c r="E268" s="174" t="s">
        <v>1</v>
      </c>
      <c r="F268" s="175" t="s">
        <v>331</v>
      </c>
      <c r="H268" s="176">
        <v>0.69299999999999995</v>
      </c>
      <c r="L268" s="173"/>
      <c r="M268" s="177"/>
      <c r="N268" s="178"/>
      <c r="O268" s="178"/>
      <c r="P268" s="178"/>
      <c r="Q268" s="178"/>
      <c r="R268" s="178"/>
      <c r="S268" s="178"/>
      <c r="T268" s="179"/>
      <c r="AT268" s="174" t="s">
        <v>151</v>
      </c>
      <c r="AU268" s="174" t="s">
        <v>78</v>
      </c>
      <c r="AV268" s="172" t="s">
        <v>78</v>
      </c>
      <c r="AW268" s="172" t="s">
        <v>26</v>
      </c>
      <c r="AX268" s="172" t="s">
        <v>68</v>
      </c>
      <c r="AY268" s="174" t="s">
        <v>140</v>
      </c>
    </row>
    <row r="269" spans="1:65" s="191" customFormat="1" x14ac:dyDescent="0.2">
      <c r="B269" s="192"/>
      <c r="D269" s="99" t="s">
        <v>151</v>
      </c>
      <c r="E269" s="193" t="s">
        <v>1</v>
      </c>
      <c r="F269" s="194" t="s">
        <v>332</v>
      </c>
      <c r="H269" s="193" t="s">
        <v>1</v>
      </c>
      <c r="L269" s="192"/>
      <c r="M269" s="195"/>
      <c r="N269" s="196"/>
      <c r="O269" s="196"/>
      <c r="P269" s="196"/>
      <c r="Q269" s="196"/>
      <c r="R269" s="196"/>
      <c r="S269" s="196"/>
      <c r="T269" s="197"/>
      <c r="AT269" s="193" t="s">
        <v>151</v>
      </c>
      <c r="AU269" s="193" t="s">
        <v>78</v>
      </c>
      <c r="AV269" s="191" t="s">
        <v>76</v>
      </c>
      <c r="AW269" s="191" t="s">
        <v>26</v>
      </c>
      <c r="AX269" s="191" t="s">
        <v>68</v>
      </c>
      <c r="AY269" s="193" t="s">
        <v>140</v>
      </c>
    </row>
    <row r="270" spans="1:65" s="172" customFormat="1" x14ac:dyDescent="0.2">
      <c r="B270" s="173"/>
      <c r="D270" s="99" t="s">
        <v>151</v>
      </c>
      <c r="E270" s="174" t="s">
        <v>1</v>
      </c>
      <c r="F270" s="175" t="s">
        <v>333</v>
      </c>
      <c r="H270" s="176">
        <v>1.0149999999999999</v>
      </c>
      <c r="L270" s="173"/>
      <c r="M270" s="177"/>
      <c r="N270" s="178"/>
      <c r="O270" s="178"/>
      <c r="P270" s="178"/>
      <c r="Q270" s="178"/>
      <c r="R270" s="178"/>
      <c r="S270" s="178"/>
      <c r="T270" s="179"/>
      <c r="AT270" s="174" t="s">
        <v>151</v>
      </c>
      <c r="AU270" s="174" t="s">
        <v>78</v>
      </c>
      <c r="AV270" s="172" t="s">
        <v>78</v>
      </c>
      <c r="AW270" s="172" t="s">
        <v>26</v>
      </c>
      <c r="AX270" s="172" t="s">
        <v>68</v>
      </c>
      <c r="AY270" s="174" t="s">
        <v>140</v>
      </c>
    </row>
    <row r="271" spans="1:65" s="191" customFormat="1" x14ac:dyDescent="0.2">
      <c r="B271" s="192"/>
      <c r="D271" s="99" t="s">
        <v>151</v>
      </c>
      <c r="E271" s="193" t="s">
        <v>1</v>
      </c>
      <c r="F271" s="194" t="s">
        <v>334</v>
      </c>
      <c r="H271" s="193" t="s">
        <v>1</v>
      </c>
      <c r="L271" s="192"/>
      <c r="M271" s="195"/>
      <c r="N271" s="196"/>
      <c r="O271" s="196"/>
      <c r="P271" s="196"/>
      <c r="Q271" s="196"/>
      <c r="R271" s="196"/>
      <c r="S271" s="196"/>
      <c r="T271" s="197"/>
      <c r="AT271" s="193" t="s">
        <v>151</v>
      </c>
      <c r="AU271" s="193" t="s">
        <v>78</v>
      </c>
      <c r="AV271" s="191" t="s">
        <v>76</v>
      </c>
      <c r="AW271" s="191" t="s">
        <v>26</v>
      </c>
      <c r="AX271" s="191" t="s">
        <v>68</v>
      </c>
      <c r="AY271" s="193" t="s">
        <v>140</v>
      </c>
    </row>
    <row r="272" spans="1:65" s="172" customFormat="1" x14ac:dyDescent="0.2">
      <c r="B272" s="173"/>
      <c r="D272" s="99" t="s">
        <v>151</v>
      </c>
      <c r="E272" s="174" t="s">
        <v>1</v>
      </c>
      <c r="F272" s="175" t="s">
        <v>335</v>
      </c>
      <c r="H272" s="176">
        <v>0.48699999999999999</v>
      </c>
      <c r="L272" s="173"/>
      <c r="M272" s="177"/>
      <c r="N272" s="178"/>
      <c r="O272" s="178"/>
      <c r="P272" s="178"/>
      <c r="Q272" s="178"/>
      <c r="R272" s="178"/>
      <c r="S272" s="178"/>
      <c r="T272" s="179"/>
      <c r="AT272" s="174" t="s">
        <v>151</v>
      </c>
      <c r="AU272" s="174" t="s">
        <v>78</v>
      </c>
      <c r="AV272" s="172" t="s">
        <v>78</v>
      </c>
      <c r="AW272" s="172" t="s">
        <v>26</v>
      </c>
      <c r="AX272" s="172" t="s">
        <v>68</v>
      </c>
      <c r="AY272" s="174" t="s">
        <v>140</v>
      </c>
    </row>
    <row r="273" spans="1:65" s="199" customFormat="1" x14ac:dyDescent="0.2">
      <c r="B273" s="200"/>
      <c r="D273" s="99" t="s">
        <v>151</v>
      </c>
      <c r="E273" s="201" t="s">
        <v>1</v>
      </c>
      <c r="F273" s="202" t="s">
        <v>336</v>
      </c>
      <c r="H273" s="203">
        <v>4.0510000000000002</v>
      </c>
      <c r="L273" s="200"/>
      <c r="M273" s="204"/>
      <c r="N273" s="205"/>
      <c r="O273" s="205"/>
      <c r="P273" s="205"/>
      <c r="Q273" s="205"/>
      <c r="R273" s="205"/>
      <c r="S273" s="205"/>
      <c r="T273" s="206"/>
      <c r="AT273" s="201" t="s">
        <v>151</v>
      </c>
      <c r="AU273" s="201" t="s">
        <v>78</v>
      </c>
      <c r="AV273" s="199" t="s">
        <v>163</v>
      </c>
      <c r="AW273" s="199" t="s">
        <v>26</v>
      </c>
      <c r="AX273" s="199" t="s">
        <v>68</v>
      </c>
      <c r="AY273" s="201" t="s">
        <v>140</v>
      </c>
    </row>
    <row r="274" spans="1:65" s="191" customFormat="1" x14ac:dyDescent="0.2">
      <c r="B274" s="192"/>
      <c r="D274" s="99" t="s">
        <v>151</v>
      </c>
      <c r="E274" s="193" t="s">
        <v>1</v>
      </c>
      <c r="F274" s="194" t="s">
        <v>337</v>
      </c>
      <c r="H274" s="193" t="s">
        <v>1</v>
      </c>
      <c r="L274" s="192"/>
      <c r="M274" s="195"/>
      <c r="N274" s="196"/>
      <c r="O274" s="196"/>
      <c r="P274" s="196"/>
      <c r="Q274" s="196"/>
      <c r="R274" s="196"/>
      <c r="S274" s="196"/>
      <c r="T274" s="197"/>
      <c r="AT274" s="193" t="s">
        <v>151</v>
      </c>
      <c r="AU274" s="193" t="s">
        <v>78</v>
      </c>
      <c r="AV274" s="191" t="s">
        <v>76</v>
      </c>
      <c r="AW274" s="191" t="s">
        <v>26</v>
      </c>
      <c r="AX274" s="191" t="s">
        <v>68</v>
      </c>
      <c r="AY274" s="193" t="s">
        <v>140</v>
      </c>
    </row>
    <row r="275" spans="1:65" s="191" customFormat="1" x14ac:dyDescent="0.2">
      <c r="B275" s="192"/>
      <c r="D275" s="99" t="s">
        <v>151</v>
      </c>
      <c r="E275" s="193" t="s">
        <v>1</v>
      </c>
      <c r="F275" s="194" t="s">
        <v>338</v>
      </c>
      <c r="H275" s="193" t="s">
        <v>1</v>
      </c>
      <c r="L275" s="192"/>
      <c r="M275" s="195"/>
      <c r="N275" s="196"/>
      <c r="O275" s="196"/>
      <c r="P275" s="196"/>
      <c r="Q275" s="196"/>
      <c r="R275" s="196"/>
      <c r="S275" s="196"/>
      <c r="T275" s="197"/>
      <c r="AT275" s="193" t="s">
        <v>151</v>
      </c>
      <c r="AU275" s="193" t="s">
        <v>78</v>
      </c>
      <c r="AV275" s="191" t="s">
        <v>76</v>
      </c>
      <c r="AW275" s="191" t="s">
        <v>26</v>
      </c>
      <c r="AX275" s="191" t="s">
        <v>68</v>
      </c>
      <c r="AY275" s="193" t="s">
        <v>140</v>
      </c>
    </row>
    <row r="276" spans="1:65" s="172" customFormat="1" x14ac:dyDescent="0.2">
      <c r="B276" s="173"/>
      <c r="D276" s="99" t="s">
        <v>151</v>
      </c>
      <c r="E276" s="174" t="s">
        <v>1</v>
      </c>
      <c r="F276" s="175" t="s">
        <v>339</v>
      </c>
      <c r="H276" s="176">
        <v>2.0619999999999998</v>
      </c>
      <c r="L276" s="173"/>
      <c r="M276" s="177"/>
      <c r="N276" s="178"/>
      <c r="O276" s="178"/>
      <c r="P276" s="178"/>
      <c r="Q276" s="178"/>
      <c r="R276" s="178"/>
      <c r="S276" s="178"/>
      <c r="T276" s="179"/>
      <c r="AT276" s="174" t="s">
        <v>151</v>
      </c>
      <c r="AU276" s="174" t="s">
        <v>78</v>
      </c>
      <c r="AV276" s="172" t="s">
        <v>78</v>
      </c>
      <c r="AW276" s="172" t="s">
        <v>26</v>
      </c>
      <c r="AX276" s="172" t="s">
        <v>68</v>
      </c>
      <c r="AY276" s="174" t="s">
        <v>140</v>
      </c>
    </row>
    <row r="277" spans="1:65" s="191" customFormat="1" x14ac:dyDescent="0.2">
      <c r="B277" s="192"/>
      <c r="D277" s="99" t="s">
        <v>151</v>
      </c>
      <c r="E277" s="193" t="s">
        <v>1</v>
      </c>
      <c r="F277" s="194" t="s">
        <v>340</v>
      </c>
      <c r="H277" s="193" t="s">
        <v>1</v>
      </c>
      <c r="L277" s="192"/>
      <c r="M277" s="195"/>
      <c r="N277" s="196"/>
      <c r="O277" s="196"/>
      <c r="P277" s="196"/>
      <c r="Q277" s="196"/>
      <c r="R277" s="196"/>
      <c r="S277" s="196"/>
      <c r="T277" s="197"/>
      <c r="AT277" s="193" t="s">
        <v>151</v>
      </c>
      <c r="AU277" s="193" t="s">
        <v>78</v>
      </c>
      <c r="AV277" s="191" t="s">
        <v>76</v>
      </c>
      <c r="AW277" s="191" t="s">
        <v>26</v>
      </c>
      <c r="AX277" s="191" t="s">
        <v>68</v>
      </c>
      <c r="AY277" s="193" t="s">
        <v>140</v>
      </c>
    </row>
    <row r="278" spans="1:65" s="172" customFormat="1" x14ac:dyDescent="0.2">
      <c r="B278" s="173"/>
      <c r="D278" s="99" t="s">
        <v>151</v>
      </c>
      <c r="E278" s="174" t="s">
        <v>1</v>
      </c>
      <c r="F278" s="175" t="s">
        <v>341</v>
      </c>
      <c r="H278" s="176">
        <v>0.7</v>
      </c>
      <c r="L278" s="173"/>
      <c r="M278" s="177"/>
      <c r="N278" s="178"/>
      <c r="O278" s="178"/>
      <c r="P278" s="178"/>
      <c r="Q278" s="178"/>
      <c r="R278" s="178"/>
      <c r="S278" s="178"/>
      <c r="T278" s="179"/>
      <c r="AT278" s="174" t="s">
        <v>151</v>
      </c>
      <c r="AU278" s="174" t="s">
        <v>78</v>
      </c>
      <c r="AV278" s="172" t="s">
        <v>78</v>
      </c>
      <c r="AW278" s="172" t="s">
        <v>26</v>
      </c>
      <c r="AX278" s="172" t="s">
        <v>68</v>
      </c>
      <c r="AY278" s="174" t="s">
        <v>140</v>
      </c>
    </row>
    <row r="279" spans="1:65" s="191" customFormat="1" x14ac:dyDescent="0.2">
      <c r="B279" s="192"/>
      <c r="D279" s="99" t="s">
        <v>151</v>
      </c>
      <c r="E279" s="193" t="s">
        <v>1</v>
      </c>
      <c r="F279" s="194" t="s">
        <v>342</v>
      </c>
      <c r="H279" s="193" t="s">
        <v>1</v>
      </c>
      <c r="L279" s="192"/>
      <c r="M279" s="195"/>
      <c r="N279" s="196"/>
      <c r="O279" s="196"/>
      <c r="P279" s="196"/>
      <c r="Q279" s="196"/>
      <c r="R279" s="196"/>
      <c r="S279" s="196"/>
      <c r="T279" s="197"/>
      <c r="AT279" s="193" t="s">
        <v>151</v>
      </c>
      <c r="AU279" s="193" t="s">
        <v>78</v>
      </c>
      <c r="AV279" s="191" t="s">
        <v>76</v>
      </c>
      <c r="AW279" s="191" t="s">
        <v>26</v>
      </c>
      <c r="AX279" s="191" t="s">
        <v>68</v>
      </c>
      <c r="AY279" s="193" t="s">
        <v>140</v>
      </c>
    </row>
    <row r="280" spans="1:65" s="172" customFormat="1" x14ac:dyDescent="0.2">
      <c r="B280" s="173"/>
      <c r="D280" s="99" t="s">
        <v>151</v>
      </c>
      <c r="E280" s="174" t="s">
        <v>1</v>
      </c>
      <c r="F280" s="175" t="s">
        <v>343</v>
      </c>
      <c r="H280" s="176">
        <v>0.77</v>
      </c>
      <c r="L280" s="173"/>
      <c r="M280" s="177"/>
      <c r="N280" s="178"/>
      <c r="O280" s="178"/>
      <c r="P280" s="178"/>
      <c r="Q280" s="178"/>
      <c r="R280" s="178"/>
      <c r="S280" s="178"/>
      <c r="T280" s="179"/>
      <c r="AT280" s="174" t="s">
        <v>151</v>
      </c>
      <c r="AU280" s="174" t="s">
        <v>78</v>
      </c>
      <c r="AV280" s="172" t="s">
        <v>78</v>
      </c>
      <c r="AW280" s="172" t="s">
        <v>26</v>
      </c>
      <c r="AX280" s="172" t="s">
        <v>68</v>
      </c>
      <c r="AY280" s="174" t="s">
        <v>140</v>
      </c>
    </row>
    <row r="281" spans="1:65" s="191" customFormat="1" x14ac:dyDescent="0.2">
      <c r="B281" s="192"/>
      <c r="D281" s="99" t="s">
        <v>151</v>
      </c>
      <c r="E281" s="193" t="s">
        <v>1</v>
      </c>
      <c r="F281" s="194" t="s">
        <v>344</v>
      </c>
      <c r="H281" s="193" t="s">
        <v>1</v>
      </c>
      <c r="L281" s="192"/>
      <c r="M281" s="195"/>
      <c r="N281" s="196"/>
      <c r="O281" s="196"/>
      <c r="P281" s="196"/>
      <c r="Q281" s="196"/>
      <c r="R281" s="196"/>
      <c r="S281" s="196"/>
      <c r="T281" s="197"/>
      <c r="AT281" s="193" t="s">
        <v>151</v>
      </c>
      <c r="AU281" s="193" t="s">
        <v>78</v>
      </c>
      <c r="AV281" s="191" t="s">
        <v>76</v>
      </c>
      <c r="AW281" s="191" t="s">
        <v>26</v>
      </c>
      <c r="AX281" s="191" t="s">
        <v>68</v>
      </c>
      <c r="AY281" s="193" t="s">
        <v>140</v>
      </c>
    </row>
    <row r="282" spans="1:65" s="172" customFormat="1" x14ac:dyDescent="0.2">
      <c r="B282" s="173"/>
      <c r="D282" s="99" t="s">
        <v>151</v>
      </c>
      <c r="E282" s="174" t="s">
        <v>1</v>
      </c>
      <c r="F282" s="175" t="s">
        <v>345</v>
      </c>
      <c r="H282" s="176">
        <v>1.764</v>
      </c>
      <c r="L282" s="173"/>
      <c r="M282" s="177"/>
      <c r="N282" s="178"/>
      <c r="O282" s="178"/>
      <c r="P282" s="178"/>
      <c r="Q282" s="178"/>
      <c r="R282" s="178"/>
      <c r="S282" s="178"/>
      <c r="T282" s="179"/>
      <c r="AT282" s="174" t="s">
        <v>151</v>
      </c>
      <c r="AU282" s="174" t="s">
        <v>78</v>
      </c>
      <c r="AV282" s="172" t="s">
        <v>78</v>
      </c>
      <c r="AW282" s="172" t="s">
        <v>26</v>
      </c>
      <c r="AX282" s="172" t="s">
        <v>68</v>
      </c>
      <c r="AY282" s="174" t="s">
        <v>140</v>
      </c>
    </row>
    <row r="283" spans="1:65" s="199" customFormat="1" x14ac:dyDescent="0.2">
      <c r="B283" s="200"/>
      <c r="D283" s="99" t="s">
        <v>151</v>
      </c>
      <c r="E283" s="201" t="s">
        <v>1</v>
      </c>
      <c r="F283" s="202" t="s">
        <v>336</v>
      </c>
      <c r="H283" s="203">
        <v>5.2960000000000003</v>
      </c>
      <c r="L283" s="200"/>
      <c r="M283" s="204"/>
      <c r="N283" s="205"/>
      <c r="O283" s="205"/>
      <c r="P283" s="205"/>
      <c r="Q283" s="205"/>
      <c r="R283" s="205"/>
      <c r="S283" s="205"/>
      <c r="T283" s="206"/>
      <c r="AT283" s="201" t="s">
        <v>151</v>
      </c>
      <c r="AU283" s="201" t="s">
        <v>78</v>
      </c>
      <c r="AV283" s="199" t="s">
        <v>163</v>
      </c>
      <c r="AW283" s="199" t="s">
        <v>26</v>
      </c>
      <c r="AX283" s="199" t="s">
        <v>68</v>
      </c>
      <c r="AY283" s="201" t="s">
        <v>140</v>
      </c>
    </row>
    <row r="284" spans="1:65" s="180" customFormat="1" x14ac:dyDescent="0.2">
      <c r="B284" s="181"/>
      <c r="D284" s="99" t="s">
        <v>151</v>
      </c>
      <c r="E284" s="182" t="s">
        <v>1</v>
      </c>
      <c r="F284" s="183" t="s">
        <v>157</v>
      </c>
      <c r="H284" s="184">
        <v>9.3469999999999995</v>
      </c>
      <c r="L284" s="181"/>
      <c r="M284" s="185"/>
      <c r="N284" s="186"/>
      <c r="O284" s="186"/>
      <c r="P284" s="186"/>
      <c r="Q284" s="186"/>
      <c r="R284" s="186"/>
      <c r="S284" s="186"/>
      <c r="T284" s="187"/>
      <c r="AT284" s="182" t="s">
        <v>151</v>
      </c>
      <c r="AU284" s="182" t="s">
        <v>78</v>
      </c>
      <c r="AV284" s="180" t="s">
        <v>147</v>
      </c>
      <c r="AW284" s="180" t="s">
        <v>26</v>
      </c>
      <c r="AX284" s="180" t="s">
        <v>76</v>
      </c>
      <c r="AY284" s="182" t="s">
        <v>140</v>
      </c>
    </row>
    <row r="285" spans="1:65" s="18" customFormat="1" ht="24.2" customHeight="1" x14ac:dyDescent="0.2">
      <c r="A285" s="15"/>
      <c r="B285" s="16"/>
      <c r="C285" s="87" t="s">
        <v>346</v>
      </c>
      <c r="D285" s="87" t="s">
        <v>142</v>
      </c>
      <c r="E285" s="88" t="s">
        <v>347</v>
      </c>
      <c r="F285" s="89" t="s">
        <v>348</v>
      </c>
      <c r="G285" s="90" t="s">
        <v>145</v>
      </c>
      <c r="H285" s="91">
        <v>16.448</v>
      </c>
      <c r="I285" s="2"/>
      <c r="J285" s="92">
        <f>ROUND(I285*H285,2)</f>
        <v>0</v>
      </c>
      <c r="K285" s="89" t="s">
        <v>146</v>
      </c>
      <c r="L285" s="16"/>
      <c r="M285" s="93" t="s">
        <v>1</v>
      </c>
      <c r="N285" s="94" t="s">
        <v>34</v>
      </c>
      <c r="O285" s="95">
        <v>2.048</v>
      </c>
      <c r="P285" s="95">
        <f>O285*H285</f>
        <v>33.685504000000002</v>
      </c>
      <c r="Q285" s="95">
        <v>2.16</v>
      </c>
      <c r="R285" s="95">
        <f>Q285*H285</f>
        <v>35.527680000000004</v>
      </c>
      <c r="S285" s="95">
        <v>0</v>
      </c>
      <c r="T285" s="96">
        <f>S285*H285</f>
        <v>0</v>
      </c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R285" s="97" t="s">
        <v>147</v>
      </c>
      <c r="AT285" s="97" t="s">
        <v>142</v>
      </c>
      <c r="AU285" s="97" t="s">
        <v>78</v>
      </c>
      <c r="AY285" s="7" t="s">
        <v>140</v>
      </c>
      <c r="BE285" s="98">
        <f>IF(N285="základní",J285,0)</f>
        <v>0</v>
      </c>
      <c r="BF285" s="98">
        <f>IF(N285="snížená",J285,0)</f>
        <v>0</v>
      </c>
      <c r="BG285" s="98">
        <f>IF(N285="zákl. přenesená",J285,0)</f>
        <v>0</v>
      </c>
      <c r="BH285" s="98">
        <f>IF(N285="sníž. přenesená",J285,0)</f>
        <v>0</v>
      </c>
      <c r="BI285" s="98">
        <f>IF(N285="nulová",J285,0)</f>
        <v>0</v>
      </c>
      <c r="BJ285" s="7" t="s">
        <v>76</v>
      </c>
      <c r="BK285" s="98">
        <f>ROUND(I285*H285,2)</f>
        <v>0</v>
      </c>
      <c r="BL285" s="7" t="s">
        <v>147</v>
      </c>
      <c r="BM285" s="97" t="s">
        <v>349</v>
      </c>
    </row>
    <row r="286" spans="1:65" s="18" customFormat="1" x14ac:dyDescent="0.2">
      <c r="A286" s="15"/>
      <c r="B286" s="16"/>
      <c r="C286" s="15"/>
      <c r="D286" s="189" t="s">
        <v>149</v>
      </c>
      <c r="E286" s="15"/>
      <c r="F286" s="190" t="s">
        <v>350</v>
      </c>
      <c r="G286" s="15"/>
      <c r="H286" s="15"/>
      <c r="I286" s="15"/>
      <c r="J286" s="15"/>
      <c r="K286" s="15"/>
      <c r="L286" s="16"/>
      <c r="M286" s="101"/>
      <c r="N286" s="102"/>
      <c r="O286" s="103"/>
      <c r="P286" s="103"/>
      <c r="Q286" s="103"/>
      <c r="R286" s="103"/>
      <c r="S286" s="103"/>
      <c r="T286" s="10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7" t="s">
        <v>149</v>
      </c>
      <c r="AU286" s="7" t="s">
        <v>78</v>
      </c>
    </row>
    <row r="287" spans="1:65" s="191" customFormat="1" x14ac:dyDescent="0.2">
      <c r="B287" s="192"/>
      <c r="D287" s="99" t="s">
        <v>151</v>
      </c>
      <c r="E287" s="193" t="s">
        <v>1</v>
      </c>
      <c r="F287" s="194" t="s">
        <v>325</v>
      </c>
      <c r="H287" s="193" t="s">
        <v>1</v>
      </c>
      <c r="L287" s="192"/>
      <c r="M287" s="195"/>
      <c r="N287" s="196"/>
      <c r="O287" s="196"/>
      <c r="P287" s="196"/>
      <c r="Q287" s="196"/>
      <c r="R287" s="196"/>
      <c r="S287" s="196"/>
      <c r="T287" s="197"/>
      <c r="AT287" s="193" t="s">
        <v>151</v>
      </c>
      <c r="AU287" s="193" t="s">
        <v>78</v>
      </c>
      <c r="AV287" s="191" t="s">
        <v>76</v>
      </c>
      <c r="AW287" s="191" t="s">
        <v>26</v>
      </c>
      <c r="AX287" s="191" t="s">
        <v>68</v>
      </c>
      <c r="AY287" s="193" t="s">
        <v>140</v>
      </c>
    </row>
    <row r="288" spans="1:65" s="191" customFormat="1" x14ac:dyDescent="0.2">
      <c r="B288" s="192"/>
      <c r="D288" s="99" t="s">
        <v>151</v>
      </c>
      <c r="E288" s="193" t="s">
        <v>1</v>
      </c>
      <c r="F288" s="194" t="s">
        <v>326</v>
      </c>
      <c r="H288" s="193" t="s">
        <v>1</v>
      </c>
      <c r="L288" s="192"/>
      <c r="M288" s="195"/>
      <c r="N288" s="196"/>
      <c r="O288" s="196"/>
      <c r="P288" s="196"/>
      <c r="Q288" s="196"/>
      <c r="R288" s="196"/>
      <c r="S288" s="196"/>
      <c r="T288" s="197"/>
      <c r="AT288" s="193" t="s">
        <v>151</v>
      </c>
      <c r="AU288" s="193" t="s">
        <v>78</v>
      </c>
      <c r="AV288" s="191" t="s">
        <v>76</v>
      </c>
      <c r="AW288" s="191" t="s">
        <v>26</v>
      </c>
      <c r="AX288" s="191" t="s">
        <v>68</v>
      </c>
      <c r="AY288" s="193" t="s">
        <v>140</v>
      </c>
    </row>
    <row r="289" spans="2:51" s="172" customFormat="1" x14ac:dyDescent="0.2">
      <c r="B289" s="173"/>
      <c r="D289" s="99" t="s">
        <v>151</v>
      </c>
      <c r="E289" s="174" t="s">
        <v>1</v>
      </c>
      <c r="F289" s="175" t="s">
        <v>351</v>
      </c>
      <c r="H289" s="176">
        <v>0.84199999999999997</v>
      </c>
      <c r="L289" s="173"/>
      <c r="M289" s="177"/>
      <c r="N289" s="178"/>
      <c r="O289" s="178"/>
      <c r="P289" s="178"/>
      <c r="Q289" s="178"/>
      <c r="R289" s="178"/>
      <c r="S289" s="178"/>
      <c r="T289" s="179"/>
      <c r="AT289" s="174" t="s">
        <v>151</v>
      </c>
      <c r="AU289" s="174" t="s">
        <v>78</v>
      </c>
      <c r="AV289" s="172" t="s">
        <v>78</v>
      </c>
      <c r="AW289" s="172" t="s">
        <v>26</v>
      </c>
      <c r="AX289" s="172" t="s">
        <v>68</v>
      </c>
      <c r="AY289" s="174" t="s">
        <v>140</v>
      </c>
    </row>
    <row r="290" spans="2:51" s="191" customFormat="1" x14ac:dyDescent="0.2">
      <c r="B290" s="192"/>
      <c r="D290" s="99" t="s">
        <v>151</v>
      </c>
      <c r="E290" s="193" t="s">
        <v>1</v>
      </c>
      <c r="F290" s="194" t="s">
        <v>328</v>
      </c>
      <c r="H290" s="193" t="s">
        <v>1</v>
      </c>
      <c r="L290" s="192"/>
      <c r="M290" s="195"/>
      <c r="N290" s="196"/>
      <c r="O290" s="196"/>
      <c r="P290" s="196"/>
      <c r="Q290" s="196"/>
      <c r="R290" s="196"/>
      <c r="S290" s="196"/>
      <c r="T290" s="197"/>
      <c r="AT290" s="193" t="s">
        <v>151</v>
      </c>
      <c r="AU290" s="193" t="s">
        <v>78</v>
      </c>
      <c r="AV290" s="191" t="s">
        <v>76</v>
      </c>
      <c r="AW290" s="191" t="s">
        <v>26</v>
      </c>
      <c r="AX290" s="191" t="s">
        <v>68</v>
      </c>
      <c r="AY290" s="193" t="s">
        <v>140</v>
      </c>
    </row>
    <row r="291" spans="2:51" s="172" customFormat="1" x14ac:dyDescent="0.2">
      <c r="B291" s="173"/>
      <c r="D291" s="99" t="s">
        <v>151</v>
      </c>
      <c r="E291" s="174" t="s">
        <v>1</v>
      </c>
      <c r="F291" s="175" t="s">
        <v>352</v>
      </c>
      <c r="H291" s="176">
        <v>4.4059999999999997</v>
      </c>
      <c r="L291" s="173"/>
      <c r="M291" s="177"/>
      <c r="N291" s="178"/>
      <c r="O291" s="178"/>
      <c r="P291" s="178"/>
      <c r="Q291" s="178"/>
      <c r="R291" s="178"/>
      <c r="S291" s="178"/>
      <c r="T291" s="179"/>
      <c r="AT291" s="174" t="s">
        <v>151</v>
      </c>
      <c r="AU291" s="174" t="s">
        <v>78</v>
      </c>
      <c r="AV291" s="172" t="s">
        <v>78</v>
      </c>
      <c r="AW291" s="172" t="s">
        <v>26</v>
      </c>
      <c r="AX291" s="172" t="s">
        <v>68</v>
      </c>
      <c r="AY291" s="174" t="s">
        <v>140</v>
      </c>
    </row>
    <row r="292" spans="2:51" s="191" customFormat="1" x14ac:dyDescent="0.2">
      <c r="B292" s="192"/>
      <c r="D292" s="99" t="s">
        <v>151</v>
      </c>
      <c r="E292" s="193" t="s">
        <v>1</v>
      </c>
      <c r="F292" s="194" t="s">
        <v>330</v>
      </c>
      <c r="H292" s="193" t="s">
        <v>1</v>
      </c>
      <c r="L292" s="192"/>
      <c r="M292" s="195"/>
      <c r="N292" s="196"/>
      <c r="O292" s="196"/>
      <c r="P292" s="196"/>
      <c r="Q292" s="196"/>
      <c r="R292" s="196"/>
      <c r="S292" s="196"/>
      <c r="T292" s="197"/>
      <c r="AT292" s="193" t="s">
        <v>151</v>
      </c>
      <c r="AU292" s="193" t="s">
        <v>78</v>
      </c>
      <c r="AV292" s="191" t="s">
        <v>76</v>
      </c>
      <c r="AW292" s="191" t="s">
        <v>26</v>
      </c>
      <c r="AX292" s="191" t="s">
        <v>68</v>
      </c>
      <c r="AY292" s="193" t="s">
        <v>140</v>
      </c>
    </row>
    <row r="293" spans="2:51" s="172" customFormat="1" x14ac:dyDescent="0.2">
      <c r="B293" s="173"/>
      <c r="D293" s="99" t="s">
        <v>151</v>
      </c>
      <c r="E293" s="174" t="s">
        <v>1</v>
      </c>
      <c r="F293" s="175" t="s">
        <v>353</v>
      </c>
      <c r="H293" s="176">
        <v>1.96</v>
      </c>
      <c r="L293" s="173"/>
      <c r="M293" s="177"/>
      <c r="N293" s="178"/>
      <c r="O293" s="178"/>
      <c r="P293" s="178"/>
      <c r="Q293" s="178"/>
      <c r="R293" s="178"/>
      <c r="S293" s="178"/>
      <c r="T293" s="179"/>
      <c r="AT293" s="174" t="s">
        <v>151</v>
      </c>
      <c r="AU293" s="174" t="s">
        <v>78</v>
      </c>
      <c r="AV293" s="172" t="s">
        <v>78</v>
      </c>
      <c r="AW293" s="172" t="s">
        <v>26</v>
      </c>
      <c r="AX293" s="172" t="s">
        <v>68</v>
      </c>
      <c r="AY293" s="174" t="s">
        <v>140</v>
      </c>
    </row>
    <row r="294" spans="2:51" s="191" customFormat="1" x14ac:dyDescent="0.2">
      <c r="B294" s="192"/>
      <c r="D294" s="99" t="s">
        <v>151</v>
      </c>
      <c r="E294" s="193" t="s">
        <v>1</v>
      </c>
      <c r="F294" s="194" t="s">
        <v>332</v>
      </c>
      <c r="H294" s="193" t="s">
        <v>1</v>
      </c>
      <c r="L294" s="192"/>
      <c r="M294" s="195"/>
      <c r="N294" s="196"/>
      <c r="O294" s="196"/>
      <c r="P294" s="196"/>
      <c r="Q294" s="196"/>
      <c r="R294" s="196"/>
      <c r="S294" s="196"/>
      <c r="T294" s="197"/>
      <c r="AT294" s="193" t="s">
        <v>151</v>
      </c>
      <c r="AU294" s="193" t="s">
        <v>78</v>
      </c>
      <c r="AV294" s="191" t="s">
        <v>76</v>
      </c>
      <c r="AW294" s="191" t="s">
        <v>26</v>
      </c>
      <c r="AX294" s="191" t="s">
        <v>68</v>
      </c>
      <c r="AY294" s="193" t="s">
        <v>140</v>
      </c>
    </row>
    <row r="295" spans="2:51" s="172" customFormat="1" x14ac:dyDescent="0.2">
      <c r="B295" s="173"/>
      <c r="D295" s="99" t="s">
        <v>151</v>
      </c>
      <c r="E295" s="174" t="s">
        <v>1</v>
      </c>
      <c r="F295" s="175" t="s">
        <v>354</v>
      </c>
      <c r="H295" s="176">
        <v>2.871</v>
      </c>
      <c r="L295" s="173"/>
      <c r="M295" s="177"/>
      <c r="N295" s="178"/>
      <c r="O295" s="178"/>
      <c r="P295" s="178"/>
      <c r="Q295" s="178"/>
      <c r="R295" s="178"/>
      <c r="S295" s="178"/>
      <c r="T295" s="179"/>
      <c r="AT295" s="174" t="s">
        <v>151</v>
      </c>
      <c r="AU295" s="174" t="s">
        <v>78</v>
      </c>
      <c r="AV295" s="172" t="s">
        <v>78</v>
      </c>
      <c r="AW295" s="172" t="s">
        <v>26</v>
      </c>
      <c r="AX295" s="172" t="s">
        <v>68</v>
      </c>
      <c r="AY295" s="174" t="s">
        <v>140</v>
      </c>
    </row>
    <row r="296" spans="2:51" s="191" customFormat="1" x14ac:dyDescent="0.2">
      <c r="B296" s="192"/>
      <c r="D296" s="99" t="s">
        <v>151</v>
      </c>
      <c r="E296" s="193" t="s">
        <v>1</v>
      </c>
      <c r="F296" s="194" t="s">
        <v>334</v>
      </c>
      <c r="H296" s="193" t="s">
        <v>1</v>
      </c>
      <c r="L296" s="192"/>
      <c r="M296" s="195"/>
      <c r="N296" s="196"/>
      <c r="O296" s="196"/>
      <c r="P296" s="196"/>
      <c r="Q296" s="196"/>
      <c r="R296" s="196"/>
      <c r="S296" s="196"/>
      <c r="T296" s="197"/>
      <c r="AT296" s="193" t="s">
        <v>151</v>
      </c>
      <c r="AU296" s="193" t="s">
        <v>78</v>
      </c>
      <c r="AV296" s="191" t="s">
        <v>76</v>
      </c>
      <c r="AW296" s="191" t="s">
        <v>26</v>
      </c>
      <c r="AX296" s="191" t="s">
        <v>68</v>
      </c>
      <c r="AY296" s="193" t="s">
        <v>140</v>
      </c>
    </row>
    <row r="297" spans="2:51" s="172" customFormat="1" x14ac:dyDescent="0.2">
      <c r="B297" s="173"/>
      <c r="D297" s="99" t="s">
        <v>151</v>
      </c>
      <c r="E297" s="174" t="s">
        <v>1</v>
      </c>
      <c r="F297" s="175" t="s">
        <v>355</v>
      </c>
      <c r="H297" s="176">
        <v>1.3759999999999999</v>
      </c>
      <c r="L297" s="173"/>
      <c r="M297" s="177"/>
      <c r="N297" s="178"/>
      <c r="O297" s="178"/>
      <c r="P297" s="178"/>
      <c r="Q297" s="178"/>
      <c r="R297" s="178"/>
      <c r="S297" s="178"/>
      <c r="T297" s="179"/>
      <c r="AT297" s="174" t="s">
        <v>151</v>
      </c>
      <c r="AU297" s="174" t="s">
        <v>78</v>
      </c>
      <c r="AV297" s="172" t="s">
        <v>78</v>
      </c>
      <c r="AW297" s="172" t="s">
        <v>26</v>
      </c>
      <c r="AX297" s="172" t="s">
        <v>68</v>
      </c>
      <c r="AY297" s="174" t="s">
        <v>140</v>
      </c>
    </row>
    <row r="298" spans="2:51" s="199" customFormat="1" x14ac:dyDescent="0.2">
      <c r="B298" s="200"/>
      <c r="D298" s="99" t="s">
        <v>151</v>
      </c>
      <c r="E298" s="201" t="s">
        <v>1</v>
      </c>
      <c r="F298" s="202" t="s">
        <v>336</v>
      </c>
      <c r="H298" s="203">
        <v>11.455</v>
      </c>
      <c r="L298" s="200"/>
      <c r="M298" s="204"/>
      <c r="N298" s="205"/>
      <c r="O298" s="205"/>
      <c r="P298" s="205"/>
      <c r="Q298" s="205"/>
      <c r="R298" s="205"/>
      <c r="S298" s="205"/>
      <c r="T298" s="206"/>
      <c r="AT298" s="201" t="s">
        <v>151</v>
      </c>
      <c r="AU298" s="201" t="s">
        <v>78</v>
      </c>
      <c r="AV298" s="199" t="s">
        <v>163</v>
      </c>
      <c r="AW298" s="199" t="s">
        <v>26</v>
      </c>
      <c r="AX298" s="199" t="s">
        <v>68</v>
      </c>
      <c r="AY298" s="201" t="s">
        <v>140</v>
      </c>
    </row>
    <row r="299" spans="2:51" s="191" customFormat="1" x14ac:dyDescent="0.2">
      <c r="B299" s="192"/>
      <c r="D299" s="99" t="s">
        <v>151</v>
      </c>
      <c r="E299" s="193" t="s">
        <v>1</v>
      </c>
      <c r="F299" s="194" t="s">
        <v>337</v>
      </c>
      <c r="H299" s="193" t="s">
        <v>1</v>
      </c>
      <c r="L299" s="192"/>
      <c r="M299" s="195"/>
      <c r="N299" s="196"/>
      <c r="O299" s="196"/>
      <c r="P299" s="196"/>
      <c r="Q299" s="196"/>
      <c r="R299" s="196"/>
      <c r="S299" s="196"/>
      <c r="T299" s="197"/>
      <c r="AT299" s="193" t="s">
        <v>151</v>
      </c>
      <c r="AU299" s="193" t="s">
        <v>78</v>
      </c>
      <c r="AV299" s="191" t="s">
        <v>76</v>
      </c>
      <c r="AW299" s="191" t="s">
        <v>26</v>
      </c>
      <c r="AX299" s="191" t="s">
        <v>68</v>
      </c>
      <c r="AY299" s="193" t="s">
        <v>140</v>
      </c>
    </row>
    <row r="300" spans="2:51" s="191" customFormat="1" x14ac:dyDescent="0.2">
      <c r="B300" s="192"/>
      <c r="D300" s="99" t="s">
        <v>151</v>
      </c>
      <c r="E300" s="193" t="s">
        <v>1</v>
      </c>
      <c r="F300" s="194" t="s">
        <v>338</v>
      </c>
      <c r="H300" s="193" t="s">
        <v>1</v>
      </c>
      <c r="L300" s="192"/>
      <c r="M300" s="195"/>
      <c r="N300" s="196"/>
      <c r="O300" s="196"/>
      <c r="P300" s="196"/>
      <c r="Q300" s="196"/>
      <c r="R300" s="196"/>
      <c r="S300" s="196"/>
      <c r="T300" s="197"/>
      <c r="AT300" s="193" t="s">
        <v>151</v>
      </c>
      <c r="AU300" s="193" t="s">
        <v>78</v>
      </c>
      <c r="AV300" s="191" t="s">
        <v>76</v>
      </c>
      <c r="AW300" s="191" t="s">
        <v>26</v>
      </c>
      <c r="AX300" s="191" t="s">
        <v>68</v>
      </c>
      <c r="AY300" s="193" t="s">
        <v>140</v>
      </c>
    </row>
    <row r="301" spans="2:51" s="172" customFormat="1" x14ac:dyDescent="0.2">
      <c r="B301" s="173"/>
      <c r="D301" s="99" t="s">
        <v>151</v>
      </c>
      <c r="E301" s="174" t="s">
        <v>1</v>
      </c>
      <c r="F301" s="175" t="s">
        <v>356</v>
      </c>
      <c r="H301" s="176">
        <v>1.944</v>
      </c>
      <c r="L301" s="173"/>
      <c r="M301" s="177"/>
      <c r="N301" s="178"/>
      <c r="O301" s="178"/>
      <c r="P301" s="178"/>
      <c r="Q301" s="178"/>
      <c r="R301" s="178"/>
      <c r="S301" s="178"/>
      <c r="T301" s="179"/>
      <c r="AT301" s="174" t="s">
        <v>151</v>
      </c>
      <c r="AU301" s="174" t="s">
        <v>78</v>
      </c>
      <c r="AV301" s="172" t="s">
        <v>78</v>
      </c>
      <c r="AW301" s="172" t="s">
        <v>26</v>
      </c>
      <c r="AX301" s="172" t="s">
        <v>68</v>
      </c>
      <c r="AY301" s="174" t="s">
        <v>140</v>
      </c>
    </row>
    <row r="302" spans="2:51" s="191" customFormat="1" x14ac:dyDescent="0.2">
      <c r="B302" s="192"/>
      <c r="D302" s="99" t="s">
        <v>151</v>
      </c>
      <c r="E302" s="193" t="s">
        <v>1</v>
      </c>
      <c r="F302" s="194" t="s">
        <v>340</v>
      </c>
      <c r="H302" s="193" t="s">
        <v>1</v>
      </c>
      <c r="L302" s="192"/>
      <c r="M302" s="195"/>
      <c r="N302" s="196"/>
      <c r="O302" s="196"/>
      <c r="P302" s="196"/>
      <c r="Q302" s="196"/>
      <c r="R302" s="196"/>
      <c r="S302" s="196"/>
      <c r="T302" s="197"/>
      <c r="AT302" s="193" t="s">
        <v>151</v>
      </c>
      <c r="AU302" s="193" t="s">
        <v>78</v>
      </c>
      <c r="AV302" s="191" t="s">
        <v>76</v>
      </c>
      <c r="AW302" s="191" t="s">
        <v>26</v>
      </c>
      <c r="AX302" s="191" t="s">
        <v>68</v>
      </c>
      <c r="AY302" s="193" t="s">
        <v>140</v>
      </c>
    </row>
    <row r="303" spans="2:51" s="172" customFormat="1" x14ac:dyDescent="0.2">
      <c r="B303" s="173"/>
      <c r="D303" s="99" t="s">
        <v>151</v>
      </c>
      <c r="E303" s="174" t="s">
        <v>1</v>
      </c>
      <c r="F303" s="175" t="s">
        <v>357</v>
      </c>
      <c r="H303" s="176">
        <v>0.66</v>
      </c>
      <c r="L303" s="173"/>
      <c r="M303" s="177"/>
      <c r="N303" s="178"/>
      <c r="O303" s="178"/>
      <c r="P303" s="178"/>
      <c r="Q303" s="178"/>
      <c r="R303" s="178"/>
      <c r="S303" s="178"/>
      <c r="T303" s="179"/>
      <c r="AT303" s="174" t="s">
        <v>151</v>
      </c>
      <c r="AU303" s="174" t="s">
        <v>78</v>
      </c>
      <c r="AV303" s="172" t="s">
        <v>78</v>
      </c>
      <c r="AW303" s="172" t="s">
        <v>26</v>
      </c>
      <c r="AX303" s="172" t="s">
        <v>68</v>
      </c>
      <c r="AY303" s="174" t="s">
        <v>140</v>
      </c>
    </row>
    <row r="304" spans="2:51" s="191" customFormat="1" x14ac:dyDescent="0.2">
      <c r="B304" s="192"/>
      <c r="D304" s="99" t="s">
        <v>151</v>
      </c>
      <c r="E304" s="193" t="s">
        <v>1</v>
      </c>
      <c r="F304" s="194" t="s">
        <v>342</v>
      </c>
      <c r="H304" s="193" t="s">
        <v>1</v>
      </c>
      <c r="L304" s="192"/>
      <c r="M304" s="195"/>
      <c r="N304" s="196"/>
      <c r="O304" s="196"/>
      <c r="P304" s="196"/>
      <c r="Q304" s="196"/>
      <c r="R304" s="196"/>
      <c r="S304" s="196"/>
      <c r="T304" s="197"/>
      <c r="AT304" s="193" t="s">
        <v>151</v>
      </c>
      <c r="AU304" s="193" t="s">
        <v>78</v>
      </c>
      <c r="AV304" s="191" t="s">
        <v>76</v>
      </c>
      <c r="AW304" s="191" t="s">
        <v>26</v>
      </c>
      <c r="AX304" s="191" t="s">
        <v>68</v>
      </c>
      <c r="AY304" s="193" t="s">
        <v>140</v>
      </c>
    </row>
    <row r="305" spans="1:65" s="172" customFormat="1" x14ac:dyDescent="0.2">
      <c r="B305" s="173"/>
      <c r="D305" s="99" t="s">
        <v>151</v>
      </c>
      <c r="E305" s="174" t="s">
        <v>1</v>
      </c>
      <c r="F305" s="175" t="s">
        <v>358</v>
      </c>
      <c r="H305" s="176">
        <v>0.72599999999999998</v>
      </c>
      <c r="L305" s="173"/>
      <c r="M305" s="177"/>
      <c r="N305" s="178"/>
      <c r="O305" s="178"/>
      <c r="P305" s="178"/>
      <c r="Q305" s="178"/>
      <c r="R305" s="178"/>
      <c r="S305" s="178"/>
      <c r="T305" s="179"/>
      <c r="AT305" s="174" t="s">
        <v>151</v>
      </c>
      <c r="AU305" s="174" t="s">
        <v>78</v>
      </c>
      <c r="AV305" s="172" t="s">
        <v>78</v>
      </c>
      <c r="AW305" s="172" t="s">
        <v>26</v>
      </c>
      <c r="AX305" s="172" t="s">
        <v>68</v>
      </c>
      <c r="AY305" s="174" t="s">
        <v>140</v>
      </c>
    </row>
    <row r="306" spans="1:65" s="191" customFormat="1" x14ac:dyDescent="0.2">
      <c r="B306" s="192"/>
      <c r="D306" s="99" t="s">
        <v>151</v>
      </c>
      <c r="E306" s="193" t="s">
        <v>1</v>
      </c>
      <c r="F306" s="194" t="s">
        <v>344</v>
      </c>
      <c r="H306" s="193" t="s">
        <v>1</v>
      </c>
      <c r="L306" s="192"/>
      <c r="M306" s="195"/>
      <c r="N306" s="196"/>
      <c r="O306" s="196"/>
      <c r="P306" s="196"/>
      <c r="Q306" s="196"/>
      <c r="R306" s="196"/>
      <c r="S306" s="196"/>
      <c r="T306" s="197"/>
      <c r="AT306" s="193" t="s">
        <v>151</v>
      </c>
      <c r="AU306" s="193" t="s">
        <v>78</v>
      </c>
      <c r="AV306" s="191" t="s">
        <v>76</v>
      </c>
      <c r="AW306" s="191" t="s">
        <v>26</v>
      </c>
      <c r="AX306" s="191" t="s">
        <v>68</v>
      </c>
      <c r="AY306" s="193" t="s">
        <v>140</v>
      </c>
    </row>
    <row r="307" spans="1:65" s="172" customFormat="1" x14ac:dyDescent="0.2">
      <c r="B307" s="173"/>
      <c r="D307" s="99" t="s">
        <v>151</v>
      </c>
      <c r="E307" s="174" t="s">
        <v>1</v>
      </c>
      <c r="F307" s="175" t="s">
        <v>359</v>
      </c>
      <c r="H307" s="176">
        <v>1.663</v>
      </c>
      <c r="L307" s="173"/>
      <c r="M307" s="177"/>
      <c r="N307" s="178"/>
      <c r="O307" s="178"/>
      <c r="P307" s="178"/>
      <c r="Q307" s="178"/>
      <c r="R307" s="178"/>
      <c r="S307" s="178"/>
      <c r="T307" s="179"/>
      <c r="AT307" s="174" t="s">
        <v>151</v>
      </c>
      <c r="AU307" s="174" t="s">
        <v>78</v>
      </c>
      <c r="AV307" s="172" t="s">
        <v>78</v>
      </c>
      <c r="AW307" s="172" t="s">
        <v>26</v>
      </c>
      <c r="AX307" s="172" t="s">
        <v>68</v>
      </c>
      <c r="AY307" s="174" t="s">
        <v>140</v>
      </c>
    </row>
    <row r="308" spans="1:65" s="199" customFormat="1" x14ac:dyDescent="0.2">
      <c r="B308" s="200"/>
      <c r="D308" s="99" t="s">
        <v>151</v>
      </c>
      <c r="E308" s="201" t="s">
        <v>1</v>
      </c>
      <c r="F308" s="202" t="s">
        <v>336</v>
      </c>
      <c r="H308" s="203">
        <v>4.9930000000000003</v>
      </c>
      <c r="L308" s="200"/>
      <c r="M308" s="204"/>
      <c r="N308" s="205"/>
      <c r="O308" s="205"/>
      <c r="P308" s="205"/>
      <c r="Q308" s="205"/>
      <c r="R308" s="205"/>
      <c r="S308" s="205"/>
      <c r="T308" s="206"/>
      <c r="AT308" s="201" t="s">
        <v>151</v>
      </c>
      <c r="AU308" s="201" t="s">
        <v>78</v>
      </c>
      <c r="AV308" s="199" t="s">
        <v>163</v>
      </c>
      <c r="AW308" s="199" t="s">
        <v>26</v>
      </c>
      <c r="AX308" s="199" t="s">
        <v>68</v>
      </c>
      <c r="AY308" s="201" t="s">
        <v>140</v>
      </c>
    </row>
    <row r="309" spans="1:65" s="180" customFormat="1" x14ac:dyDescent="0.2">
      <c r="B309" s="181"/>
      <c r="D309" s="99" t="s">
        <v>151</v>
      </c>
      <c r="E309" s="182" t="s">
        <v>1</v>
      </c>
      <c r="F309" s="183" t="s">
        <v>157</v>
      </c>
      <c r="H309" s="184">
        <v>16.448</v>
      </c>
      <c r="L309" s="181"/>
      <c r="M309" s="185"/>
      <c r="N309" s="186"/>
      <c r="O309" s="186"/>
      <c r="P309" s="186"/>
      <c r="Q309" s="186"/>
      <c r="R309" s="186"/>
      <c r="S309" s="186"/>
      <c r="T309" s="187"/>
      <c r="AT309" s="182" t="s">
        <v>151</v>
      </c>
      <c r="AU309" s="182" t="s">
        <v>78</v>
      </c>
      <c r="AV309" s="180" t="s">
        <v>147</v>
      </c>
      <c r="AW309" s="180" t="s">
        <v>26</v>
      </c>
      <c r="AX309" s="180" t="s">
        <v>76</v>
      </c>
      <c r="AY309" s="182" t="s">
        <v>140</v>
      </c>
    </row>
    <row r="310" spans="1:65" s="18" customFormat="1" ht="24.2" customHeight="1" x14ac:dyDescent="0.2">
      <c r="A310" s="15"/>
      <c r="B310" s="16"/>
      <c r="C310" s="87" t="s">
        <v>360</v>
      </c>
      <c r="D310" s="87" t="s">
        <v>142</v>
      </c>
      <c r="E310" s="88" t="s">
        <v>361</v>
      </c>
      <c r="F310" s="89" t="s">
        <v>362</v>
      </c>
      <c r="G310" s="90" t="s">
        <v>145</v>
      </c>
      <c r="H310" s="91">
        <v>13.41</v>
      </c>
      <c r="I310" s="2"/>
      <c r="J310" s="92">
        <f>ROUND(I310*H310,2)</f>
        <v>0</v>
      </c>
      <c r="K310" s="89" t="s">
        <v>146</v>
      </c>
      <c r="L310" s="16"/>
      <c r="M310" s="93" t="s">
        <v>1</v>
      </c>
      <c r="N310" s="94" t="s">
        <v>34</v>
      </c>
      <c r="O310" s="95">
        <v>2.048</v>
      </c>
      <c r="P310" s="95">
        <f>O310*H310</f>
        <v>27.46368</v>
      </c>
      <c r="Q310" s="95">
        <v>2.16</v>
      </c>
      <c r="R310" s="95">
        <f>Q310*H310</f>
        <v>28.965600000000002</v>
      </c>
      <c r="S310" s="95">
        <v>0</v>
      </c>
      <c r="T310" s="96">
        <f>S310*H310</f>
        <v>0</v>
      </c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R310" s="97" t="s">
        <v>147</v>
      </c>
      <c r="AT310" s="97" t="s">
        <v>142</v>
      </c>
      <c r="AU310" s="97" t="s">
        <v>78</v>
      </c>
      <c r="AY310" s="7" t="s">
        <v>140</v>
      </c>
      <c r="BE310" s="98">
        <f>IF(N310="základní",J310,0)</f>
        <v>0</v>
      </c>
      <c r="BF310" s="98">
        <f>IF(N310="snížená",J310,0)</f>
        <v>0</v>
      </c>
      <c r="BG310" s="98">
        <f>IF(N310="zákl. přenesená",J310,0)</f>
        <v>0</v>
      </c>
      <c r="BH310" s="98">
        <f>IF(N310="sníž. přenesená",J310,0)</f>
        <v>0</v>
      </c>
      <c r="BI310" s="98">
        <f>IF(N310="nulová",J310,0)</f>
        <v>0</v>
      </c>
      <c r="BJ310" s="7" t="s">
        <v>76</v>
      </c>
      <c r="BK310" s="98">
        <f>ROUND(I310*H310,2)</f>
        <v>0</v>
      </c>
      <c r="BL310" s="7" t="s">
        <v>147</v>
      </c>
      <c r="BM310" s="97" t="s">
        <v>363</v>
      </c>
    </row>
    <row r="311" spans="1:65" s="18" customFormat="1" x14ac:dyDescent="0.2">
      <c r="A311" s="15"/>
      <c r="B311" s="16"/>
      <c r="C311" s="15"/>
      <c r="D311" s="189" t="s">
        <v>149</v>
      </c>
      <c r="E311" s="15"/>
      <c r="F311" s="190" t="s">
        <v>364</v>
      </c>
      <c r="G311" s="15"/>
      <c r="H311" s="15"/>
      <c r="I311" s="15"/>
      <c r="J311" s="15"/>
      <c r="K311" s="15"/>
      <c r="L311" s="16"/>
      <c r="M311" s="101"/>
      <c r="N311" s="102"/>
      <c r="O311" s="103"/>
      <c r="P311" s="103"/>
      <c r="Q311" s="103"/>
      <c r="R311" s="103"/>
      <c r="S311" s="103"/>
      <c r="T311" s="10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7" t="s">
        <v>149</v>
      </c>
      <c r="AU311" s="7" t="s">
        <v>78</v>
      </c>
    </row>
    <row r="312" spans="1:65" s="191" customFormat="1" x14ac:dyDescent="0.2">
      <c r="B312" s="192"/>
      <c r="D312" s="99" t="s">
        <v>151</v>
      </c>
      <c r="E312" s="193" t="s">
        <v>1</v>
      </c>
      <c r="F312" s="194" t="s">
        <v>286</v>
      </c>
      <c r="H312" s="193" t="s">
        <v>1</v>
      </c>
      <c r="L312" s="192"/>
      <c r="M312" s="195"/>
      <c r="N312" s="196"/>
      <c r="O312" s="196"/>
      <c r="P312" s="196"/>
      <c r="Q312" s="196"/>
      <c r="R312" s="196"/>
      <c r="S312" s="196"/>
      <c r="T312" s="197"/>
      <c r="AT312" s="193" t="s">
        <v>151</v>
      </c>
      <c r="AU312" s="193" t="s">
        <v>78</v>
      </c>
      <c r="AV312" s="191" t="s">
        <v>76</v>
      </c>
      <c r="AW312" s="191" t="s">
        <v>26</v>
      </c>
      <c r="AX312" s="191" t="s">
        <v>68</v>
      </c>
      <c r="AY312" s="193" t="s">
        <v>140</v>
      </c>
    </row>
    <row r="313" spans="1:65" s="191" customFormat="1" x14ac:dyDescent="0.2">
      <c r="B313" s="192"/>
      <c r="D313" s="99" t="s">
        <v>151</v>
      </c>
      <c r="E313" s="193" t="s">
        <v>1</v>
      </c>
      <c r="F313" s="194" t="s">
        <v>287</v>
      </c>
      <c r="H313" s="193" t="s">
        <v>1</v>
      </c>
      <c r="L313" s="192"/>
      <c r="M313" s="195"/>
      <c r="N313" s="196"/>
      <c r="O313" s="196"/>
      <c r="P313" s="196"/>
      <c r="Q313" s="196"/>
      <c r="R313" s="196"/>
      <c r="S313" s="196"/>
      <c r="T313" s="197"/>
      <c r="AT313" s="193" t="s">
        <v>151</v>
      </c>
      <c r="AU313" s="193" t="s">
        <v>78</v>
      </c>
      <c r="AV313" s="191" t="s">
        <v>76</v>
      </c>
      <c r="AW313" s="191" t="s">
        <v>26</v>
      </c>
      <c r="AX313" s="191" t="s">
        <v>68</v>
      </c>
      <c r="AY313" s="193" t="s">
        <v>140</v>
      </c>
    </row>
    <row r="314" spans="1:65" s="172" customFormat="1" x14ac:dyDescent="0.2">
      <c r="B314" s="173"/>
      <c r="D314" s="99" t="s">
        <v>151</v>
      </c>
      <c r="E314" s="174" t="s">
        <v>1</v>
      </c>
      <c r="F314" s="175" t="s">
        <v>365</v>
      </c>
      <c r="H314" s="176">
        <v>2.5089999999999999</v>
      </c>
      <c r="L314" s="173"/>
      <c r="M314" s="177"/>
      <c r="N314" s="178"/>
      <c r="O314" s="178"/>
      <c r="P314" s="178"/>
      <c r="Q314" s="178"/>
      <c r="R314" s="178"/>
      <c r="S314" s="178"/>
      <c r="T314" s="179"/>
      <c r="AT314" s="174" t="s">
        <v>151</v>
      </c>
      <c r="AU314" s="174" t="s">
        <v>78</v>
      </c>
      <c r="AV314" s="172" t="s">
        <v>78</v>
      </c>
      <c r="AW314" s="172" t="s">
        <v>26</v>
      </c>
      <c r="AX314" s="172" t="s">
        <v>68</v>
      </c>
      <c r="AY314" s="174" t="s">
        <v>140</v>
      </c>
    </row>
    <row r="315" spans="1:65" s="191" customFormat="1" x14ac:dyDescent="0.2">
      <c r="B315" s="192"/>
      <c r="D315" s="99" t="s">
        <v>151</v>
      </c>
      <c r="E315" s="193" t="s">
        <v>1</v>
      </c>
      <c r="F315" s="194" t="s">
        <v>289</v>
      </c>
      <c r="H315" s="193" t="s">
        <v>1</v>
      </c>
      <c r="L315" s="192"/>
      <c r="M315" s="195"/>
      <c r="N315" s="196"/>
      <c r="O315" s="196"/>
      <c r="P315" s="196"/>
      <c r="Q315" s="196"/>
      <c r="R315" s="196"/>
      <c r="S315" s="196"/>
      <c r="T315" s="197"/>
      <c r="AT315" s="193" t="s">
        <v>151</v>
      </c>
      <c r="AU315" s="193" t="s">
        <v>78</v>
      </c>
      <c r="AV315" s="191" t="s">
        <v>76</v>
      </c>
      <c r="AW315" s="191" t="s">
        <v>26</v>
      </c>
      <c r="AX315" s="191" t="s">
        <v>68</v>
      </c>
      <c r="AY315" s="193" t="s">
        <v>140</v>
      </c>
    </row>
    <row r="316" spans="1:65" s="172" customFormat="1" x14ac:dyDescent="0.2">
      <c r="B316" s="173"/>
      <c r="D316" s="99" t="s">
        <v>151</v>
      </c>
      <c r="E316" s="174" t="s">
        <v>1</v>
      </c>
      <c r="F316" s="175" t="s">
        <v>366</v>
      </c>
      <c r="H316" s="176">
        <v>0.93600000000000005</v>
      </c>
      <c r="L316" s="173"/>
      <c r="M316" s="177"/>
      <c r="N316" s="178"/>
      <c r="O316" s="178"/>
      <c r="P316" s="178"/>
      <c r="Q316" s="178"/>
      <c r="R316" s="178"/>
      <c r="S316" s="178"/>
      <c r="T316" s="179"/>
      <c r="AT316" s="174" t="s">
        <v>151</v>
      </c>
      <c r="AU316" s="174" t="s">
        <v>78</v>
      </c>
      <c r="AV316" s="172" t="s">
        <v>78</v>
      </c>
      <c r="AW316" s="172" t="s">
        <v>26</v>
      </c>
      <c r="AX316" s="172" t="s">
        <v>68</v>
      </c>
      <c r="AY316" s="174" t="s">
        <v>140</v>
      </c>
    </row>
    <row r="317" spans="1:65" s="191" customFormat="1" x14ac:dyDescent="0.2">
      <c r="B317" s="192"/>
      <c r="D317" s="99" t="s">
        <v>151</v>
      </c>
      <c r="E317" s="193" t="s">
        <v>1</v>
      </c>
      <c r="F317" s="194" t="s">
        <v>291</v>
      </c>
      <c r="H317" s="193" t="s">
        <v>1</v>
      </c>
      <c r="L317" s="192"/>
      <c r="M317" s="195"/>
      <c r="N317" s="196"/>
      <c r="O317" s="196"/>
      <c r="P317" s="196"/>
      <c r="Q317" s="196"/>
      <c r="R317" s="196"/>
      <c r="S317" s="196"/>
      <c r="T317" s="197"/>
      <c r="AT317" s="193" t="s">
        <v>151</v>
      </c>
      <c r="AU317" s="193" t="s">
        <v>78</v>
      </c>
      <c r="AV317" s="191" t="s">
        <v>76</v>
      </c>
      <c r="AW317" s="191" t="s">
        <v>26</v>
      </c>
      <c r="AX317" s="191" t="s">
        <v>68</v>
      </c>
      <c r="AY317" s="193" t="s">
        <v>140</v>
      </c>
    </row>
    <row r="318" spans="1:65" s="172" customFormat="1" x14ac:dyDescent="0.2">
      <c r="B318" s="173"/>
      <c r="D318" s="99" t="s">
        <v>151</v>
      </c>
      <c r="E318" s="174" t="s">
        <v>1</v>
      </c>
      <c r="F318" s="175" t="s">
        <v>367</v>
      </c>
      <c r="H318" s="176">
        <v>7.13</v>
      </c>
      <c r="L318" s="173"/>
      <c r="M318" s="177"/>
      <c r="N318" s="178"/>
      <c r="O318" s="178"/>
      <c r="P318" s="178"/>
      <c r="Q318" s="178"/>
      <c r="R318" s="178"/>
      <c r="S318" s="178"/>
      <c r="T318" s="179"/>
      <c r="AT318" s="174" t="s">
        <v>151</v>
      </c>
      <c r="AU318" s="174" t="s">
        <v>78</v>
      </c>
      <c r="AV318" s="172" t="s">
        <v>78</v>
      </c>
      <c r="AW318" s="172" t="s">
        <v>26</v>
      </c>
      <c r="AX318" s="172" t="s">
        <v>68</v>
      </c>
      <c r="AY318" s="174" t="s">
        <v>140</v>
      </c>
    </row>
    <row r="319" spans="1:65" s="191" customFormat="1" x14ac:dyDescent="0.2">
      <c r="B319" s="192"/>
      <c r="D319" s="99" t="s">
        <v>151</v>
      </c>
      <c r="E319" s="193" t="s">
        <v>1</v>
      </c>
      <c r="F319" s="194" t="s">
        <v>293</v>
      </c>
      <c r="H319" s="193" t="s">
        <v>1</v>
      </c>
      <c r="L319" s="192"/>
      <c r="M319" s="195"/>
      <c r="N319" s="196"/>
      <c r="O319" s="196"/>
      <c r="P319" s="196"/>
      <c r="Q319" s="196"/>
      <c r="R319" s="196"/>
      <c r="S319" s="196"/>
      <c r="T319" s="197"/>
      <c r="AT319" s="193" t="s">
        <v>151</v>
      </c>
      <c r="AU319" s="193" t="s">
        <v>78</v>
      </c>
      <c r="AV319" s="191" t="s">
        <v>76</v>
      </c>
      <c r="AW319" s="191" t="s">
        <v>26</v>
      </c>
      <c r="AX319" s="191" t="s">
        <v>68</v>
      </c>
      <c r="AY319" s="193" t="s">
        <v>140</v>
      </c>
    </row>
    <row r="320" spans="1:65" s="172" customFormat="1" x14ac:dyDescent="0.2">
      <c r="B320" s="173"/>
      <c r="D320" s="99" t="s">
        <v>151</v>
      </c>
      <c r="E320" s="174" t="s">
        <v>1</v>
      </c>
      <c r="F320" s="175" t="s">
        <v>368</v>
      </c>
      <c r="H320" s="176">
        <v>2.835</v>
      </c>
      <c r="L320" s="173"/>
      <c r="M320" s="177"/>
      <c r="N320" s="178"/>
      <c r="O320" s="178"/>
      <c r="P320" s="178"/>
      <c r="Q320" s="178"/>
      <c r="R320" s="178"/>
      <c r="S320" s="178"/>
      <c r="T320" s="179"/>
      <c r="AT320" s="174" t="s">
        <v>151</v>
      </c>
      <c r="AU320" s="174" t="s">
        <v>78</v>
      </c>
      <c r="AV320" s="172" t="s">
        <v>78</v>
      </c>
      <c r="AW320" s="172" t="s">
        <v>26</v>
      </c>
      <c r="AX320" s="172" t="s">
        <v>68</v>
      </c>
      <c r="AY320" s="174" t="s">
        <v>140</v>
      </c>
    </row>
    <row r="321" spans="1:65" s="199" customFormat="1" x14ac:dyDescent="0.2">
      <c r="B321" s="200"/>
      <c r="D321" s="99" t="s">
        <v>151</v>
      </c>
      <c r="E321" s="201" t="s">
        <v>1</v>
      </c>
      <c r="F321" s="202" t="s">
        <v>336</v>
      </c>
      <c r="H321" s="203">
        <v>13.41</v>
      </c>
      <c r="L321" s="200"/>
      <c r="M321" s="204"/>
      <c r="N321" s="205"/>
      <c r="O321" s="205"/>
      <c r="P321" s="205"/>
      <c r="Q321" s="205"/>
      <c r="R321" s="205"/>
      <c r="S321" s="205"/>
      <c r="T321" s="206"/>
      <c r="AT321" s="201" t="s">
        <v>151</v>
      </c>
      <c r="AU321" s="201" t="s">
        <v>78</v>
      </c>
      <c r="AV321" s="199" t="s">
        <v>163</v>
      </c>
      <c r="AW321" s="199" t="s">
        <v>26</v>
      </c>
      <c r="AX321" s="199" t="s">
        <v>68</v>
      </c>
      <c r="AY321" s="201" t="s">
        <v>140</v>
      </c>
    </row>
    <row r="322" spans="1:65" s="180" customFormat="1" x14ac:dyDescent="0.2">
      <c r="B322" s="181"/>
      <c r="D322" s="99" t="s">
        <v>151</v>
      </c>
      <c r="E322" s="182" t="s">
        <v>1</v>
      </c>
      <c r="F322" s="183" t="s">
        <v>157</v>
      </c>
      <c r="H322" s="184">
        <v>13.41</v>
      </c>
      <c r="L322" s="181"/>
      <c r="M322" s="185"/>
      <c r="N322" s="186"/>
      <c r="O322" s="186"/>
      <c r="P322" s="186"/>
      <c r="Q322" s="186"/>
      <c r="R322" s="186"/>
      <c r="S322" s="186"/>
      <c r="T322" s="187"/>
      <c r="AT322" s="182" t="s">
        <v>151</v>
      </c>
      <c r="AU322" s="182" t="s">
        <v>78</v>
      </c>
      <c r="AV322" s="180" t="s">
        <v>147</v>
      </c>
      <c r="AW322" s="180" t="s">
        <v>26</v>
      </c>
      <c r="AX322" s="180" t="s">
        <v>76</v>
      </c>
      <c r="AY322" s="182" t="s">
        <v>140</v>
      </c>
    </row>
    <row r="323" spans="1:65" s="18" customFormat="1" ht="24.2" customHeight="1" x14ac:dyDescent="0.2">
      <c r="A323" s="15"/>
      <c r="B323" s="16"/>
      <c r="C323" s="87" t="s">
        <v>369</v>
      </c>
      <c r="D323" s="87" t="s">
        <v>142</v>
      </c>
      <c r="E323" s="88" t="s">
        <v>370</v>
      </c>
      <c r="F323" s="89" t="s">
        <v>371</v>
      </c>
      <c r="G323" s="90" t="s">
        <v>251</v>
      </c>
      <c r="H323" s="91">
        <v>12.4</v>
      </c>
      <c r="I323" s="2"/>
      <c r="J323" s="92">
        <f>ROUND(I323*H323,2)</f>
        <v>0</v>
      </c>
      <c r="K323" s="89" t="s">
        <v>2280</v>
      </c>
      <c r="L323" s="16"/>
      <c r="M323" s="93" t="s">
        <v>1</v>
      </c>
      <c r="N323" s="94" t="s">
        <v>34</v>
      </c>
      <c r="O323" s="95">
        <v>0</v>
      </c>
      <c r="P323" s="95">
        <f>O323*H323</f>
        <v>0</v>
      </c>
      <c r="Q323" s="95">
        <v>0</v>
      </c>
      <c r="R323" s="95">
        <f>Q323*H323</f>
        <v>0</v>
      </c>
      <c r="S323" s="95">
        <v>0</v>
      </c>
      <c r="T323" s="96">
        <f>S323*H323</f>
        <v>0</v>
      </c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R323" s="97" t="s">
        <v>147</v>
      </c>
      <c r="AT323" s="97" t="s">
        <v>142</v>
      </c>
      <c r="AU323" s="97" t="s">
        <v>78</v>
      </c>
      <c r="AY323" s="7" t="s">
        <v>140</v>
      </c>
      <c r="BE323" s="98">
        <f>IF(N323="základní",J323,0)</f>
        <v>0</v>
      </c>
      <c r="BF323" s="98">
        <f>IF(N323="snížená",J323,0)</f>
        <v>0</v>
      </c>
      <c r="BG323" s="98">
        <f>IF(N323="zákl. přenesená",J323,0)</f>
        <v>0</v>
      </c>
      <c r="BH323" s="98">
        <f>IF(N323="sníž. přenesená",J323,0)</f>
        <v>0</v>
      </c>
      <c r="BI323" s="98">
        <f>IF(N323="nulová",J323,0)</f>
        <v>0</v>
      </c>
      <c r="BJ323" s="7" t="s">
        <v>76</v>
      </c>
      <c r="BK323" s="98">
        <f>ROUND(I323*H323,2)</f>
        <v>0</v>
      </c>
      <c r="BL323" s="7" t="s">
        <v>147</v>
      </c>
      <c r="BM323" s="97" t="s">
        <v>372</v>
      </c>
    </row>
    <row r="324" spans="1:65" s="191" customFormat="1" x14ac:dyDescent="0.2">
      <c r="B324" s="192"/>
      <c r="D324" s="99" t="s">
        <v>151</v>
      </c>
      <c r="E324" s="193" t="s">
        <v>1</v>
      </c>
      <c r="F324" s="194" t="s">
        <v>373</v>
      </c>
      <c r="H324" s="193" t="s">
        <v>1</v>
      </c>
      <c r="L324" s="192"/>
      <c r="M324" s="195"/>
      <c r="N324" s="196"/>
      <c r="O324" s="196"/>
      <c r="P324" s="196"/>
      <c r="Q324" s="196"/>
      <c r="R324" s="196"/>
      <c r="S324" s="196"/>
      <c r="T324" s="197"/>
      <c r="AT324" s="193" t="s">
        <v>151</v>
      </c>
      <c r="AU324" s="193" t="s">
        <v>78</v>
      </c>
      <c r="AV324" s="191" t="s">
        <v>76</v>
      </c>
      <c r="AW324" s="191" t="s">
        <v>26</v>
      </c>
      <c r="AX324" s="191" t="s">
        <v>68</v>
      </c>
      <c r="AY324" s="193" t="s">
        <v>140</v>
      </c>
    </row>
    <row r="325" spans="1:65" s="191" customFormat="1" x14ac:dyDescent="0.2">
      <c r="B325" s="192"/>
      <c r="D325" s="99" t="s">
        <v>151</v>
      </c>
      <c r="E325" s="193" t="s">
        <v>1</v>
      </c>
      <c r="F325" s="194" t="s">
        <v>374</v>
      </c>
      <c r="H325" s="193" t="s">
        <v>1</v>
      </c>
      <c r="L325" s="192"/>
      <c r="M325" s="195"/>
      <c r="N325" s="196"/>
      <c r="O325" s="196"/>
      <c r="P325" s="196"/>
      <c r="Q325" s="196"/>
      <c r="R325" s="196"/>
      <c r="S325" s="196"/>
      <c r="T325" s="197"/>
      <c r="AT325" s="193" t="s">
        <v>151</v>
      </c>
      <c r="AU325" s="193" t="s">
        <v>78</v>
      </c>
      <c r="AV325" s="191" t="s">
        <v>76</v>
      </c>
      <c r="AW325" s="191" t="s">
        <v>26</v>
      </c>
      <c r="AX325" s="191" t="s">
        <v>68</v>
      </c>
      <c r="AY325" s="193" t="s">
        <v>140</v>
      </c>
    </row>
    <row r="326" spans="1:65" s="172" customFormat="1" x14ac:dyDescent="0.2">
      <c r="B326" s="173"/>
      <c r="D326" s="99" t="s">
        <v>151</v>
      </c>
      <c r="E326" s="174" t="s">
        <v>1</v>
      </c>
      <c r="F326" s="175" t="s">
        <v>375</v>
      </c>
      <c r="H326" s="176">
        <v>12.4</v>
      </c>
      <c r="L326" s="173"/>
      <c r="M326" s="177"/>
      <c r="N326" s="178"/>
      <c r="O326" s="178"/>
      <c r="P326" s="178"/>
      <c r="Q326" s="178"/>
      <c r="R326" s="178"/>
      <c r="S326" s="178"/>
      <c r="T326" s="179"/>
      <c r="AT326" s="174" t="s">
        <v>151</v>
      </c>
      <c r="AU326" s="174" t="s">
        <v>78</v>
      </c>
      <c r="AV326" s="172" t="s">
        <v>78</v>
      </c>
      <c r="AW326" s="172" t="s">
        <v>26</v>
      </c>
      <c r="AX326" s="172" t="s">
        <v>68</v>
      </c>
      <c r="AY326" s="174" t="s">
        <v>140</v>
      </c>
    </row>
    <row r="327" spans="1:65" s="180" customFormat="1" x14ac:dyDescent="0.2">
      <c r="B327" s="181"/>
      <c r="D327" s="99" t="s">
        <v>151</v>
      </c>
      <c r="E327" s="182" t="s">
        <v>1</v>
      </c>
      <c r="F327" s="183" t="s">
        <v>157</v>
      </c>
      <c r="H327" s="184">
        <v>12.4</v>
      </c>
      <c r="L327" s="181"/>
      <c r="M327" s="185"/>
      <c r="N327" s="186"/>
      <c r="O327" s="186"/>
      <c r="P327" s="186"/>
      <c r="Q327" s="186"/>
      <c r="R327" s="186"/>
      <c r="S327" s="186"/>
      <c r="T327" s="187"/>
      <c r="AT327" s="182" t="s">
        <v>151</v>
      </c>
      <c r="AU327" s="182" t="s">
        <v>78</v>
      </c>
      <c r="AV327" s="180" t="s">
        <v>147</v>
      </c>
      <c r="AW327" s="180" t="s">
        <v>26</v>
      </c>
      <c r="AX327" s="180" t="s">
        <v>76</v>
      </c>
      <c r="AY327" s="182" t="s">
        <v>140</v>
      </c>
    </row>
    <row r="328" spans="1:65" s="18" customFormat="1" ht="16.5" customHeight="1" x14ac:dyDescent="0.2">
      <c r="A328" s="15"/>
      <c r="B328" s="16"/>
      <c r="C328" s="87" t="s">
        <v>376</v>
      </c>
      <c r="D328" s="87" t="s">
        <v>142</v>
      </c>
      <c r="E328" s="88" t="s">
        <v>377</v>
      </c>
      <c r="F328" s="89" t="s">
        <v>378</v>
      </c>
      <c r="G328" s="90" t="s">
        <v>251</v>
      </c>
      <c r="H328" s="91">
        <v>134.6</v>
      </c>
      <c r="I328" s="2"/>
      <c r="J328" s="92">
        <f>ROUND(I328*H328,2)</f>
        <v>0</v>
      </c>
      <c r="K328" s="89" t="s">
        <v>2280</v>
      </c>
      <c r="L328" s="16"/>
      <c r="M328" s="93" t="s">
        <v>1</v>
      </c>
      <c r="N328" s="94" t="s">
        <v>34</v>
      </c>
      <c r="O328" s="95">
        <v>0.50700000000000001</v>
      </c>
      <c r="P328" s="95">
        <f>O328*H328</f>
        <v>68.242199999999997</v>
      </c>
      <c r="Q328" s="95">
        <v>0.16177</v>
      </c>
      <c r="R328" s="95">
        <f>Q328*H328</f>
        <v>21.774241999999997</v>
      </c>
      <c r="S328" s="95">
        <v>0</v>
      </c>
      <c r="T328" s="96">
        <f>S328*H328</f>
        <v>0</v>
      </c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R328" s="97" t="s">
        <v>147</v>
      </c>
      <c r="AT328" s="97" t="s">
        <v>142</v>
      </c>
      <c r="AU328" s="97" t="s">
        <v>78</v>
      </c>
      <c r="AY328" s="7" t="s">
        <v>140</v>
      </c>
      <c r="BE328" s="98">
        <f>IF(N328="základní",J328,0)</f>
        <v>0</v>
      </c>
      <c r="BF328" s="98">
        <f>IF(N328="snížená",J328,0)</f>
        <v>0</v>
      </c>
      <c r="BG328" s="98">
        <f>IF(N328="zákl. přenesená",J328,0)</f>
        <v>0</v>
      </c>
      <c r="BH328" s="98">
        <f>IF(N328="sníž. přenesená",J328,0)</f>
        <v>0</v>
      </c>
      <c r="BI328" s="98">
        <f>IF(N328="nulová",J328,0)</f>
        <v>0</v>
      </c>
      <c r="BJ328" s="7" t="s">
        <v>76</v>
      </c>
      <c r="BK328" s="98">
        <f>ROUND(I328*H328,2)</f>
        <v>0</v>
      </c>
      <c r="BL328" s="7" t="s">
        <v>147</v>
      </c>
      <c r="BM328" s="97" t="s">
        <v>379</v>
      </c>
    </row>
    <row r="329" spans="1:65" s="18" customFormat="1" ht="19.5" x14ac:dyDescent="0.2">
      <c r="A329" s="15"/>
      <c r="B329" s="16"/>
      <c r="C329" s="15"/>
      <c r="D329" s="99" t="s">
        <v>380</v>
      </c>
      <c r="E329" s="15"/>
      <c r="F329" s="100" t="s">
        <v>381</v>
      </c>
      <c r="G329" s="15"/>
      <c r="H329" s="15"/>
      <c r="I329" s="15"/>
      <c r="J329" s="15"/>
      <c r="K329" s="15"/>
      <c r="L329" s="16"/>
      <c r="M329" s="101"/>
      <c r="N329" s="102"/>
      <c r="O329" s="103"/>
      <c r="P329" s="103"/>
      <c r="Q329" s="103"/>
      <c r="R329" s="103"/>
      <c r="S329" s="103"/>
      <c r="T329" s="10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7" t="s">
        <v>380</v>
      </c>
      <c r="AU329" s="7" t="s">
        <v>78</v>
      </c>
    </row>
    <row r="330" spans="1:65" s="191" customFormat="1" x14ac:dyDescent="0.2">
      <c r="B330" s="192"/>
      <c r="D330" s="99" t="s">
        <v>151</v>
      </c>
      <c r="E330" s="193" t="s">
        <v>1</v>
      </c>
      <c r="F330" s="194" t="s">
        <v>382</v>
      </c>
      <c r="H330" s="193" t="s">
        <v>1</v>
      </c>
      <c r="L330" s="192"/>
      <c r="M330" s="195"/>
      <c r="N330" s="196"/>
      <c r="O330" s="196"/>
      <c r="P330" s="196"/>
      <c r="Q330" s="196"/>
      <c r="R330" s="196"/>
      <c r="S330" s="196"/>
      <c r="T330" s="197"/>
      <c r="AT330" s="193" t="s">
        <v>151</v>
      </c>
      <c r="AU330" s="193" t="s">
        <v>78</v>
      </c>
      <c r="AV330" s="191" t="s">
        <v>76</v>
      </c>
      <c r="AW330" s="191" t="s">
        <v>26</v>
      </c>
      <c r="AX330" s="191" t="s">
        <v>68</v>
      </c>
      <c r="AY330" s="193" t="s">
        <v>140</v>
      </c>
    </row>
    <row r="331" spans="1:65" s="191" customFormat="1" x14ac:dyDescent="0.2">
      <c r="B331" s="192"/>
      <c r="D331" s="99" t="s">
        <v>151</v>
      </c>
      <c r="E331" s="193" t="s">
        <v>1</v>
      </c>
      <c r="F331" s="194" t="s">
        <v>383</v>
      </c>
      <c r="H331" s="193" t="s">
        <v>1</v>
      </c>
      <c r="L331" s="192"/>
      <c r="M331" s="195"/>
      <c r="N331" s="196"/>
      <c r="O331" s="196"/>
      <c r="P331" s="196"/>
      <c r="Q331" s="196"/>
      <c r="R331" s="196"/>
      <c r="S331" s="196"/>
      <c r="T331" s="197"/>
      <c r="AT331" s="193" t="s">
        <v>151</v>
      </c>
      <c r="AU331" s="193" t="s">
        <v>78</v>
      </c>
      <c r="AV331" s="191" t="s">
        <v>76</v>
      </c>
      <c r="AW331" s="191" t="s">
        <v>26</v>
      </c>
      <c r="AX331" s="191" t="s">
        <v>68</v>
      </c>
      <c r="AY331" s="193" t="s">
        <v>140</v>
      </c>
    </row>
    <row r="332" spans="1:65" s="172" customFormat="1" x14ac:dyDescent="0.2">
      <c r="B332" s="173"/>
      <c r="D332" s="99" t="s">
        <v>151</v>
      </c>
      <c r="E332" s="174" t="s">
        <v>1</v>
      </c>
      <c r="F332" s="175" t="s">
        <v>384</v>
      </c>
      <c r="H332" s="176">
        <v>20.6</v>
      </c>
      <c r="L332" s="173"/>
      <c r="M332" s="177"/>
      <c r="N332" s="178"/>
      <c r="O332" s="178"/>
      <c r="P332" s="178"/>
      <c r="Q332" s="178"/>
      <c r="R332" s="178"/>
      <c r="S332" s="178"/>
      <c r="T332" s="179"/>
      <c r="AT332" s="174" t="s">
        <v>151</v>
      </c>
      <c r="AU332" s="174" t="s">
        <v>78</v>
      </c>
      <c r="AV332" s="172" t="s">
        <v>78</v>
      </c>
      <c r="AW332" s="172" t="s">
        <v>26</v>
      </c>
      <c r="AX332" s="172" t="s">
        <v>68</v>
      </c>
      <c r="AY332" s="174" t="s">
        <v>140</v>
      </c>
    </row>
    <row r="333" spans="1:65" s="191" customFormat="1" x14ac:dyDescent="0.2">
      <c r="B333" s="192"/>
      <c r="D333" s="99" t="s">
        <v>151</v>
      </c>
      <c r="E333" s="193" t="s">
        <v>1</v>
      </c>
      <c r="F333" s="194" t="s">
        <v>385</v>
      </c>
      <c r="H333" s="193" t="s">
        <v>1</v>
      </c>
      <c r="L333" s="192"/>
      <c r="M333" s="195"/>
      <c r="N333" s="196"/>
      <c r="O333" s="196"/>
      <c r="P333" s="196"/>
      <c r="Q333" s="196"/>
      <c r="R333" s="196"/>
      <c r="S333" s="196"/>
      <c r="T333" s="197"/>
      <c r="AT333" s="193" t="s">
        <v>151</v>
      </c>
      <c r="AU333" s="193" t="s">
        <v>78</v>
      </c>
      <c r="AV333" s="191" t="s">
        <v>76</v>
      </c>
      <c r="AW333" s="191" t="s">
        <v>26</v>
      </c>
      <c r="AX333" s="191" t="s">
        <v>68</v>
      </c>
      <c r="AY333" s="193" t="s">
        <v>140</v>
      </c>
    </row>
    <row r="334" spans="1:65" s="172" customFormat="1" x14ac:dyDescent="0.2">
      <c r="B334" s="173"/>
      <c r="D334" s="99" t="s">
        <v>151</v>
      </c>
      <c r="E334" s="174" t="s">
        <v>1</v>
      </c>
      <c r="F334" s="175" t="s">
        <v>386</v>
      </c>
      <c r="H334" s="176">
        <v>20.8</v>
      </c>
      <c r="L334" s="173"/>
      <c r="M334" s="177"/>
      <c r="N334" s="178"/>
      <c r="O334" s="178"/>
      <c r="P334" s="178"/>
      <c r="Q334" s="178"/>
      <c r="R334" s="178"/>
      <c r="S334" s="178"/>
      <c r="T334" s="179"/>
      <c r="AT334" s="174" t="s">
        <v>151</v>
      </c>
      <c r="AU334" s="174" t="s">
        <v>78</v>
      </c>
      <c r="AV334" s="172" t="s">
        <v>78</v>
      </c>
      <c r="AW334" s="172" t="s">
        <v>26</v>
      </c>
      <c r="AX334" s="172" t="s">
        <v>68</v>
      </c>
      <c r="AY334" s="174" t="s">
        <v>140</v>
      </c>
    </row>
    <row r="335" spans="1:65" s="191" customFormat="1" x14ac:dyDescent="0.2">
      <c r="B335" s="192"/>
      <c r="D335" s="99" t="s">
        <v>151</v>
      </c>
      <c r="E335" s="193" t="s">
        <v>1</v>
      </c>
      <c r="F335" s="194" t="s">
        <v>287</v>
      </c>
      <c r="H335" s="193" t="s">
        <v>1</v>
      </c>
      <c r="L335" s="192"/>
      <c r="M335" s="195"/>
      <c r="N335" s="196"/>
      <c r="O335" s="196"/>
      <c r="P335" s="196"/>
      <c r="Q335" s="196"/>
      <c r="R335" s="196"/>
      <c r="S335" s="196"/>
      <c r="T335" s="197"/>
      <c r="AT335" s="193" t="s">
        <v>151</v>
      </c>
      <c r="AU335" s="193" t="s">
        <v>78</v>
      </c>
      <c r="AV335" s="191" t="s">
        <v>76</v>
      </c>
      <c r="AW335" s="191" t="s">
        <v>26</v>
      </c>
      <c r="AX335" s="191" t="s">
        <v>68</v>
      </c>
      <c r="AY335" s="193" t="s">
        <v>140</v>
      </c>
    </row>
    <row r="336" spans="1:65" s="172" customFormat="1" x14ac:dyDescent="0.2">
      <c r="B336" s="173"/>
      <c r="D336" s="99" t="s">
        <v>151</v>
      </c>
      <c r="E336" s="174" t="s">
        <v>1</v>
      </c>
      <c r="F336" s="175" t="s">
        <v>281</v>
      </c>
      <c r="H336" s="176">
        <v>20</v>
      </c>
      <c r="L336" s="173"/>
      <c r="M336" s="177"/>
      <c r="N336" s="178"/>
      <c r="O336" s="178"/>
      <c r="P336" s="178"/>
      <c r="Q336" s="178"/>
      <c r="R336" s="178"/>
      <c r="S336" s="178"/>
      <c r="T336" s="179"/>
      <c r="AT336" s="174" t="s">
        <v>151</v>
      </c>
      <c r="AU336" s="174" t="s">
        <v>78</v>
      </c>
      <c r="AV336" s="172" t="s">
        <v>78</v>
      </c>
      <c r="AW336" s="172" t="s">
        <v>26</v>
      </c>
      <c r="AX336" s="172" t="s">
        <v>68</v>
      </c>
      <c r="AY336" s="174" t="s">
        <v>140</v>
      </c>
    </row>
    <row r="337" spans="1:65" s="191" customFormat="1" x14ac:dyDescent="0.2">
      <c r="B337" s="192"/>
      <c r="D337" s="99" t="s">
        <v>151</v>
      </c>
      <c r="E337" s="193" t="s">
        <v>1</v>
      </c>
      <c r="F337" s="194" t="s">
        <v>293</v>
      </c>
      <c r="H337" s="193" t="s">
        <v>1</v>
      </c>
      <c r="L337" s="192"/>
      <c r="M337" s="195"/>
      <c r="N337" s="196"/>
      <c r="O337" s="196"/>
      <c r="P337" s="196"/>
      <c r="Q337" s="196"/>
      <c r="R337" s="196"/>
      <c r="S337" s="196"/>
      <c r="T337" s="197"/>
      <c r="AT337" s="193" t="s">
        <v>151</v>
      </c>
      <c r="AU337" s="193" t="s">
        <v>78</v>
      </c>
      <c r="AV337" s="191" t="s">
        <v>76</v>
      </c>
      <c r="AW337" s="191" t="s">
        <v>26</v>
      </c>
      <c r="AX337" s="191" t="s">
        <v>68</v>
      </c>
      <c r="AY337" s="193" t="s">
        <v>140</v>
      </c>
    </row>
    <row r="338" spans="1:65" s="172" customFormat="1" x14ac:dyDescent="0.2">
      <c r="B338" s="173"/>
      <c r="D338" s="99" t="s">
        <v>151</v>
      </c>
      <c r="E338" s="174" t="s">
        <v>1</v>
      </c>
      <c r="F338" s="175" t="s">
        <v>387</v>
      </c>
      <c r="H338" s="176">
        <v>62.9</v>
      </c>
      <c r="L338" s="173"/>
      <c r="M338" s="177"/>
      <c r="N338" s="178"/>
      <c r="O338" s="178"/>
      <c r="P338" s="178"/>
      <c r="Q338" s="178"/>
      <c r="R338" s="178"/>
      <c r="S338" s="178"/>
      <c r="T338" s="179"/>
      <c r="AT338" s="174" t="s">
        <v>151</v>
      </c>
      <c r="AU338" s="174" t="s">
        <v>78</v>
      </c>
      <c r="AV338" s="172" t="s">
        <v>78</v>
      </c>
      <c r="AW338" s="172" t="s">
        <v>26</v>
      </c>
      <c r="AX338" s="172" t="s">
        <v>68</v>
      </c>
      <c r="AY338" s="174" t="s">
        <v>140</v>
      </c>
    </row>
    <row r="339" spans="1:65" s="191" customFormat="1" x14ac:dyDescent="0.2">
      <c r="B339" s="192"/>
      <c r="D339" s="99" t="s">
        <v>151</v>
      </c>
      <c r="E339" s="193" t="s">
        <v>1</v>
      </c>
      <c r="F339" s="194" t="s">
        <v>388</v>
      </c>
      <c r="H339" s="193" t="s">
        <v>1</v>
      </c>
      <c r="L339" s="192"/>
      <c r="M339" s="195"/>
      <c r="N339" s="196"/>
      <c r="O339" s="196"/>
      <c r="P339" s="196"/>
      <c r="Q339" s="196"/>
      <c r="R339" s="196"/>
      <c r="S339" s="196"/>
      <c r="T339" s="197"/>
      <c r="AT339" s="193" t="s">
        <v>151</v>
      </c>
      <c r="AU339" s="193" t="s">
        <v>78</v>
      </c>
      <c r="AV339" s="191" t="s">
        <v>76</v>
      </c>
      <c r="AW339" s="191" t="s">
        <v>26</v>
      </c>
      <c r="AX339" s="191" t="s">
        <v>68</v>
      </c>
      <c r="AY339" s="193" t="s">
        <v>140</v>
      </c>
    </row>
    <row r="340" spans="1:65" s="172" customFormat="1" x14ac:dyDescent="0.2">
      <c r="B340" s="173"/>
      <c r="D340" s="99" t="s">
        <v>151</v>
      </c>
      <c r="E340" s="174" t="s">
        <v>1</v>
      </c>
      <c r="F340" s="175" t="s">
        <v>389</v>
      </c>
      <c r="H340" s="176">
        <v>10.3</v>
      </c>
      <c r="L340" s="173"/>
      <c r="M340" s="177"/>
      <c r="N340" s="178"/>
      <c r="O340" s="178"/>
      <c r="P340" s="178"/>
      <c r="Q340" s="178"/>
      <c r="R340" s="178"/>
      <c r="S340" s="178"/>
      <c r="T340" s="179"/>
      <c r="AT340" s="174" t="s">
        <v>151</v>
      </c>
      <c r="AU340" s="174" t="s">
        <v>78</v>
      </c>
      <c r="AV340" s="172" t="s">
        <v>78</v>
      </c>
      <c r="AW340" s="172" t="s">
        <v>26</v>
      </c>
      <c r="AX340" s="172" t="s">
        <v>68</v>
      </c>
      <c r="AY340" s="174" t="s">
        <v>140</v>
      </c>
    </row>
    <row r="341" spans="1:65" s="199" customFormat="1" x14ac:dyDescent="0.2">
      <c r="B341" s="200"/>
      <c r="D341" s="99" t="s">
        <v>151</v>
      </c>
      <c r="E341" s="201" t="s">
        <v>1</v>
      </c>
      <c r="F341" s="202" t="s">
        <v>336</v>
      </c>
      <c r="H341" s="203">
        <v>134.6</v>
      </c>
      <c r="L341" s="200"/>
      <c r="M341" s="204"/>
      <c r="N341" s="205"/>
      <c r="O341" s="205"/>
      <c r="P341" s="205"/>
      <c r="Q341" s="205"/>
      <c r="R341" s="205"/>
      <c r="S341" s="205"/>
      <c r="T341" s="206"/>
      <c r="AT341" s="201" t="s">
        <v>151</v>
      </c>
      <c r="AU341" s="201" t="s">
        <v>78</v>
      </c>
      <c r="AV341" s="199" t="s">
        <v>163</v>
      </c>
      <c r="AW341" s="199" t="s">
        <v>26</v>
      </c>
      <c r="AX341" s="199" t="s">
        <v>68</v>
      </c>
      <c r="AY341" s="201" t="s">
        <v>140</v>
      </c>
    </row>
    <row r="342" spans="1:65" s="180" customFormat="1" x14ac:dyDescent="0.2">
      <c r="B342" s="181"/>
      <c r="D342" s="99" t="s">
        <v>151</v>
      </c>
      <c r="E342" s="182" t="s">
        <v>1</v>
      </c>
      <c r="F342" s="183" t="s">
        <v>157</v>
      </c>
      <c r="H342" s="184">
        <v>134.6</v>
      </c>
      <c r="L342" s="181"/>
      <c r="M342" s="185"/>
      <c r="N342" s="186"/>
      <c r="O342" s="186"/>
      <c r="P342" s="186"/>
      <c r="Q342" s="186"/>
      <c r="R342" s="186"/>
      <c r="S342" s="186"/>
      <c r="T342" s="187"/>
      <c r="AT342" s="182" t="s">
        <v>151</v>
      </c>
      <c r="AU342" s="182" t="s">
        <v>78</v>
      </c>
      <c r="AV342" s="180" t="s">
        <v>147</v>
      </c>
      <c r="AW342" s="180" t="s">
        <v>26</v>
      </c>
      <c r="AX342" s="180" t="s">
        <v>76</v>
      </c>
      <c r="AY342" s="182" t="s">
        <v>140</v>
      </c>
    </row>
    <row r="343" spans="1:65" s="18" customFormat="1" ht="16.5" customHeight="1" x14ac:dyDescent="0.2">
      <c r="A343" s="15"/>
      <c r="B343" s="16"/>
      <c r="C343" s="87" t="s">
        <v>390</v>
      </c>
      <c r="D343" s="87" t="s">
        <v>142</v>
      </c>
      <c r="E343" s="88" t="s">
        <v>391</v>
      </c>
      <c r="F343" s="89" t="s">
        <v>392</v>
      </c>
      <c r="G343" s="90" t="s">
        <v>251</v>
      </c>
      <c r="H343" s="91">
        <v>94.6</v>
      </c>
      <c r="I343" s="2"/>
      <c r="J343" s="92">
        <f>ROUND(I343*H343,2)</f>
        <v>0</v>
      </c>
      <c r="K343" s="89" t="s">
        <v>2280</v>
      </c>
      <c r="L343" s="16"/>
      <c r="M343" s="93" t="s">
        <v>1</v>
      </c>
      <c r="N343" s="94" t="s">
        <v>34</v>
      </c>
      <c r="O343" s="95">
        <v>0.50700000000000001</v>
      </c>
      <c r="P343" s="95">
        <f>O343*H343</f>
        <v>47.962199999999996</v>
      </c>
      <c r="Q343" s="95">
        <v>0.29410999999999998</v>
      </c>
      <c r="R343" s="95">
        <f>Q343*H343</f>
        <v>27.822805999999996</v>
      </c>
      <c r="S343" s="95">
        <v>0</v>
      </c>
      <c r="T343" s="96">
        <f>S343*H343</f>
        <v>0</v>
      </c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R343" s="97" t="s">
        <v>147</v>
      </c>
      <c r="AT343" s="97" t="s">
        <v>142</v>
      </c>
      <c r="AU343" s="97" t="s">
        <v>78</v>
      </c>
      <c r="AY343" s="7" t="s">
        <v>140</v>
      </c>
      <c r="BE343" s="98">
        <f>IF(N343="základní",J343,0)</f>
        <v>0</v>
      </c>
      <c r="BF343" s="98">
        <f>IF(N343="snížená",J343,0)</f>
        <v>0</v>
      </c>
      <c r="BG343" s="98">
        <f>IF(N343="zákl. přenesená",J343,0)</f>
        <v>0</v>
      </c>
      <c r="BH343" s="98">
        <f>IF(N343="sníž. přenesená",J343,0)</f>
        <v>0</v>
      </c>
      <c r="BI343" s="98">
        <f>IF(N343="nulová",J343,0)</f>
        <v>0</v>
      </c>
      <c r="BJ343" s="7" t="s">
        <v>76</v>
      </c>
      <c r="BK343" s="98">
        <f>ROUND(I343*H343,2)</f>
        <v>0</v>
      </c>
      <c r="BL343" s="7" t="s">
        <v>147</v>
      </c>
      <c r="BM343" s="97" t="s">
        <v>393</v>
      </c>
    </row>
    <row r="344" spans="1:65" s="18" customFormat="1" ht="19.5" x14ac:dyDescent="0.2">
      <c r="A344" s="15"/>
      <c r="B344" s="16"/>
      <c r="C344" s="15"/>
      <c r="D344" s="99" t="s">
        <v>380</v>
      </c>
      <c r="E344" s="15"/>
      <c r="F344" s="100" t="s">
        <v>381</v>
      </c>
      <c r="G344" s="15"/>
      <c r="H344" s="15"/>
      <c r="I344" s="15"/>
      <c r="J344" s="15"/>
      <c r="K344" s="15"/>
      <c r="L344" s="16"/>
      <c r="M344" s="101"/>
      <c r="N344" s="102"/>
      <c r="O344" s="103"/>
      <c r="P344" s="103"/>
      <c r="Q344" s="103"/>
      <c r="R344" s="103"/>
      <c r="S344" s="103"/>
      <c r="T344" s="10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7" t="s">
        <v>380</v>
      </c>
      <c r="AU344" s="7" t="s">
        <v>78</v>
      </c>
    </row>
    <row r="345" spans="1:65" s="191" customFormat="1" x14ac:dyDescent="0.2">
      <c r="B345" s="192"/>
      <c r="D345" s="99" t="s">
        <v>151</v>
      </c>
      <c r="E345" s="193" t="s">
        <v>1</v>
      </c>
      <c r="F345" s="194" t="s">
        <v>286</v>
      </c>
      <c r="H345" s="193" t="s">
        <v>1</v>
      </c>
      <c r="L345" s="192"/>
      <c r="M345" s="195"/>
      <c r="N345" s="196"/>
      <c r="O345" s="196"/>
      <c r="P345" s="196"/>
      <c r="Q345" s="196"/>
      <c r="R345" s="196"/>
      <c r="S345" s="196"/>
      <c r="T345" s="197"/>
      <c r="AT345" s="193" t="s">
        <v>151</v>
      </c>
      <c r="AU345" s="193" t="s">
        <v>78</v>
      </c>
      <c r="AV345" s="191" t="s">
        <v>76</v>
      </c>
      <c r="AW345" s="191" t="s">
        <v>26</v>
      </c>
      <c r="AX345" s="191" t="s">
        <v>68</v>
      </c>
      <c r="AY345" s="193" t="s">
        <v>140</v>
      </c>
    </row>
    <row r="346" spans="1:65" s="191" customFormat="1" x14ac:dyDescent="0.2">
      <c r="B346" s="192"/>
      <c r="D346" s="99" t="s">
        <v>151</v>
      </c>
      <c r="E346" s="193" t="s">
        <v>1</v>
      </c>
      <c r="F346" s="194" t="s">
        <v>287</v>
      </c>
      <c r="H346" s="193" t="s">
        <v>1</v>
      </c>
      <c r="L346" s="192"/>
      <c r="M346" s="195"/>
      <c r="N346" s="196"/>
      <c r="O346" s="196"/>
      <c r="P346" s="196"/>
      <c r="Q346" s="196"/>
      <c r="R346" s="196"/>
      <c r="S346" s="196"/>
      <c r="T346" s="197"/>
      <c r="AT346" s="193" t="s">
        <v>151</v>
      </c>
      <c r="AU346" s="193" t="s">
        <v>78</v>
      </c>
      <c r="AV346" s="191" t="s">
        <v>76</v>
      </c>
      <c r="AW346" s="191" t="s">
        <v>26</v>
      </c>
      <c r="AX346" s="191" t="s">
        <v>68</v>
      </c>
      <c r="AY346" s="193" t="s">
        <v>140</v>
      </c>
    </row>
    <row r="347" spans="1:65" s="172" customFormat="1" x14ac:dyDescent="0.2">
      <c r="B347" s="173"/>
      <c r="D347" s="99" t="s">
        <v>151</v>
      </c>
      <c r="E347" s="174" t="s">
        <v>1</v>
      </c>
      <c r="F347" s="175" t="s">
        <v>394</v>
      </c>
      <c r="H347" s="176">
        <v>17.7</v>
      </c>
      <c r="L347" s="173"/>
      <c r="M347" s="177"/>
      <c r="N347" s="178"/>
      <c r="O347" s="178"/>
      <c r="P347" s="178"/>
      <c r="Q347" s="178"/>
      <c r="R347" s="178"/>
      <c r="S347" s="178"/>
      <c r="T347" s="179"/>
      <c r="AT347" s="174" t="s">
        <v>151</v>
      </c>
      <c r="AU347" s="174" t="s">
        <v>78</v>
      </c>
      <c r="AV347" s="172" t="s">
        <v>78</v>
      </c>
      <c r="AW347" s="172" t="s">
        <v>26</v>
      </c>
      <c r="AX347" s="172" t="s">
        <v>68</v>
      </c>
      <c r="AY347" s="174" t="s">
        <v>140</v>
      </c>
    </row>
    <row r="348" spans="1:65" s="191" customFormat="1" x14ac:dyDescent="0.2">
      <c r="B348" s="192"/>
      <c r="D348" s="99" t="s">
        <v>151</v>
      </c>
      <c r="E348" s="193" t="s">
        <v>1</v>
      </c>
      <c r="F348" s="194" t="s">
        <v>289</v>
      </c>
      <c r="H348" s="193" t="s">
        <v>1</v>
      </c>
      <c r="L348" s="192"/>
      <c r="M348" s="195"/>
      <c r="N348" s="196"/>
      <c r="O348" s="196"/>
      <c r="P348" s="196"/>
      <c r="Q348" s="196"/>
      <c r="R348" s="196"/>
      <c r="S348" s="196"/>
      <c r="T348" s="197"/>
      <c r="AT348" s="193" t="s">
        <v>151</v>
      </c>
      <c r="AU348" s="193" t="s">
        <v>78</v>
      </c>
      <c r="AV348" s="191" t="s">
        <v>76</v>
      </c>
      <c r="AW348" s="191" t="s">
        <v>26</v>
      </c>
      <c r="AX348" s="191" t="s">
        <v>68</v>
      </c>
      <c r="AY348" s="193" t="s">
        <v>140</v>
      </c>
    </row>
    <row r="349" spans="1:65" s="172" customFormat="1" x14ac:dyDescent="0.2">
      <c r="B349" s="173"/>
      <c r="D349" s="99" t="s">
        <v>151</v>
      </c>
      <c r="E349" s="174" t="s">
        <v>1</v>
      </c>
      <c r="F349" s="175" t="s">
        <v>395</v>
      </c>
      <c r="H349" s="176">
        <v>6.6</v>
      </c>
      <c r="L349" s="173"/>
      <c r="M349" s="177"/>
      <c r="N349" s="178"/>
      <c r="O349" s="178"/>
      <c r="P349" s="178"/>
      <c r="Q349" s="178"/>
      <c r="R349" s="178"/>
      <c r="S349" s="178"/>
      <c r="T349" s="179"/>
      <c r="AT349" s="174" t="s">
        <v>151</v>
      </c>
      <c r="AU349" s="174" t="s">
        <v>78</v>
      </c>
      <c r="AV349" s="172" t="s">
        <v>78</v>
      </c>
      <c r="AW349" s="172" t="s">
        <v>26</v>
      </c>
      <c r="AX349" s="172" t="s">
        <v>68</v>
      </c>
      <c r="AY349" s="174" t="s">
        <v>140</v>
      </c>
    </row>
    <row r="350" spans="1:65" s="191" customFormat="1" x14ac:dyDescent="0.2">
      <c r="B350" s="192"/>
      <c r="D350" s="99" t="s">
        <v>151</v>
      </c>
      <c r="E350" s="193" t="s">
        <v>1</v>
      </c>
      <c r="F350" s="194" t="s">
        <v>291</v>
      </c>
      <c r="H350" s="193" t="s">
        <v>1</v>
      </c>
      <c r="L350" s="192"/>
      <c r="M350" s="195"/>
      <c r="N350" s="196"/>
      <c r="O350" s="196"/>
      <c r="P350" s="196"/>
      <c r="Q350" s="196"/>
      <c r="R350" s="196"/>
      <c r="S350" s="196"/>
      <c r="T350" s="197"/>
      <c r="AT350" s="193" t="s">
        <v>151</v>
      </c>
      <c r="AU350" s="193" t="s">
        <v>78</v>
      </c>
      <c r="AV350" s="191" t="s">
        <v>76</v>
      </c>
      <c r="AW350" s="191" t="s">
        <v>26</v>
      </c>
      <c r="AX350" s="191" t="s">
        <v>68</v>
      </c>
      <c r="AY350" s="193" t="s">
        <v>140</v>
      </c>
    </row>
    <row r="351" spans="1:65" s="172" customFormat="1" x14ac:dyDescent="0.2">
      <c r="B351" s="173"/>
      <c r="D351" s="99" t="s">
        <v>151</v>
      </c>
      <c r="E351" s="174" t="s">
        <v>1</v>
      </c>
      <c r="F351" s="175" t="s">
        <v>396</v>
      </c>
      <c r="H351" s="176">
        <v>50.3</v>
      </c>
      <c r="L351" s="173"/>
      <c r="M351" s="177"/>
      <c r="N351" s="178"/>
      <c r="O351" s="178"/>
      <c r="P351" s="178"/>
      <c r="Q351" s="178"/>
      <c r="R351" s="178"/>
      <c r="S351" s="178"/>
      <c r="T351" s="179"/>
      <c r="AT351" s="174" t="s">
        <v>151</v>
      </c>
      <c r="AU351" s="174" t="s">
        <v>78</v>
      </c>
      <c r="AV351" s="172" t="s">
        <v>78</v>
      </c>
      <c r="AW351" s="172" t="s">
        <v>26</v>
      </c>
      <c r="AX351" s="172" t="s">
        <v>68</v>
      </c>
      <c r="AY351" s="174" t="s">
        <v>140</v>
      </c>
    </row>
    <row r="352" spans="1:65" s="191" customFormat="1" x14ac:dyDescent="0.2">
      <c r="B352" s="192"/>
      <c r="D352" s="99" t="s">
        <v>151</v>
      </c>
      <c r="E352" s="193" t="s">
        <v>1</v>
      </c>
      <c r="F352" s="194" t="s">
        <v>293</v>
      </c>
      <c r="H352" s="193" t="s">
        <v>1</v>
      </c>
      <c r="L352" s="192"/>
      <c r="M352" s="195"/>
      <c r="N352" s="196"/>
      <c r="O352" s="196"/>
      <c r="P352" s="196"/>
      <c r="Q352" s="196"/>
      <c r="R352" s="196"/>
      <c r="S352" s="196"/>
      <c r="T352" s="197"/>
      <c r="AT352" s="193" t="s">
        <v>151</v>
      </c>
      <c r="AU352" s="193" t="s">
        <v>78</v>
      </c>
      <c r="AV352" s="191" t="s">
        <v>76</v>
      </c>
      <c r="AW352" s="191" t="s">
        <v>26</v>
      </c>
      <c r="AX352" s="191" t="s">
        <v>68</v>
      </c>
      <c r="AY352" s="193" t="s">
        <v>140</v>
      </c>
    </row>
    <row r="353" spans="1:65" s="172" customFormat="1" x14ac:dyDescent="0.2">
      <c r="B353" s="173"/>
      <c r="D353" s="99" t="s">
        <v>151</v>
      </c>
      <c r="E353" s="174" t="s">
        <v>1</v>
      </c>
      <c r="F353" s="175" t="s">
        <v>281</v>
      </c>
      <c r="H353" s="176">
        <v>20</v>
      </c>
      <c r="L353" s="173"/>
      <c r="M353" s="177"/>
      <c r="N353" s="178"/>
      <c r="O353" s="178"/>
      <c r="P353" s="178"/>
      <c r="Q353" s="178"/>
      <c r="R353" s="178"/>
      <c r="S353" s="178"/>
      <c r="T353" s="179"/>
      <c r="AT353" s="174" t="s">
        <v>151</v>
      </c>
      <c r="AU353" s="174" t="s">
        <v>78</v>
      </c>
      <c r="AV353" s="172" t="s">
        <v>78</v>
      </c>
      <c r="AW353" s="172" t="s">
        <v>26</v>
      </c>
      <c r="AX353" s="172" t="s">
        <v>68</v>
      </c>
      <c r="AY353" s="174" t="s">
        <v>140</v>
      </c>
    </row>
    <row r="354" spans="1:65" s="199" customFormat="1" x14ac:dyDescent="0.2">
      <c r="B354" s="200"/>
      <c r="D354" s="99" t="s">
        <v>151</v>
      </c>
      <c r="E354" s="201" t="s">
        <v>1</v>
      </c>
      <c r="F354" s="202" t="s">
        <v>336</v>
      </c>
      <c r="H354" s="203">
        <v>94.6</v>
      </c>
      <c r="L354" s="200"/>
      <c r="M354" s="204"/>
      <c r="N354" s="205"/>
      <c r="O354" s="205"/>
      <c r="P354" s="205"/>
      <c r="Q354" s="205"/>
      <c r="R354" s="205"/>
      <c r="S354" s="205"/>
      <c r="T354" s="206"/>
      <c r="AT354" s="201" t="s">
        <v>151</v>
      </c>
      <c r="AU354" s="201" t="s">
        <v>78</v>
      </c>
      <c r="AV354" s="199" t="s">
        <v>163</v>
      </c>
      <c r="AW354" s="199" t="s">
        <v>26</v>
      </c>
      <c r="AX354" s="199" t="s">
        <v>68</v>
      </c>
      <c r="AY354" s="201" t="s">
        <v>140</v>
      </c>
    </row>
    <row r="355" spans="1:65" s="180" customFormat="1" x14ac:dyDescent="0.2">
      <c r="B355" s="181"/>
      <c r="D355" s="99" t="s">
        <v>151</v>
      </c>
      <c r="E355" s="182" t="s">
        <v>1</v>
      </c>
      <c r="F355" s="183" t="s">
        <v>157</v>
      </c>
      <c r="H355" s="184">
        <v>94.6</v>
      </c>
      <c r="L355" s="181"/>
      <c r="M355" s="185"/>
      <c r="N355" s="186"/>
      <c r="O355" s="186"/>
      <c r="P355" s="186"/>
      <c r="Q355" s="186"/>
      <c r="R355" s="186"/>
      <c r="S355" s="186"/>
      <c r="T355" s="187"/>
      <c r="AT355" s="182" t="s">
        <v>151</v>
      </c>
      <c r="AU355" s="182" t="s">
        <v>78</v>
      </c>
      <c r="AV355" s="180" t="s">
        <v>147</v>
      </c>
      <c r="AW355" s="180" t="s">
        <v>26</v>
      </c>
      <c r="AX355" s="180" t="s">
        <v>76</v>
      </c>
      <c r="AY355" s="182" t="s">
        <v>140</v>
      </c>
    </row>
    <row r="356" spans="1:65" s="18" customFormat="1" ht="24.2" customHeight="1" x14ac:dyDescent="0.2">
      <c r="A356" s="15"/>
      <c r="B356" s="16"/>
      <c r="C356" s="87" t="s">
        <v>397</v>
      </c>
      <c r="D356" s="87" t="s">
        <v>142</v>
      </c>
      <c r="E356" s="88" t="s">
        <v>398</v>
      </c>
      <c r="F356" s="89" t="s">
        <v>399</v>
      </c>
      <c r="G356" s="90" t="s">
        <v>251</v>
      </c>
      <c r="H356" s="91">
        <v>229.2</v>
      </c>
      <c r="I356" s="2"/>
      <c r="J356" s="92">
        <f>ROUND(I356*H356,2)</f>
        <v>0</v>
      </c>
      <c r="K356" s="89" t="s">
        <v>2280</v>
      </c>
      <c r="L356" s="16"/>
      <c r="M356" s="93" t="s">
        <v>1</v>
      </c>
      <c r="N356" s="94" t="s">
        <v>34</v>
      </c>
      <c r="O356" s="95">
        <v>0.50700000000000001</v>
      </c>
      <c r="P356" s="95">
        <f>O356*H356</f>
        <v>116.20439999999999</v>
      </c>
      <c r="Q356" s="95">
        <v>0</v>
      </c>
      <c r="R356" s="95">
        <f>Q356*H356</f>
        <v>0</v>
      </c>
      <c r="S356" s="95">
        <v>0</v>
      </c>
      <c r="T356" s="96">
        <f>S356*H356</f>
        <v>0</v>
      </c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R356" s="97" t="s">
        <v>147</v>
      </c>
      <c r="AT356" s="97" t="s">
        <v>142</v>
      </c>
      <c r="AU356" s="97" t="s">
        <v>78</v>
      </c>
      <c r="AY356" s="7" t="s">
        <v>140</v>
      </c>
      <c r="BE356" s="98">
        <f>IF(N356="základní",J356,0)</f>
        <v>0</v>
      </c>
      <c r="BF356" s="98">
        <f>IF(N356="snížená",J356,0)</f>
        <v>0</v>
      </c>
      <c r="BG356" s="98">
        <f>IF(N356="zákl. přenesená",J356,0)</f>
        <v>0</v>
      </c>
      <c r="BH356" s="98">
        <f>IF(N356="sníž. přenesená",J356,0)</f>
        <v>0</v>
      </c>
      <c r="BI356" s="98">
        <f>IF(N356="nulová",J356,0)</f>
        <v>0</v>
      </c>
      <c r="BJ356" s="7" t="s">
        <v>76</v>
      </c>
      <c r="BK356" s="98">
        <f>ROUND(I356*H356,2)</f>
        <v>0</v>
      </c>
      <c r="BL356" s="7" t="s">
        <v>147</v>
      </c>
      <c r="BM356" s="97" t="s">
        <v>400</v>
      </c>
    </row>
    <row r="357" spans="1:65" s="191" customFormat="1" x14ac:dyDescent="0.2">
      <c r="B357" s="192"/>
      <c r="D357" s="99" t="s">
        <v>151</v>
      </c>
      <c r="E357" s="193" t="s">
        <v>1</v>
      </c>
      <c r="F357" s="194" t="s">
        <v>382</v>
      </c>
      <c r="H357" s="193" t="s">
        <v>1</v>
      </c>
      <c r="L357" s="192"/>
      <c r="M357" s="195"/>
      <c r="N357" s="196"/>
      <c r="O357" s="196"/>
      <c r="P357" s="196"/>
      <c r="Q357" s="196"/>
      <c r="R357" s="196"/>
      <c r="S357" s="196"/>
      <c r="T357" s="197"/>
      <c r="AT357" s="193" t="s">
        <v>151</v>
      </c>
      <c r="AU357" s="193" t="s">
        <v>78</v>
      </c>
      <c r="AV357" s="191" t="s">
        <v>76</v>
      </c>
      <c r="AW357" s="191" t="s">
        <v>26</v>
      </c>
      <c r="AX357" s="191" t="s">
        <v>68</v>
      </c>
      <c r="AY357" s="193" t="s">
        <v>140</v>
      </c>
    </row>
    <row r="358" spans="1:65" s="191" customFormat="1" x14ac:dyDescent="0.2">
      <c r="B358" s="192"/>
      <c r="D358" s="99" t="s">
        <v>151</v>
      </c>
      <c r="E358" s="193" t="s">
        <v>1</v>
      </c>
      <c r="F358" s="194" t="s">
        <v>383</v>
      </c>
      <c r="H358" s="193" t="s">
        <v>1</v>
      </c>
      <c r="L358" s="192"/>
      <c r="M358" s="195"/>
      <c r="N358" s="196"/>
      <c r="O358" s="196"/>
      <c r="P358" s="196"/>
      <c r="Q358" s="196"/>
      <c r="R358" s="196"/>
      <c r="S358" s="196"/>
      <c r="T358" s="197"/>
      <c r="AT358" s="193" t="s">
        <v>151</v>
      </c>
      <c r="AU358" s="193" t="s">
        <v>78</v>
      </c>
      <c r="AV358" s="191" t="s">
        <v>76</v>
      </c>
      <c r="AW358" s="191" t="s">
        <v>26</v>
      </c>
      <c r="AX358" s="191" t="s">
        <v>68</v>
      </c>
      <c r="AY358" s="193" t="s">
        <v>140</v>
      </c>
    </row>
    <row r="359" spans="1:65" s="172" customFormat="1" x14ac:dyDescent="0.2">
      <c r="B359" s="173"/>
      <c r="D359" s="99" t="s">
        <v>151</v>
      </c>
      <c r="E359" s="174" t="s">
        <v>1</v>
      </c>
      <c r="F359" s="175" t="s">
        <v>384</v>
      </c>
      <c r="H359" s="176">
        <v>20.6</v>
      </c>
      <c r="L359" s="173"/>
      <c r="M359" s="177"/>
      <c r="N359" s="178"/>
      <c r="O359" s="178"/>
      <c r="P359" s="178"/>
      <c r="Q359" s="178"/>
      <c r="R359" s="178"/>
      <c r="S359" s="178"/>
      <c r="T359" s="179"/>
      <c r="AT359" s="174" t="s">
        <v>151</v>
      </c>
      <c r="AU359" s="174" t="s">
        <v>78</v>
      </c>
      <c r="AV359" s="172" t="s">
        <v>78</v>
      </c>
      <c r="AW359" s="172" t="s">
        <v>26</v>
      </c>
      <c r="AX359" s="172" t="s">
        <v>68</v>
      </c>
      <c r="AY359" s="174" t="s">
        <v>140</v>
      </c>
    </row>
    <row r="360" spans="1:65" s="191" customFormat="1" x14ac:dyDescent="0.2">
      <c r="B360" s="192"/>
      <c r="D360" s="99" t="s">
        <v>151</v>
      </c>
      <c r="E360" s="193" t="s">
        <v>1</v>
      </c>
      <c r="F360" s="194" t="s">
        <v>385</v>
      </c>
      <c r="H360" s="193" t="s">
        <v>1</v>
      </c>
      <c r="L360" s="192"/>
      <c r="M360" s="195"/>
      <c r="N360" s="196"/>
      <c r="O360" s="196"/>
      <c r="P360" s="196"/>
      <c r="Q360" s="196"/>
      <c r="R360" s="196"/>
      <c r="S360" s="196"/>
      <c r="T360" s="197"/>
      <c r="AT360" s="193" t="s">
        <v>151</v>
      </c>
      <c r="AU360" s="193" t="s">
        <v>78</v>
      </c>
      <c r="AV360" s="191" t="s">
        <v>76</v>
      </c>
      <c r="AW360" s="191" t="s">
        <v>26</v>
      </c>
      <c r="AX360" s="191" t="s">
        <v>68</v>
      </c>
      <c r="AY360" s="193" t="s">
        <v>140</v>
      </c>
    </row>
    <row r="361" spans="1:65" s="172" customFormat="1" x14ac:dyDescent="0.2">
      <c r="B361" s="173"/>
      <c r="D361" s="99" t="s">
        <v>151</v>
      </c>
      <c r="E361" s="174" t="s">
        <v>1</v>
      </c>
      <c r="F361" s="175" t="s">
        <v>386</v>
      </c>
      <c r="H361" s="176">
        <v>20.8</v>
      </c>
      <c r="L361" s="173"/>
      <c r="M361" s="177"/>
      <c r="N361" s="178"/>
      <c r="O361" s="178"/>
      <c r="P361" s="178"/>
      <c r="Q361" s="178"/>
      <c r="R361" s="178"/>
      <c r="S361" s="178"/>
      <c r="T361" s="179"/>
      <c r="AT361" s="174" t="s">
        <v>151</v>
      </c>
      <c r="AU361" s="174" t="s">
        <v>78</v>
      </c>
      <c r="AV361" s="172" t="s">
        <v>78</v>
      </c>
      <c r="AW361" s="172" t="s">
        <v>26</v>
      </c>
      <c r="AX361" s="172" t="s">
        <v>68</v>
      </c>
      <c r="AY361" s="174" t="s">
        <v>140</v>
      </c>
    </row>
    <row r="362" spans="1:65" s="191" customFormat="1" x14ac:dyDescent="0.2">
      <c r="B362" s="192"/>
      <c r="D362" s="99" t="s">
        <v>151</v>
      </c>
      <c r="E362" s="193" t="s">
        <v>1</v>
      </c>
      <c r="F362" s="194" t="s">
        <v>287</v>
      </c>
      <c r="H362" s="193" t="s">
        <v>1</v>
      </c>
      <c r="L362" s="192"/>
      <c r="M362" s="195"/>
      <c r="N362" s="196"/>
      <c r="O362" s="196"/>
      <c r="P362" s="196"/>
      <c r="Q362" s="196"/>
      <c r="R362" s="196"/>
      <c r="S362" s="196"/>
      <c r="T362" s="197"/>
      <c r="AT362" s="193" t="s">
        <v>151</v>
      </c>
      <c r="AU362" s="193" t="s">
        <v>78</v>
      </c>
      <c r="AV362" s="191" t="s">
        <v>76</v>
      </c>
      <c r="AW362" s="191" t="s">
        <v>26</v>
      </c>
      <c r="AX362" s="191" t="s">
        <v>68</v>
      </c>
      <c r="AY362" s="193" t="s">
        <v>140</v>
      </c>
    </row>
    <row r="363" spans="1:65" s="172" customFormat="1" x14ac:dyDescent="0.2">
      <c r="B363" s="173"/>
      <c r="D363" s="99" t="s">
        <v>151</v>
      </c>
      <c r="E363" s="174" t="s">
        <v>1</v>
      </c>
      <c r="F363" s="175" t="s">
        <v>281</v>
      </c>
      <c r="H363" s="176">
        <v>20</v>
      </c>
      <c r="L363" s="173"/>
      <c r="M363" s="177"/>
      <c r="N363" s="178"/>
      <c r="O363" s="178"/>
      <c r="P363" s="178"/>
      <c r="Q363" s="178"/>
      <c r="R363" s="178"/>
      <c r="S363" s="178"/>
      <c r="T363" s="179"/>
      <c r="AT363" s="174" t="s">
        <v>151</v>
      </c>
      <c r="AU363" s="174" t="s">
        <v>78</v>
      </c>
      <c r="AV363" s="172" t="s">
        <v>78</v>
      </c>
      <c r="AW363" s="172" t="s">
        <v>26</v>
      </c>
      <c r="AX363" s="172" t="s">
        <v>68</v>
      </c>
      <c r="AY363" s="174" t="s">
        <v>140</v>
      </c>
    </row>
    <row r="364" spans="1:65" s="191" customFormat="1" x14ac:dyDescent="0.2">
      <c r="B364" s="192"/>
      <c r="D364" s="99" t="s">
        <v>151</v>
      </c>
      <c r="E364" s="193" t="s">
        <v>1</v>
      </c>
      <c r="F364" s="194" t="s">
        <v>293</v>
      </c>
      <c r="H364" s="193" t="s">
        <v>1</v>
      </c>
      <c r="L364" s="192"/>
      <c r="M364" s="195"/>
      <c r="N364" s="196"/>
      <c r="O364" s="196"/>
      <c r="P364" s="196"/>
      <c r="Q364" s="196"/>
      <c r="R364" s="196"/>
      <c r="S364" s="196"/>
      <c r="T364" s="197"/>
      <c r="AT364" s="193" t="s">
        <v>151</v>
      </c>
      <c r="AU364" s="193" t="s">
        <v>78</v>
      </c>
      <c r="AV364" s="191" t="s">
        <v>76</v>
      </c>
      <c r="AW364" s="191" t="s">
        <v>26</v>
      </c>
      <c r="AX364" s="191" t="s">
        <v>68</v>
      </c>
      <c r="AY364" s="193" t="s">
        <v>140</v>
      </c>
    </row>
    <row r="365" spans="1:65" s="172" customFormat="1" x14ac:dyDescent="0.2">
      <c r="B365" s="173"/>
      <c r="D365" s="99" t="s">
        <v>151</v>
      </c>
      <c r="E365" s="174" t="s">
        <v>1</v>
      </c>
      <c r="F365" s="175" t="s">
        <v>387</v>
      </c>
      <c r="H365" s="176">
        <v>62.9</v>
      </c>
      <c r="L365" s="173"/>
      <c r="M365" s="177"/>
      <c r="N365" s="178"/>
      <c r="O365" s="178"/>
      <c r="P365" s="178"/>
      <c r="Q365" s="178"/>
      <c r="R365" s="178"/>
      <c r="S365" s="178"/>
      <c r="T365" s="179"/>
      <c r="AT365" s="174" t="s">
        <v>151</v>
      </c>
      <c r="AU365" s="174" t="s">
        <v>78</v>
      </c>
      <c r="AV365" s="172" t="s">
        <v>78</v>
      </c>
      <c r="AW365" s="172" t="s">
        <v>26</v>
      </c>
      <c r="AX365" s="172" t="s">
        <v>68</v>
      </c>
      <c r="AY365" s="174" t="s">
        <v>140</v>
      </c>
    </row>
    <row r="366" spans="1:65" s="191" customFormat="1" x14ac:dyDescent="0.2">
      <c r="B366" s="192"/>
      <c r="D366" s="99" t="s">
        <v>151</v>
      </c>
      <c r="E366" s="193" t="s">
        <v>1</v>
      </c>
      <c r="F366" s="194" t="s">
        <v>388</v>
      </c>
      <c r="H366" s="193" t="s">
        <v>1</v>
      </c>
      <c r="L366" s="192"/>
      <c r="M366" s="195"/>
      <c r="N366" s="196"/>
      <c r="O366" s="196"/>
      <c r="P366" s="196"/>
      <c r="Q366" s="196"/>
      <c r="R366" s="196"/>
      <c r="S366" s="196"/>
      <c r="T366" s="197"/>
      <c r="AT366" s="193" t="s">
        <v>151</v>
      </c>
      <c r="AU366" s="193" t="s">
        <v>78</v>
      </c>
      <c r="AV366" s="191" t="s">
        <v>76</v>
      </c>
      <c r="AW366" s="191" t="s">
        <v>26</v>
      </c>
      <c r="AX366" s="191" t="s">
        <v>68</v>
      </c>
      <c r="AY366" s="193" t="s">
        <v>140</v>
      </c>
    </row>
    <row r="367" spans="1:65" s="172" customFormat="1" x14ac:dyDescent="0.2">
      <c r="B367" s="173"/>
      <c r="D367" s="99" t="s">
        <v>151</v>
      </c>
      <c r="E367" s="174" t="s">
        <v>1</v>
      </c>
      <c r="F367" s="175" t="s">
        <v>389</v>
      </c>
      <c r="H367" s="176">
        <v>10.3</v>
      </c>
      <c r="L367" s="173"/>
      <c r="M367" s="177"/>
      <c r="N367" s="178"/>
      <c r="O367" s="178"/>
      <c r="P367" s="178"/>
      <c r="Q367" s="178"/>
      <c r="R367" s="178"/>
      <c r="S367" s="178"/>
      <c r="T367" s="179"/>
      <c r="AT367" s="174" t="s">
        <v>151</v>
      </c>
      <c r="AU367" s="174" t="s">
        <v>78</v>
      </c>
      <c r="AV367" s="172" t="s">
        <v>78</v>
      </c>
      <c r="AW367" s="172" t="s">
        <v>26</v>
      </c>
      <c r="AX367" s="172" t="s">
        <v>68</v>
      </c>
      <c r="AY367" s="174" t="s">
        <v>140</v>
      </c>
    </row>
    <row r="368" spans="1:65" s="199" customFormat="1" x14ac:dyDescent="0.2">
      <c r="B368" s="200"/>
      <c r="D368" s="99" t="s">
        <v>151</v>
      </c>
      <c r="E368" s="201" t="s">
        <v>1</v>
      </c>
      <c r="F368" s="202" t="s">
        <v>336</v>
      </c>
      <c r="H368" s="203">
        <v>134.6</v>
      </c>
      <c r="L368" s="200"/>
      <c r="M368" s="204"/>
      <c r="N368" s="205"/>
      <c r="O368" s="205"/>
      <c r="P368" s="205"/>
      <c r="Q368" s="205"/>
      <c r="R368" s="205"/>
      <c r="S368" s="205"/>
      <c r="T368" s="206"/>
      <c r="AT368" s="201" t="s">
        <v>151</v>
      </c>
      <c r="AU368" s="201" t="s">
        <v>78</v>
      </c>
      <c r="AV368" s="199" t="s">
        <v>163</v>
      </c>
      <c r="AW368" s="199" t="s">
        <v>26</v>
      </c>
      <c r="AX368" s="199" t="s">
        <v>68</v>
      </c>
      <c r="AY368" s="201" t="s">
        <v>140</v>
      </c>
    </row>
    <row r="369" spans="1:65" s="191" customFormat="1" x14ac:dyDescent="0.2">
      <c r="B369" s="192"/>
      <c r="D369" s="99" t="s">
        <v>151</v>
      </c>
      <c r="E369" s="193" t="s">
        <v>1</v>
      </c>
      <c r="F369" s="194" t="s">
        <v>286</v>
      </c>
      <c r="H369" s="193" t="s">
        <v>1</v>
      </c>
      <c r="L369" s="192"/>
      <c r="M369" s="195"/>
      <c r="N369" s="196"/>
      <c r="O369" s="196"/>
      <c r="P369" s="196"/>
      <c r="Q369" s="196"/>
      <c r="R369" s="196"/>
      <c r="S369" s="196"/>
      <c r="T369" s="197"/>
      <c r="AT369" s="193" t="s">
        <v>151</v>
      </c>
      <c r="AU369" s="193" t="s">
        <v>78</v>
      </c>
      <c r="AV369" s="191" t="s">
        <v>76</v>
      </c>
      <c r="AW369" s="191" t="s">
        <v>26</v>
      </c>
      <c r="AX369" s="191" t="s">
        <v>68</v>
      </c>
      <c r="AY369" s="193" t="s">
        <v>140</v>
      </c>
    </row>
    <row r="370" spans="1:65" s="191" customFormat="1" x14ac:dyDescent="0.2">
      <c r="B370" s="192"/>
      <c r="D370" s="99" t="s">
        <v>151</v>
      </c>
      <c r="E370" s="193" t="s">
        <v>1</v>
      </c>
      <c r="F370" s="194" t="s">
        <v>287</v>
      </c>
      <c r="H370" s="193" t="s">
        <v>1</v>
      </c>
      <c r="L370" s="192"/>
      <c r="M370" s="195"/>
      <c r="N370" s="196"/>
      <c r="O370" s="196"/>
      <c r="P370" s="196"/>
      <c r="Q370" s="196"/>
      <c r="R370" s="196"/>
      <c r="S370" s="196"/>
      <c r="T370" s="197"/>
      <c r="AT370" s="193" t="s">
        <v>151</v>
      </c>
      <c r="AU370" s="193" t="s">
        <v>78</v>
      </c>
      <c r="AV370" s="191" t="s">
        <v>76</v>
      </c>
      <c r="AW370" s="191" t="s">
        <v>26</v>
      </c>
      <c r="AX370" s="191" t="s">
        <v>68</v>
      </c>
      <c r="AY370" s="193" t="s">
        <v>140</v>
      </c>
    </row>
    <row r="371" spans="1:65" s="172" customFormat="1" x14ac:dyDescent="0.2">
      <c r="B371" s="173"/>
      <c r="D371" s="99" t="s">
        <v>151</v>
      </c>
      <c r="E371" s="174" t="s">
        <v>1</v>
      </c>
      <c r="F371" s="175" t="s">
        <v>394</v>
      </c>
      <c r="H371" s="176">
        <v>17.7</v>
      </c>
      <c r="L371" s="173"/>
      <c r="M371" s="177"/>
      <c r="N371" s="178"/>
      <c r="O371" s="178"/>
      <c r="P371" s="178"/>
      <c r="Q371" s="178"/>
      <c r="R371" s="178"/>
      <c r="S371" s="178"/>
      <c r="T371" s="179"/>
      <c r="AT371" s="174" t="s">
        <v>151</v>
      </c>
      <c r="AU371" s="174" t="s">
        <v>78</v>
      </c>
      <c r="AV371" s="172" t="s">
        <v>78</v>
      </c>
      <c r="AW371" s="172" t="s">
        <v>26</v>
      </c>
      <c r="AX371" s="172" t="s">
        <v>68</v>
      </c>
      <c r="AY371" s="174" t="s">
        <v>140</v>
      </c>
    </row>
    <row r="372" spans="1:65" s="191" customFormat="1" x14ac:dyDescent="0.2">
      <c r="B372" s="192"/>
      <c r="D372" s="99" t="s">
        <v>151</v>
      </c>
      <c r="E372" s="193" t="s">
        <v>1</v>
      </c>
      <c r="F372" s="194" t="s">
        <v>289</v>
      </c>
      <c r="H372" s="193" t="s">
        <v>1</v>
      </c>
      <c r="L372" s="192"/>
      <c r="M372" s="195"/>
      <c r="N372" s="196"/>
      <c r="O372" s="196"/>
      <c r="P372" s="196"/>
      <c r="Q372" s="196"/>
      <c r="R372" s="196"/>
      <c r="S372" s="196"/>
      <c r="T372" s="197"/>
      <c r="AT372" s="193" t="s">
        <v>151</v>
      </c>
      <c r="AU372" s="193" t="s">
        <v>78</v>
      </c>
      <c r="AV372" s="191" t="s">
        <v>76</v>
      </c>
      <c r="AW372" s="191" t="s">
        <v>26</v>
      </c>
      <c r="AX372" s="191" t="s">
        <v>68</v>
      </c>
      <c r="AY372" s="193" t="s">
        <v>140</v>
      </c>
    </row>
    <row r="373" spans="1:65" s="172" customFormat="1" x14ac:dyDescent="0.2">
      <c r="B373" s="173"/>
      <c r="D373" s="99" t="s">
        <v>151</v>
      </c>
      <c r="E373" s="174" t="s">
        <v>1</v>
      </c>
      <c r="F373" s="175" t="s">
        <v>395</v>
      </c>
      <c r="H373" s="176">
        <v>6.6</v>
      </c>
      <c r="L373" s="173"/>
      <c r="M373" s="177"/>
      <c r="N373" s="178"/>
      <c r="O373" s="178"/>
      <c r="P373" s="178"/>
      <c r="Q373" s="178"/>
      <c r="R373" s="178"/>
      <c r="S373" s="178"/>
      <c r="T373" s="179"/>
      <c r="AT373" s="174" t="s">
        <v>151</v>
      </c>
      <c r="AU373" s="174" t="s">
        <v>78</v>
      </c>
      <c r="AV373" s="172" t="s">
        <v>78</v>
      </c>
      <c r="AW373" s="172" t="s">
        <v>26</v>
      </c>
      <c r="AX373" s="172" t="s">
        <v>68</v>
      </c>
      <c r="AY373" s="174" t="s">
        <v>140</v>
      </c>
    </row>
    <row r="374" spans="1:65" s="191" customFormat="1" x14ac:dyDescent="0.2">
      <c r="B374" s="192"/>
      <c r="D374" s="99" t="s">
        <v>151</v>
      </c>
      <c r="E374" s="193" t="s">
        <v>1</v>
      </c>
      <c r="F374" s="194" t="s">
        <v>291</v>
      </c>
      <c r="H374" s="193" t="s">
        <v>1</v>
      </c>
      <c r="L374" s="192"/>
      <c r="M374" s="195"/>
      <c r="N374" s="196"/>
      <c r="O374" s="196"/>
      <c r="P374" s="196"/>
      <c r="Q374" s="196"/>
      <c r="R374" s="196"/>
      <c r="S374" s="196"/>
      <c r="T374" s="197"/>
      <c r="AT374" s="193" t="s">
        <v>151</v>
      </c>
      <c r="AU374" s="193" t="s">
        <v>78</v>
      </c>
      <c r="AV374" s="191" t="s">
        <v>76</v>
      </c>
      <c r="AW374" s="191" t="s">
        <v>26</v>
      </c>
      <c r="AX374" s="191" t="s">
        <v>68</v>
      </c>
      <c r="AY374" s="193" t="s">
        <v>140</v>
      </c>
    </row>
    <row r="375" spans="1:65" s="172" customFormat="1" x14ac:dyDescent="0.2">
      <c r="B375" s="173"/>
      <c r="D375" s="99" t="s">
        <v>151</v>
      </c>
      <c r="E375" s="174" t="s">
        <v>1</v>
      </c>
      <c r="F375" s="175" t="s">
        <v>396</v>
      </c>
      <c r="H375" s="176">
        <v>50.3</v>
      </c>
      <c r="L375" s="173"/>
      <c r="M375" s="177"/>
      <c r="N375" s="178"/>
      <c r="O375" s="178"/>
      <c r="P375" s="178"/>
      <c r="Q375" s="178"/>
      <c r="R375" s="178"/>
      <c r="S375" s="178"/>
      <c r="T375" s="179"/>
      <c r="AT375" s="174" t="s">
        <v>151</v>
      </c>
      <c r="AU375" s="174" t="s">
        <v>78</v>
      </c>
      <c r="AV375" s="172" t="s">
        <v>78</v>
      </c>
      <c r="AW375" s="172" t="s">
        <v>26</v>
      </c>
      <c r="AX375" s="172" t="s">
        <v>68</v>
      </c>
      <c r="AY375" s="174" t="s">
        <v>140</v>
      </c>
    </row>
    <row r="376" spans="1:65" s="191" customFormat="1" x14ac:dyDescent="0.2">
      <c r="B376" s="192"/>
      <c r="D376" s="99" t="s">
        <v>151</v>
      </c>
      <c r="E376" s="193" t="s">
        <v>1</v>
      </c>
      <c r="F376" s="194" t="s">
        <v>293</v>
      </c>
      <c r="H376" s="193" t="s">
        <v>1</v>
      </c>
      <c r="L376" s="192"/>
      <c r="M376" s="195"/>
      <c r="N376" s="196"/>
      <c r="O376" s="196"/>
      <c r="P376" s="196"/>
      <c r="Q376" s="196"/>
      <c r="R376" s="196"/>
      <c r="S376" s="196"/>
      <c r="T376" s="197"/>
      <c r="AT376" s="193" t="s">
        <v>151</v>
      </c>
      <c r="AU376" s="193" t="s">
        <v>78</v>
      </c>
      <c r="AV376" s="191" t="s">
        <v>76</v>
      </c>
      <c r="AW376" s="191" t="s">
        <v>26</v>
      </c>
      <c r="AX376" s="191" t="s">
        <v>68</v>
      </c>
      <c r="AY376" s="193" t="s">
        <v>140</v>
      </c>
    </row>
    <row r="377" spans="1:65" s="172" customFormat="1" x14ac:dyDescent="0.2">
      <c r="B377" s="173"/>
      <c r="D377" s="99" t="s">
        <v>151</v>
      </c>
      <c r="E377" s="174" t="s">
        <v>1</v>
      </c>
      <c r="F377" s="175" t="s">
        <v>281</v>
      </c>
      <c r="H377" s="176">
        <v>20</v>
      </c>
      <c r="L377" s="173"/>
      <c r="M377" s="177"/>
      <c r="N377" s="178"/>
      <c r="O377" s="178"/>
      <c r="P377" s="178"/>
      <c r="Q377" s="178"/>
      <c r="R377" s="178"/>
      <c r="S377" s="178"/>
      <c r="T377" s="179"/>
      <c r="AT377" s="174" t="s">
        <v>151</v>
      </c>
      <c r="AU377" s="174" t="s">
        <v>78</v>
      </c>
      <c r="AV377" s="172" t="s">
        <v>78</v>
      </c>
      <c r="AW377" s="172" t="s">
        <v>26</v>
      </c>
      <c r="AX377" s="172" t="s">
        <v>68</v>
      </c>
      <c r="AY377" s="174" t="s">
        <v>140</v>
      </c>
    </row>
    <row r="378" spans="1:65" s="199" customFormat="1" x14ac:dyDescent="0.2">
      <c r="B378" s="200"/>
      <c r="D378" s="99" t="s">
        <v>151</v>
      </c>
      <c r="E378" s="201" t="s">
        <v>1</v>
      </c>
      <c r="F378" s="202" t="s">
        <v>336</v>
      </c>
      <c r="H378" s="203">
        <v>94.6</v>
      </c>
      <c r="L378" s="200"/>
      <c r="M378" s="204"/>
      <c r="N378" s="205"/>
      <c r="O378" s="205"/>
      <c r="P378" s="205"/>
      <c r="Q378" s="205"/>
      <c r="R378" s="205"/>
      <c r="S378" s="205"/>
      <c r="T378" s="206"/>
      <c r="AT378" s="201" t="s">
        <v>151</v>
      </c>
      <c r="AU378" s="201" t="s">
        <v>78</v>
      </c>
      <c r="AV378" s="199" t="s">
        <v>163</v>
      </c>
      <c r="AW378" s="199" t="s">
        <v>26</v>
      </c>
      <c r="AX378" s="199" t="s">
        <v>68</v>
      </c>
      <c r="AY378" s="201" t="s">
        <v>140</v>
      </c>
    </row>
    <row r="379" spans="1:65" s="180" customFormat="1" x14ac:dyDescent="0.2">
      <c r="B379" s="181"/>
      <c r="D379" s="99" t="s">
        <v>151</v>
      </c>
      <c r="E379" s="182" t="s">
        <v>1</v>
      </c>
      <c r="F379" s="183" t="s">
        <v>157</v>
      </c>
      <c r="H379" s="184">
        <v>229.2</v>
      </c>
      <c r="L379" s="181"/>
      <c r="M379" s="185"/>
      <c r="N379" s="186"/>
      <c r="O379" s="186"/>
      <c r="P379" s="186"/>
      <c r="Q379" s="186"/>
      <c r="R379" s="186"/>
      <c r="S379" s="186"/>
      <c r="T379" s="187"/>
      <c r="AT379" s="182" t="s">
        <v>151</v>
      </c>
      <c r="AU379" s="182" t="s">
        <v>78</v>
      </c>
      <c r="AV379" s="180" t="s">
        <v>147</v>
      </c>
      <c r="AW379" s="180" t="s">
        <v>26</v>
      </c>
      <c r="AX379" s="180" t="s">
        <v>76</v>
      </c>
      <c r="AY379" s="182" t="s">
        <v>140</v>
      </c>
    </row>
    <row r="380" spans="1:65" s="18" customFormat="1" ht="16.5" customHeight="1" x14ac:dyDescent="0.2">
      <c r="A380" s="15"/>
      <c r="B380" s="16"/>
      <c r="C380" s="87" t="s">
        <v>401</v>
      </c>
      <c r="D380" s="87" t="s">
        <v>142</v>
      </c>
      <c r="E380" s="88" t="s">
        <v>402</v>
      </c>
      <c r="F380" s="89" t="s">
        <v>378</v>
      </c>
      <c r="G380" s="90" t="s">
        <v>251</v>
      </c>
      <c r="H380" s="91">
        <v>267</v>
      </c>
      <c r="I380" s="2"/>
      <c r="J380" s="92">
        <f>ROUND(I380*H380,2)</f>
        <v>0</v>
      </c>
      <c r="K380" s="89" t="s">
        <v>2280</v>
      </c>
      <c r="L380" s="16"/>
      <c r="M380" s="93" t="s">
        <v>1</v>
      </c>
      <c r="N380" s="94" t="s">
        <v>34</v>
      </c>
      <c r="O380" s="95">
        <v>0.50700000000000001</v>
      </c>
      <c r="P380" s="95">
        <f>O380*H380</f>
        <v>135.369</v>
      </c>
      <c r="Q380" s="95">
        <v>0.23845</v>
      </c>
      <c r="R380" s="95">
        <f>Q380*H380</f>
        <v>63.666150000000002</v>
      </c>
      <c r="S380" s="95">
        <v>0</v>
      </c>
      <c r="T380" s="96">
        <f>S380*H380</f>
        <v>0</v>
      </c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R380" s="97" t="s">
        <v>147</v>
      </c>
      <c r="AT380" s="97" t="s">
        <v>142</v>
      </c>
      <c r="AU380" s="97" t="s">
        <v>78</v>
      </c>
      <c r="AY380" s="7" t="s">
        <v>140</v>
      </c>
      <c r="BE380" s="98">
        <f>IF(N380="základní",J380,0)</f>
        <v>0</v>
      </c>
      <c r="BF380" s="98">
        <f>IF(N380="snížená",J380,0)</f>
        <v>0</v>
      </c>
      <c r="BG380" s="98">
        <f>IF(N380="zákl. přenesená",J380,0)</f>
        <v>0</v>
      </c>
      <c r="BH380" s="98">
        <f>IF(N380="sníž. přenesená",J380,0)</f>
        <v>0</v>
      </c>
      <c r="BI380" s="98">
        <f>IF(N380="nulová",J380,0)</f>
        <v>0</v>
      </c>
      <c r="BJ380" s="7" t="s">
        <v>76</v>
      </c>
      <c r="BK380" s="98">
        <f>ROUND(I380*H380,2)</f>
        <v>0</v>
      </c>
      <c r="BL380" s="7" t="s">
        <v>147</v>
      </c>
      <c r="BM380" s="97" t="s">
        <v>403</v>
      </c>
    </row>
    <row r="381" spans="1:65" s="18" customFormat="1" ht="19.5" x14ac:dyDescent="0.2">
      <c r="A381" s="15"/>
      <c r="B381" s="16"/>
      <c r="C381" s="15"/>
      <c r="D381" s="99" t="s">
        <v>380</v>
      </c>
      <c r="E381" s="15"/>
      <c r="F381" s="100" t="s">
        <v>381</v>
      </c>
      <c r="G381" s="15"/>
      <c r="H381" s="15"/>
      <c r="I381" s="15"/>
      <c r="J381" s="15"/>
      <c r="K381" s="15"/>
      <c r="L381" s="16"/>
      <c r="M381" s="101"/>
      <c r="N381" s="102"/>
      <c r="O381" s="103"/>
      <c r="P381" s="103"/>
      <c r="Q381" s="103"/>
      <c r="R381" s="103"/>
      <c r="S381" s="103"/>
      <c r="T381" s="104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7" t="s">
        <v>380</v>
      </c>
      <c r="AU381" s="7" t="s">
        <v>78</v>
      </c>
    </row>
    <row r="382" spans="1:65" s="191" customFormat="1" x14ac:dyDescent="0.2">
      <c r="B382" s="192"/>
      <c r="D382" s="99" t="s">
        <v>151</v>
      </c>
      <c r="E382" s="193" t="s">
        <v>1</v>
      </c>
      <c r="F382" s="194" t="s">
        <v>325</v>
      </c>
      <c r="H382" s="193" t="s">
        <v>1</v>
      </c>
      <c r="L382" s="192"/>
      <c r="M382" s="195"/>
      <c r="N382" s="196"/>
      <c r="O382" s="196"/>
      <c r="P382" s="196"/>
      <c r="Q382" s="196"/>
      <c r="R382" s="196"/>
      <c r="S382" s="196"/>
      <c r="T382" s="197"/>
      <c r="AT382" s="193" t="s">
        <v>151</v>
      </c>
      <c r="AU382" s="193" t="s">
        <v>78</v>
      </c>
      <c r="AV382" s="191" t="s">
        <v>76</v>
      </c>
      <c r="AW382" s="191" t="s">
        <v>26</v>
      </c>
      <c r="AX382" s="191" t="s">
        <v>68</v>
      </c>
      <c r="AY382" s="193" t="s">
        <v>140</v>
      </c>
    </row>
    <row r="383" spans="1:65" s="191" customFormat="1" x14ac:dyDescent="0.2">
      <c r="B383" s="192"/>
      <c r="D383" s="99" t="s">
        <v>151</v>
      </c>
      <c r="E383" s="193" t="s">
        <v>1</v>
      </c>
      <c r="F383" s="194" t="s">
        <v>326</v>
      </c>
      <c r="H383" s="193" t="s">
        <v>1</v>
      </c>
      <c r="L383" s="192"/>
      <c r="M383" s="195"/>
      <c r="N383" s="196"/>
      <c r="O383" s="196"/>
      <c r="P383" s="196"/>
      <c r="Q383" s="196"/>
      <c r="R383" s="196"/>
      <c r="S383" s="196"/>
      <c r="T383" s="197"/>
      <c r="AT383" s="193" t="s">
        <v>151</v>
      </c>
      <c r="AU383" s="193" t="s">
        <v>78</v>
      </c>
      <c r="AV383" s="191" t="s">
        <v>76</v>
      </c>
      <c r="AW383" s="191" t="s">
        <v>26</v>
      </c>
      <c r="AX383" s="191" t="s">
        <v>68</v>
      </c>
      <c r="AY383" s="193" t="s">
        <v>140</v>
      </c>
    </row>
    <row r="384" spans="1:65" s="172" customFormat="1" x14ac:dyDescent="0.2">
      <c r="B384" s="173"/>
      <c r="D384" s="99" t="s">
        <v>151</v>
      </c>
      <c r="E384" s="174" t="s">
        <v>1</v>
      </c>
      <c r="F384" s="175" t="s">
        <v>404</v>
      </c>
      <c r="H384" s="176">
        <v>8.5</v>
      </c>
      <c r="L384" s="173"/>
      <c r="M384" s="177"/>
      <c r="N384" s="178"/>
      <c r="O384" s="178"/>
      <c r="P384" s="178"/>
      <c r="Q384" s="178"/>
      <c r="R384" s="178"/>
      <c r="S384" s="178"/>
      <c r="T384" s="179"/>
      <c r="AT384" s="174" t="s">
        <v>151</v>
      </c>
      <c r="AU384" s="174" t="s">
        <v>78</v>
      </c>
      <c r="AV384" s="172" t="s">
        <v>78</v>
      </c>
      <c r="AW384" s="172" t="s">
        <v>26</v>
      </c>
      <c r="AX384" s="172" t="s">
        <v>68</v>
      </c>
      <c r="AY384" s="174" t="s">
        <v>140</v>
      </c>
    </row>
    <row r="385" spans="2:51" s="191" customFormat="1" x14ac:dyDescent="0.2">
      <c r="B385" s="192"/>
      <c r="D385" s="99" t="s">
        <v>151</v>
      </c>
      <c r="E385" s="193" t="s">
        <v>1</v>
      </c>
      <c r="F385" s="194" t="s">
        <v>328</v>
      </c>
      <c r="H385" s="193" t="s">
        <v>1</v>
      </c>
      <c r="L385" s="192"/>
      <c r="M385" s="195"/>
      <c r="N385" s="196"/>
      <c r="O385" s="196"/>
      <c r="P385" s="196"/>
      <c r="Q385" s="196"/>
      <c r="R385" s="196"/>
      <c r="S385" s="196"/>
      <c r="T385" s="197"/>
      <c r="AT385" s="193" t="s">
        <v>151</v>
      </c>
      <c r="AU385" s="193" t="s">
        <v>78</v>
      </c>
      <c r="AV385" s="191" t="s">
        <v>76</v>
      </c>
      <c r="AW385" s="191" t="s">
        <v>26</v>
      </c>
      <c r="AX385" s="191" t="s">
        <v>68</v>
      </c>
      <c r="AY385" s="193" t="s">
        <v>140</v>
      </c>
    </row>
    <row r="386" spans="2:51" s="172" customFormat="1" x14ac:dyDescent="0.2">
      <c r="B386" s="173"/>
      <c r="D386" s="99" t="s">
        <v>151</v>
      </c>
      <c r="E386" s="174" t="s">
        <v>1</v>
      </c>
      <c r="F386" s="175" t="s">
        <v>405</v>
      </c>
      <c r="H386" s="176">
        <v>44.5</v>
      </c>
      <c r="L386" s="173"/>
      <c r="M386" s="177"/>
      <c r="N386" s="178"/>
      <c r="O386" s="178"/>
      <c r="P386" s="178"/>
      <c r="Q386" s="178"/>
      <c r="R386" s="178"/>
      <c r="S386" s="178"/>
      <c r="T386" s="179"/>
      <c r="AT386" s="174" t="s">
        <v>151</v>
      </c>
      <c r="AU386" s="174" t="s">
        <v>78</v>
      </c>
      <c r="AV386" s="172" t="s">
        <v>78</v>
      </c>
      <c r="AW386" s="172" t="s">
        <v>26</v>
      </c>
      <c r="AX386" s="172" t="s">
        <v>68</v>
      </c>
      <c r="AY386" s="174" t="s">
        <v>140</v>
      </c>
    </row>
    <row r="387" spans="2:51" s="191" customFormat="1" x14ac:dyDescent="0.2">
      <c r="B387" s="192"/>
      <c r="D387" s="99" t="s">
        <v>151</v>
      </c>
      <c r="E387" s="193" t="s">
        <v>1</v>
      </c>
      <c r="F387" s="194" t="s">
        <v>330</v>
      </c>
      <c r="H387" s="193" t="s">
        <v>1</v>
      </c>
      <c r="L387" s="192"/>
      <c r="M387" s="195"/>
      <c r="N387" s="196"/>
      <c r="O387" s="196"/>
      <c r="P387" s="196"/>
      <c r="Q387" s="196"/>
      <c r="R387" s="196"/>
      <c r="S387" s="196"/>
      <c r="T387" s="197"/>
      <c r="AT387" s="193" t="s">
        <v>151</v>
      </c>
      <c r="AU387" s="193" t="s">
        <v>78</v>
      </c>
      <c r="AV387" s="191" t="s">
        <v>76</v>
      </c>
      <c r="AW387" s="191" t="s">
        <v>26</v>
      </c>
      <c r="AX387" s="191" t="s">
        <v>68</v>
      </c>
      <c r="AY387" s="193" t="s">
        <v>140</v>
      </c>
    </row>
    <row r="388" spans="2:51" s="172" customFormat="1" x14ac:dyDescent="0.2">
      <c r="B388" s="173"/>
      <c r="D388" s="99" t="s">
        <v>151</v>
      </c>
      <c r="E388" s="174" t="s">
        <v>1</v>
      </c>
      <c r="F388" s="175" t="s">
        <v>406</v>
      </c>
      <c r="H388" s="176">
        <v>19.8</v>
      </c>
      <c r="L388" s="173"/>
      <c r="M388" s="177"/>
      <c r="N388" s="178"/>
      <c r="O388" s="178"/>
      <c r="P388" s="178"/>
      <c r="Q388" s="178"/>
      <c r="R388" s="178"/>
      <c r="S388" s="178"/>
      <c r="T388" s="179"/>
      <c r="AT388" s="174" t="s">
        <v>151</v>
      </c>
      <c r="AU388" s="174" t="s">
        <v>78</v>
      </c>
      <c r="AV388" s="172" t="s">
        <v>78</v>
      </c>
      <c r="AW388" s="172" t="s">
        <v>26</v>
      </c>
      <c r="AX388" s="172" t="s">
        <v>68</v>
      </c>
      <c r="AY388" s="174" t="s">
        <v>140</v>
      </c>
    </row>
    <row r="389" spans="2:51" s="191" customFormat="1" x14ac:dyDescent="0.2">
      <c r="B389" s="192"/>
      <c r="D389" s="99" t="s">
        <v>151</v>
      </c>
      <c r="E389" s="193" t="s">
        <v>1</v>
      </c>
      <c r="F389" s="194" t="s">
        <v>332</v>
      </c>
      <c r="H389" s="193" t="s">
        <v>1</v>
      </c>
      <c r="L389" s="192"/>
      <c r="M389" s="195"/>
      <c r="N389" s="196"/>
      <c r="O389" s="196"/>
      <c r="P389" s="196"/>
      <c r="Q389" s="196"/>
      <c r="R389" s="196"/>
      <c r="S389" s="196"/>
      <c r="T389" s="197"/>
      <c r="AT389" s="193" t="s">
        <v>151</v>
      </c>
      <c r="AU389" s="193" t="s">
        <v>78</v>
      </c>
      <c r="AV389" s="191" t="s">
        <v>76</v>
      </c>
      <c r="AW389" s="191" t="s">
        <v>26</v>
      </c>
      <c r="AX389" s="191" t="s">
        <v>68</v>
      </c>
      <c r="AY389" s="193" t="s">
        <v>140</v>
      </c>
    </row>
    <row r="390" spans="2:51" s="172" customFormat="1" x14ac:dyDescent="0.2">
      <c r="B390" s="173"/>
      <c r="D390" s="99" t="s">
        <v>151</v>
      </c>
      <c r="E390" s="174" t="s">
        <v>1</v>
      </c>
      <c r="F390" s="175" t="s">
        <v>390</v>
      </c>
      <c r="H390" s="176">
        <v>29</v>
      </c>
      <c r="L390" s="173"/>
      <c r="M390" s="177"/>
      <c r="N390" s="178"/>
      <c r="O390" s="178"/>
      <c r="P390" s="178"/>
      <c r="Q390" s="178"/>
      <c r="R390" s="178"/>
      <c r="S390" s="178"/>
      <c r="T390" s="179"/>
      <c r="AT390" s="174" t="s">
        <v>151</v>
      </c>
      <c r="AU390" s="174" t="s">
        <v>78</v>
      </c>
      <c r="AV390" s="172" t="s">
        <v>78</v>
      </c>
      <c r="AW390" s="172" t="s">
        <v>26</v>
      </c>
      <c r="AX390" s="172" t="s">
        <v>68</v>
      </c>
      <c r="AY390" s="174" t="s">
        <v>140</v>
      </c>
    </row>
    <row r="391" spans="2:51" s="191" customFormat="1" x14ac:dyDescent="0.2">
      <c r="B391" s="192"/>
      <c r="D391" s="99" t="s">
        <v>151</v>
      </c>
      <c r="E391" s="193" t="s">
        <v>1</v>
      </c>
      <c r="F391" s="194" t="s">
        <v>334</v>
      </c>
      <c r="H391" s="193" t="s">
        <v>1</v>
      </c>
      <c r="L391" s="192"/>
      <c r="M391" s="195"/>
      <c r="N391" s="196"/>
      <c r="O391" s="196"/>
      <c r="P391" s="196"/>
      <c r="Q391" s="196"/>
      <c r="R391" s="196"/>
      <c r="S391" s="196"/>
      <c r="T391" s="197"/>
      <c r="AT391" s="193" t="s">
        <v>151</v>
      </c>
      <c r="AU391" s="193" t="s">
        <v>78</v>
      </c>
      <c r="AV391" s="191" t="s">
        <v>76</v>
      </c>
      <c r="AW391" s="191" t="s">
        <v>26</v>
      </c>
      <c r="AX391" s="191" t="s">
        <v>68</v>
      </c>
      <c r="AY391" s="193" t="s">
        <v>140</v>
      </c>
    </row>
    <row r="392" spans="2:51" s="172" customFormat="1" x14ac:dyDescent="0.2">
      <c r="B392" s="173"/>
      <c r="D392" s="99" t="s">
        <v>151</v>
      </c>
      <c r="E392" s="174" t="s">
        <v>1</v>
      </c>
      <c r="F392" s="175" t="s">
        <v>407</v>
      </c>
      <c r="H392" s="176">
        <v>13.9</v>
      </c>
      <c r="L392" s="173"/>
      <c r="M392" s="177"/>
      <c r="N392" s="178"/>
      <c r="O392" s="178"/>
      <c r="P392" s="178"/>
      <c r="Q392" s="178"/>
      <c r="R392" s="178"/>
      <c r="S392" s="178"/>
      <c r="T392" s="179"/>
      <c r="AT392" s="174" t="s">
        <v>151</v>
      </c>
      <c r="AU392" s="174" t="s">
        <v>78</v>
      </c>
      <c r="AV392" s="172" t="s">
        <v>78</v>
      </c>
      <c r="AW392" s="172" t="s">
        <v>26</v>
      </c>
      <c r="AX392" s="172" t="s">
        <v>68</v>
      </c>
      <c r="AY392" s="174" t="s">
        <v>140</v>
      </c>
    </row>
    <row r="393" spans="2:51" s="199" customFormat="1" x14ac:dyDescent="0.2">
      <c r="B393" s="200"/>
      <c r="D393" s="99" t="s">
        <v>151</v>
      </c>
      <c r="E393" s="201" t="s">
        <v>1</v>
      </c>
      <c r="F393" s="202" t="s">
        <v>336</v>
      </c>
      <c r="H393" s="203">
        <v>115.7</v>
      </c>
      <c r="L393" s="200"/>
      <c r="M393" s="204"/>
      <c r="N393" s="205"/>
      <c r="O393" s="205"/>
      <c r="P393" s="205"/>
      <c r="Q393" s="205"/>
      <c r="R393" s="205"/>
      <c r="S393" s="205"/>
      <c r="T393" s="206"/>
      <c r="AT393" s="201" t="s">
        <v>151</v>
      </c>
      <c r="AU393" s="201" t="s">
        <v>78</v>
      </c>
      <c r="AV393" s="199" t="s">
        <v>163</v>
      </c>
      <c r="AW393" s="199" t="s">
        <v>26</v>
      </c>
      <c r="AX393" s="199" t="s">
        <v>68</v>
      </c>
      <c r="AY393" s="201" t="s">
        <v>140</v>
      </c>
    </row>
    <row r="394" spans="2:51" s="191" customFormat="1" x14ac:dyDescent="0.2">
      <c r="B394" s="192"/>
      <c r="D394" s="99" t="s">
        <v>151</v>
      </c>
      <c r="E394" s="193" t="s">
        <v>1</v>
      </c>
      <c r="F394" s="194" t="s">
        <v>337</v>
      </c>
      <c r="H394" s="193" t="s">
        <v>1</v>
      </c>
      <c r="L394" s="192"/>
      <c r="M394" s="195"/>
      <c r="N394" s="196"/>
      <c r="O394" s="196"/>
      <c r="P394" s="196"/>
      <c r="Q394" s="196"/>
      <c r="R394" s="196"/>
      <c r="S394" s="196"/>
      <c r="T394" s="197"/>
      <c r="AT394" s="193" t="s">
        <v>151</v>
      </c>
      <c r="AU394" s="193" t="s">
        <v>78</v>
      </c>
      <c r="AV394" s="191" t="s">
        <v>76</v>
      </c>
      <c r="AW394" s="191" t="s">
        <v>26</v>
      </c>
      <c r="AX394" s="191" t="s">
        <v>68</v>
      </c>
      <c r="AY394" s="193" t="s">
        <v>140</v>
      </c>
    </row>
    <row r="395" spans="2:51" s="191" customFormat="1" x14ac:dyDescent="0.2">
      <c r="B395" s="192"/>
      <c r="D395" s="99" t="s">
        <v>151</v>
      </c>
      <c r="E395" s="193" t="s">
        <v>1</v>
      </c>
      <c r="F395" s="194" t="s">
        <v>338</v>
      </c>
      <c r="H395" s="193" t="s">
        <v>1</v>
      </c>
      <c r="L395" s="192"/>
      <c r="M395" s="195"/>
      <c r="N395" s="196"/>
      <c r="O395" s="196"/>
      <c r="P395" s="196"/>
      <c r="Q395" s="196"/>
      <c r="R395" s="196"/>
      <c r="S395" s="196"/>
      <c r="T395" s="197"/>
      <c r="AT395" s="193" t="s">
        <v>151</v>
      </c>
      <c r="AU395" s="193" t="s">
        <v>78</v>
      </c>
      <c r="AV395" s="191" t="s">
        <v>76</v>
      </c>
      <c r="AW395" s="191" t="s">
        <v>26</v>
      </c>
      <c r="AX395" s="191" t="s">
        <v>68</v>
      </c>
      <c r="AY395" s="193" t="s">
        <v>140</v>
      </c>
    </row>
    <row r="396" spans="2:51" s="172" customFormat="1" x14ac:dyDescent="0.2">
      <c r="B396" s="173"/>
      <c r="D396" s="99" t="s">
        <v>151</v>
      </c>
      <c r="E396" s="174" t="s">
        <v>1</v>
      </c>
      <c r="F396" s="175" t="s">
        <v>408</v>
      </c>
      <c r="H396" s="176">
        <v>58.9</v>
      </c>
      <c r="L396" s="173"/>
      <c r="M396" s="177"/>
      <c r="N396" s="178"/>
      <c r="O396" s="178"/>
      <c r="P396" s="178"/>
      <c r="Q396" s="178"/>
      <c r="R396" s="178"/>
      <c r="S396" s="178"/>
      <c r="T396" s="179"/>
      <c r="AT396" s="174" t="s">
        <v>151</v>
      </c>
      <c r="AU396" s="174" t="s">
        <v>78</v>
      </c>
      <c r="AV396" s="172" t="s">
        <v>78</v>
      </c>
      <c r="AW396" s="172" t="s">
        <v>26</v>
      </c>
      <c r="AX396" s="172" t="s">
        <v>68</v>
      </c>
      <c r="AY396" s="174" t="s">
        <v>140</v>
      </c>
    </row>
    <row r="397" spans="2:51" s="191" customFormat="1" x14ac:dyDescent="0.2">
      <c r="B397" s="192"/>
      <c r="D397" s="99" t="s">
        <v>151</v>
      </c>
      <c r="E397" s="193" t="s">
        <v>1</v>
      </c>
      <c r="F397" s="194" t="s">
        <v>340</v>
      </c>
      <c r="H397" s="193" t="s">
        <v>1</v>
      </c>
      <c r="L397" s="192"/>
      <c r="M397" s="195"/>
      <c r="N397" s="196"/>
      <c r="O397" s="196"/>
      <c r="P397" s="196"/>
      <c r="Q397" s="196"/>
      <c r="R397" s="196"/>
      <c r="S397" s="196"/>
      <c r="T397" s="197"/>
      <c r="AT397" s="193" t="s">
        <v>151</v>
      </c>
      <c r="AU397" s="193" t="s">
        <v>78</v>
      </c>
      <c r="AV397" s="191" t="s">
        <v>76</v>
      </c>
      <c r="AW397" s="191" t="s">
        <v>26</v>
      </c>
      <c r="AX397" s="191" t="s">
        <v>68</v>
      </c>
      <c r="AY397" s="193" t="s">
        <v>140</v>
      </c>
    </row>
    <row r="398" spans="2:51" s="172" customFormat="1" x14ac:dyDescent="0.2">
      <c r="B398" s="173"/>
      <c r="D398" s="99" t="s">
        <v>151</v>
      </c>
      <c r="E398" s="174" t="s">
        <v>1</v>
      </c>
      <c r="F398" s="175" t="s">
        <v>281</v>
      </c>
      <c r="H398" s="176">
        <v>20</v>
      </c>
      <c r="L398" s="173"/>
      <c r="M398" s="177"/>
      <c r="N398" s="178"/>
      <c r="O398" s="178"/>
      <c r="P398" s="178"/>
      <c r="Q398" s="178"/>
      <c r="R398" s="178"/>
      <c r="S398" s="178"/>
      <c r="T398" s="179"/>
      <c r="AT398" s="174" t="s">
        <v>151</v>
      </c>
      <c r="AU398" s="174" t="s">
        <v>78</v>
      </c>
      <c r="AV398" s="172" t="s">
        <v>78</v>
      </c>
      <c r="AW398" s="172" t="s">
        <v>26</v>
      </c>
      <c r="AX398" s="172" t="s">
        <v>68</v>
      </c>
      <c r="AY398" s="174" t="s">
        <v>140</v>
      </c>
    </row>
    <row r="399" spans="2:51" s="191" customFormat="1" x14ac:dyDescent="0.2">
      <c r="B399" s="192"/>
      <c r="D399" s="99" t="s">
        <v>151</v>
      </c>
      <c r="E399" s="193" t="s">
        <v>1</v>
      </c>
      <c r="F399" s="194" t="s">
        <v>342</v>
      </c>
      <c r="H399" s="193" t="s">
        <v>1</v>
      </c>
      <c r="L399" s="192"/>
      <c r="M399" s="195"/>
      <c r="N399" s="196"/>
      <c r="O399" s="196"/>
      <c r="P399" s="196"/>
      <c r="Q399" s="196"/>
      <c r="R399" s="196"/>
      <c r="S399" s="196"/>
      <c r="T399" s="197"/>
      <c r="AT399" s="193" t="s">
        <v>151</v>
      </c>
      <c r="AU399" s="193" t="s">
        <v>78</v>
      </c>
      <c r="AV399" s="191" t="s">
        <v>76</v>
      </c>
      <c r="AW399" s="191" t="s">
        <v>26</v>
      </c>
      <c r="AX399" s="191" t="s">
        <v>68</v>
      </c>
      <c r="AY399" s="193" t="s">
        <v>140</v>
      </c>
    </row>
    <row r="400" spans="2:51" s="172" customFormat="1" x14ac:dyDescent="0.2">
      <c r="B400" s="173"/>
      <c r="D400" s="99" t="s">
        <v>151</v>
      </c>
      <c r="E400" s="174" t="s">
        <v>1</v>
      </c>
      <c r="F400" s="175" t="s">
        <v>308</v>
      </c>
      <c r="H400" s="176">
        <v>22</v>
      </c>
      <c r="L400" s="173"/>
      <c r="M400" s="177"/>
      <c r="N400" s="178"/>
      <c r="O400" s="178"/>
      <c r="P400" s="178"/>
      <c r="Q400" s="178"/>
      <c r="R400" s="178"/>
      <c r="S400" s="178"/>
      <c r="T400" s="179"/>
      <c r="AT400" s="174" t="s">
        <v>151</v>
      </c>
      <c r="AU400" s="174" t="s">
        <v>78</v>
      </c>
      <c r="AV400" s="172" t="s">
        <v>78</v>
      </c>
      <c r="AW400" s="172" t="s">
        <v>26</v>
      </c>
      <c r="AX400" s="172" t="s">
        <v>68</v>
      </c>
      <c r="AY400" s="174" t="s">
        <v>140</v>
      </c>
    </row>
    <row r="401" spans="1:65" s="191" customFormat="1" x14ac:dyDescent="0.2">
      <c r="B401" s="192"/>
      <c r="D401" s="99" t="s">
        <v>151</v>
      </c>
      <c r="E401" s="193" t="s">
        <v>1</v>
      </c>
      <c r="F401" s="194" t="s">
        <v>344</v>
      </c>
      <c r="H401" s="193" t="s">
        <v>1</v>
      </c>
      <c r="L401" s="192"/>
      <c r="M401" s="195"/>
      <c r="N401" s="196"/>
      <c r="O401" s="196"/>
      <c r="P401" s="196"/>
      <c r="Q401" s="196"/>
      <c r="R401" s="196"/>
      <c r="S401" s="196"/>
      <c r="T401" s="197"/>
      <c r="AT401" s="193" t="s">
        <v>151</v>
      </c>
      <c r="AU401" s="193" t="s">
        <v>78</v>
      </c>
      <c r="AV401" s="191" t="s">
        <v>76</v>
      </c>
      <c r="AW401" s="191" t="s">
        <v>26</v>
      </c>
      <c r="AX401" s="191" t="s">
        <v>68</v>
      </c>
      <c r="AY401" s="193" t="s">
        <v>140</v>
      </c>
    </row>
    <row r="402" spans="1:65" s="172" customFormat="1" x14ac:dyDescent="0.2">
      <c r="B402" s="173"/>
      <c r="D402" s="99" t="s">
        <v>151</v>
      </c>
      <c r="E402" s="174" t="s">
        <v>1</v>
      </c>
      <c r="F402" s="175" t="s">
        <v>409</v>
      </c>
      <c r="H402" s="176">
        <v>50.4</v>
      </c>
      <c r="L402" s="173"/>
      <c r="M402" s="177"/>
      <c r="N402" s="178"/>
      <c r="O402" s="178"/>
      <c r="P402" s="178"/>
      <c r="Q402" s="178"/>
      <c r="R402" s="178"/>
      <c r="S402" s="178"/>
      <c r="T402" s="179"/>
      <c r="AT402" s="174" t="s">
        <v>151</v>
      </c>
      <c r="AU402" s="174" t="s">
        <v>78</v>
      </c>
      <c r="AV402" s="172" t="s">
        <v>78</v>
      </c>
      <c r="AW402" s="172" t="s">
        <v>26</v>
      </c>
      <c r="AX402" s="172" t="s">
        <v>68</v>
      </c>
      <c r="AY402" s="174" t="s">
        <v>140</v>
      </c>
    </row>
    <row r="403" spans="1:65" s="199" customFormat="1" x14ac:dyDescent="0.2">
      <c r="B403" s="200"/>
      <c r="D403" s="99" t="s">
        <v>151</v>
      </c>
      <c r="E403" s="201" t="s">
        <v>1</v>
      </c>
      <c r="F403" s="202" t="s">
        <v>336</v>
      </c>
      <c r="H403" s="203">
        <v>151.30000000000001</v>
      </c>
      <c r="L403" s="200"/>
      <c r="M403" s="204"/>
      <c r="N403" s="205"/>
      <c r="O403" s="205"/>
      <c r="P403" s="205"/>
      <c r="Q403" s="205"/>
      <c r="R403" s="205"/>
      <c r="S403" s="205"/>
      <c r="T403" s="206"/>
      <c r="AT403" s="201" t="s">
        <v>151</v>
      </c>
      <c r="AU403" s="201" t="s">
        <v>78</v>
      </c>
      <c r="AV403" s="199" t="s">
        <v>163</v>
      </c>
      <c r="AW403" s="199" t="s">
        <v>26</v>
      </c>
      <c r="AX403" s="199" t="s">
        <v>68</v>
      </c>
      <c r="AY403" s="201" t="s">
        <v>140</v>
      </c>
    </row>
    <row r="404" spans="1:65" s="180" customFormat="1" x14ac:dyDescent="0.2">
      <c r="B404" s="181"/>
      <c r="D404" s="99" t="s">
        <v>151</v>
      </c>
      <c r="E404" s="182" t="s">
        <v>1</v>
      </c>
      <c r="F404" s="183" t="s">
        <v>157</v>
      </c>
      <c r="H404" s="184">
        <v>267</v>
      </c>
      <c r="L404" s="181"/>
      <c r="M404" s="185"/>
      <c r="N404" s="186"/>
      <c r="O404" s="186"/>
      <c r="P404" s="186"/>
      <c r="Q404" s="186"/>
      <c r="R404" s="186"/>
      <c r="S404" s="186"/>
      <c r="T404" s="187"/>
      <c r="AT404" s="182" t="s">
        <v>151</v>
      </c>
      <c r="AU404" s="182" t="s">
        <v>78</v>
      </c>
      <c r="AV404" s="180" t="s">
        <v>147</v>
      </c>
      <c r="AW404" s="180" t="s">
        <v>26</v>
      </c>
      <c r="AX404" s="180" t="s">
        <v>76</v>
      </c>
      <c r="AY404" s="182" t="s">
        <v>140</v>
      </c>
    </row>
    <row r="405" spans="1:65" s="18" customFormat="1" ht="21.75" customHeight="1" x14ac:dyDescent="0.2">
      <c r="A405" s="15"/>
      <c r="B405" s="16"/>
      <c r="C405" s="87" t="s">
        <v>410</v>
      </c>
      <c r="D405" s="87" t="s">
        <v>142</v>
      </c>
      <c r="E405" s="88" t="s">
        <v>411</v>
      </c>
      <c r="F405" s="89" t="s">
        <v>412</v>
      </c>
      <c r="G405" s="90" t="s">
        <v>251</v>
      </c>
      <c r="H405" s="91">
        <v>4.9320000000000004</v>
      </c>
      <c r="I405" s="2"/>
      <c r="J405" s="92">
        <f>ROUND(I405*H405,2)</f>
        <v>0</v>
      </c>
      <c r="K405" s="89" t="s">
        <v>146</v>
      </c>
      <c r="L405" s="16"/>
      <c r="M405" s="93" t="s">
        <v>1</v>
      </c>
      <c r="N405" s="94" t="s">
        <v>34</v>
      </c>
      <c r="O405" s="95">
        <v>0.19</v>
      </c>
      <c r="P405" s="95">
        <f>O405*H405</f>
        <v>0.93708000000000014</v>
      </c>
      <c r="Q405" s="95">
        <v>0.1837</v>
      </c>
      <c r="R405" s="95">
        <f>Q405*H405</f>
        <v>0.90600840000000005</v>
      </c>
      <c r="S405" s="95">
        <v>0</v>
      </c>
      <c r="T405" s="96">
        <f>S405*H405</f>
        <v>0</v>
      </c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R405" s="97" t="s">
        <v>147</v>
      </c>
      <c r="AT405" s="97" t="s">
        <v>142</v>
      </c>
      <c r="AU405" s="97" t="s">
        <v>78</v>
      </c>
      <c r="AY405" s="7" t="s">
        <v>140</v>
      </c>
      <c r="BE405" s="98">
        <f>IF(N405="základní",J405,0)</f>
        <v>0</v>
      </c>
      <c r="BF405" s="98">
        <f>IF(N405="snížená",J405,0)</f>
        <v>0</v>
      </c>
      <c r="BG405" s="98">
        <f>IF(N405="zákl. přenesená",J405,0)</f>
        <v>0</v>
      </c>
      <c r="BH405" s="98">
        <f>IF(N405="sníž. přenesená",J405,0)</f>
        <v>0</v>
      </c>
      <c r="BI405" s="98">
        <f>IF(N405="nulová",J405,0)</f>
        <v>0</v>
      </c>
      <c r="BJ405" s="7" t="s">
        <v>76</v>
      </c>
      <c r="BK405" s="98">
        <f>ROUND(I405*H405,2)</f>
        <v>0</v>
      </c>
      <c r="BL405" s="7" t="s">
        <v>147</v>
      </c>
      <c r="BM405" s="97" t="s">
        <v>413</v>
      </c>
    </row>
    <row r="406" spans="1:65" s="18" customFormat="1" x14ac:dyDescent="0.2">
      <c r="A406" s="15"/>
      <c r="B406" s="16"/>
      <c r="C406" s="15"/>
      <c r="D406" s="189" t="s">
        <v>149</v>
      </c>
      <c r="E406" s="15"/>
      <c r="F406" s="190" t="s">
        <v>414</v>
      </c>
      <c r="G406" s="15"/>
      <c r="H406" s="15"/>
      <c r="I406" s="15"/>
      <c r="J406" s="15"/>
      <c r="K406" s="15"/>
      <c r="L406" s="16"/>
      <c r="M406" s="101"/>
      <c r="N406" s="102"/>
      <c r="O406" s="103"/>
      <c r="P406" s="103"/>
      <c r="Q406" s="103"/>
      <c r="R406" s="103"/>
      <c r="S406" s="103"/>
      <c r="T406" s="10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7" t="s">
        <v>149</v>
      </c>
      <c r="AU406" s="7" t="s">
        <v>78</v>
      </c>
    </row>
    <row r="407" spans="1:65" s="191" customFormat="1" x14ac:dyDescent="0.2">
      <c r="B407" s="192"/>
      <c r="D407" s="99" t="s">
        <v>151</v>
      </c>
      <c r="E407" s="193" t="s">
        <v>1</v>
      </c>
      <c r="F407" s="194" t="s">
        <v>415</v>
      </c>
      <c r="H407" s="193" t="s">
        <v>1</v>
      </c>
      <c r="L407" s="192"/>
      <c r="M407" s="195"/>
      <c r="N407" s="196"/>
      <c r="O407" s="196"/>
      <c r="P407" s="196"/>
      <c r="Q407" s="196"/>
      <c r="R407" s="196"/>
      <c r="S407" s="196"/>
      <c r="T407" s="197"/>
      <c r="AT407" s="193" t="s">
        <v>151</v>
      </c>
      <c r="AU407" s="193" t="s">
        <v>78</v>
      </c>
      <c r="AV407" s="191" t="s">
        <v>76</v>
      </c>
      <c r="AW407" s="191" t="s">
        <v>26</v>
      </c>
      <c r="AX407" s="191" t="s">
        <v>68</v>
      </c>
      <c r="AY407" s="193" t="s">
        <v>140</v>
      </c>
    </row>
    <row r="408" spans="1:65" s="191" customFormat="1" x14ac:dyDescent="0.2">
      <c r="B408" s="192"/>
      <c r="D408" s="99" t="s">
        <v>151</v>
      </c>
      <c r="E408" s="193" t="s">
        <v>1</v>
      </c>
      <c r="F408" s="194" t="s">
        <v>416</v>
      </c>
      <c r="H408" s="193" t="s">
        <v>1</v>
      </c>
      <c r="L408" s="192"/>
      <c r="M408" s="195"/>
      <c r="N408" s="196"/>
      <c r="O408" s="196"/>
      <c r="P408" s="196"/>
      <c r="Q408" s="196"/>
      <c r="R408" s="196"/>
      <c r="S408" s="196"/>
      <c r="T408" s="197"/>
      <c r="AT408" s="193" t="s">
        <v>151</v>
      </c>
      <c r="AU408" s="193" t="s">
        <v>78</v>
      </c>
      <c r="AV408" s="191" t="s">
        <v>76</v>
      </c>
      <c r="AW408" s="191" t="s">
        <v>26</v>
      </c>
      <c r="AX408" s="191" t="s">
        <v>68</v>
      </c>
      <c r="AY408" s="193" t="s">
        <v>140</v>
      </c>
    </row>
    <row r="409" spans="1:65" s="172" customFormat="1" x14ac:dyDescent="0.2">
      <c r="B409" s="173"/>
      <c r="D409" s="99" t="s">
        <v>151</v>
      </c>
      <c r="E409" s="174" t="s">
        <v>1</v>
      </c>
      <c r="F409" s="175" t="s">
        <v>417</v>
      </c>
      <c r="H409" s="176">
        <v>3</v>
      </c>
      <c r="L409" s="173"/>
      <c r="M409" s="177"/>
      <c r="N409" s="178"/>
      <c r="O409" s="178"/>
      <c r="P409" s="178"/>
      <c r="Q409" s="178"/>
      <c r="R409" s="178"/>
      <c r="S409" s="178"/>
      <c r="T409" s="179"/>
      <c r="AT409" s="174" t="s">
        <v>151</v>
      </c>
      <c r="AU409" s="174" t="s">
        <v>78</v>
      </c>
      <c r="AV409" s="172" t="s">
        <v>78</v>
      </c>
      <c r="AW409" s="172" t="s">
        <v>26</v>
      </c>
      <c r="AX409" s="172" t="s">
        <v>68</v>
      </c>
      <c r="AY409" s="174" t="s">
        <v>140</v>
      </c>
    </row>
    <row r="410" spans="1:65" s="191" customFormat="1" x14ac:dyDescent="0.2">
      <c r="B410" s="192"/>
      <c r="D410" s="99" t="s">
        <v>151</v>
      </c>
      <c r="E410" s="193" t="s">
        <v>1</v>
      </c>
      <c r="F410" s="194" t="s">
        <v>418</v>
      </c>
      <c r="H410" s="193" t="s">
        <v>1</v>
      </c>
      <c r="L410" s="192"/>
      <c r="M410" s="195"/>
      <c r="N410" s="196"/>
      <c r="O410" s="196"/>
      <c r="P410" s="196"/>
      <c r="Q410" s="196"/>
      <c r="R410" s="196"/>
      <c r="S410" s="196"/>
      <c r="T410" s="197"/>
      <c r="AT410" s="193" t="s">
        <v>151</v>
      </c>
      <c r="AU410" s="193" t="s">
        <v>78</v>
      </c>
      <c r="AV410" s="191" t="s">
        <v>76</v>
      </c>
      <c r="AW410" s="191" t="s">
        <v>26</v>
      </c>
      <c r="AX410" s="191" t="s">
        <v>68</v>
      </c>
      <c r="AY410" s="193" t="s">
        <v>140</v>
      </c>
    </row>
    <row r="411" spans="1:65" s="172" customFormat="1" x14ac:dyDescent="0.2">
      <c r="B411" s="173"/>
      <c r="D411" s="99" t="s">
        <v>151</v>
      </c>
      <c r="E411" s="174" t="s">
        <v>1</v>
      </c>
      <c r="F411" s="175" t="s">
        <v>419</v>
      </c>
      <c r="H411" s="176">
        <v>1.9319999999999999</v>
      </c>
      <c r="L411" s="173"/>
      <c r="M411" s="177"/>
      <c r="N411" s="178"/>
      <c r="O411" s="178"/>
      <c r="P411" s="178"/>
      <c r="Q411" s="178"/>
      <c r="R411" s="178"/>
      <c r="S411" s="178"/>
      <c r="T411" s="179"/>
      <c r="AT411" s="174" t="s">
        <v>151</v>
      </c>
      <c r="AU411" s="174" t="s">
        <v>78</v>
      </c>
      <c r="AV411" s="172" t="s">
        <v>78</v>
      </c>
      <c r="AW411" s="172" t="s">
        <v>26</v>
      </c>
      <c r="AX411" s="172" t="s">
        <v>68</v>
      </c>
      <c r="AY411" s="174" t="s">
        <v>140</v>
      </c>
    </row>
    <row r="412" spans="1:65" s="180" customFormat="1" x14ac:dyDescent="0.2">
      <c r="B412" s="181"/>
      <c r="D412" s="99" t="s">
        <v>151</v>
      </c>
      <c r="E412" s="182" t="s">
        <v>1</v>
      </c>
      <c r="F412" s="183" t="s">
        <v>157</v>
      </c>
      <c r="H412" s="184">
        <v>4.9320000000000004</v>
      </c>
      <c r="L412" s="181"/>
      <c r="M412" s="185"/>
      <c r="N412" s="186"/>
      <c r="O412" s="186"/>
      <c r="P412" s="186"/>
      <c r="Q412" s="186"/>
      <c r="R412" s="186"/>
      <c r="S412" s="186"/>
      <c r="T412" s="187"/>
      <c r="AT412" s="182" t="s">
        <v>151</v>
      </c>
      <c r="AU412" s="182" t="s">
        <v>78</v>
      </c>
      <c r="AV412" s="180" t="s">
        <v>147</v>
      </c>
      <c r="AW412" s="180" t="s">
        <v>26</v>
      </c>
      <c r="AX412" s="180" t="s">
        <v>76</v>
      </c>
      <c r="AY412" s="182" t="s">
        <v>140</v>
      </c>
    </row>
    <row r="413" spans="1:65" s="18" customFormat="1" ht="21.75" customHeight="1" x14ac:dyDescent="0.2">
      <c r="A413" s="15"/>
      <c r="B413" s="16"/>
      <c r="C413" s="87" t="s">
        <v>420</v>
      </c>
      <c r="D413" s="87" t="s">
        <v>142</v>
      </c>
      <c r="E413" s="88" t="s">
        <v>421</v>
      </c>
      <c r="F413" s="89" t="s">
        <v>422</v>
      </c>
      <c r="G413" s="90" t="s">
        <v>251</v>
      </c>
      <c r="H413" s="91">
        <v>7</v>
      </c>
      <c r="I413" s="2"/>
      <c r="J413" s="92">
        <f>ROUND(I413*H413,2)</f>
        <v>0</v>
      </c>
      <c r="K413" s="89" t="s">
        <v>146</v>
      </c>
      <c r="L413" s="16"/>
      <c r="M413" s="93" t="s">
        <v>1</v>
      </c>
      <c r="N413" s="94" t="s">
        <v>34</v>
      </c>
      <c r="O413" s="95">
        <v>0.245</v>
      </c>
      <c r="P413" s="95">
        <f>O413*H413</f>
        <v>1.7149999999999999</v>
      </c>
      <c r="Q413" s="95">
        <v>0.27560000000000001</v>
      </c>
      <c r="R413" s="95">
        <f>Q413*H413</f>
        <v>1.9292</v>
      </c>
      <c r="S413" s="95">
        <v>0</v>
      </c>
      <c r="T413" s="96">
        <f>S413*H413</f>
        <v>0</v>
      </c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R413" s="97" t="s">
        <v>147</v>
      </c>
      <c r="AT413" s="97" t="s">
        <v>142</v>
      </c>
      <c r="AU413" s="97" t="s">
        <v>78</v>
      </c>
      <c r="AY413" s="7" t="s">
        <v>140</v>
      </c>
      <c r="BE413" s="98">
        <f>IF(N413="základní",J413,0)</f>
        <v>0</v>
      </c>
      <c r="BF413" s="98">
        <f>IF(N413="snížená",J413,0)</f>
        <v>0</v>
      </c>
      <c r="BG413" s="98">
        <f>IF(N413="zákl. přenesená",J413,0)</f>
        <v>0</v>
      </c>
      <c r="BH413" s="98">
        <f>IF(N413="sníž. přenesená",J413,0)</f>
        <v>0</v>
      </c>
      <c r="BI413" s="98">
        <f>IF(N413="nulová",J413,0)</f>
        <v>0</v>
      </c>
      <c r="BJ413" s="7" t="s">
        <v>76</v>
      </c>
      <c r="BK413" s="98">
        <f>ROUND(I413*H413,2)</f>
        <v>0</v>
      </c>
      <c r="BL413" s="7" t="s">
        <v>147</v>
      </c>
      <c r="BM413" s="97" t="s">
        <v>423</v>
      </c>
    </row>
    <row r="414" spans="1:65" s="18" customFormat="1" x14ac:dyDescent="0.2">
      <c r="A414" s="15"/>
      <c r="B414" s="16"/>
      <c r="C414" s="15"/>
      <c r="D414" s="189" t="s">
        <v>149</v>
      </c>
      <c r="E414" s="15"/>
      <c r="F414" s="190" t="s">
        <v>424</v>
      </c>
      <c r="G414" s="15"/>
      <c r="H414" s="15"/>
      <c r="I414" s="15"/>
      <c r="J414" s="15"/>
      <c r="K414" s="15"/>
      <c r="L414" s="16"/>
      <c r="M414" s="101"/>
      <c r="N414" s="102"/>
      <c r="O414" s="103"/>
      <c r="P414" s="103"/>
      <c r="Q414" s="103"/>
      <c r="R414" s="103"/>
      <c r="S414" s="103"/>
      <c r="T414" s="104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7" t="s">
        <v>149</v>
      </c>
      <c r="AU414" s="7" t="s">
        <v>78</v>
      </c>
    </row>
    <row r="415" spans="1:65" s="191" customFormat="1" x14ac:dyDescent="0.2">
      <c r="B415" s="192"/>
      <c r="D415" s="99" t="s">
        <v>151</v>
      </c>
      <c r="E415" s="193" t="s">
        <v>1</v>
      </c>
      <c r="F415" s="194" t="s">
        <v>415</v>
      </c>
      <c r="H415" s="193" t="s">
        <v>1</v>
      </c>
      <c r="L415" s="192"/>
      <c r="M415" s="195"/>
      <c r="N415" s="196"/>
      <c r="O415" s="196"/>
      <c r="P415" s="196"/>
      <c r="Q415" s="196"/>
      <c r="R415" s="196"/>
      <c r="S415" s="196"/>
      <c r="T415" s="197"/>
      <c r="AT415" s="193" t="s">
        <v>151</v>
      </c>
      <c r="AU415" s="193" t="s">
        <v>78</v>
      </c>
      <c r="AV415" s="191" t="s">
        <v>76</v>
      </c>
      <c r="AW415" s="191" t="s">
        <v>26</v>
      </c>
      <c r="AX415" s="191" t="s">
        <v>68</v>
      </c>
      <c r="AY415" s="193" t="s">
        <v>140</v>
      </c>
    </row>
    <row r="416" spans="1:65" s="191" customFormat="1" x14ac:dyDescent="0.2">
      <c r="B416" s="192"/>
      <c r="D416" s="99" t="s">
        <v>151</v>
      </c>
      <c r="E416" s="193" t="s">
        <v>1</v>
      </c>
      <c r="F416" s="194" t="s">
        <v>425</v>
      </c>
      <c r="H416" s="193" t="s">
        <v>1</v>
      </c>
      <c r="J416" s="207"/>
      <c r="L416" s="192"/>
      <c r="M416" s="195"/>
      <c r="N416" s="196"/>
      <c r="O416" s="196"/>
      <c r="P416" s="196"/>
      <c r="Q416" s="196"/>
      <c r="R416" s="196"/>
      <c r="S416" s="196"/>
      <c r="T416" s="197"/>
      <c r="AT416" s="193" t="s">
        <v>151</v>
      </c>
      <c r="AU416" s="193" t="s">
        <v>78</v>
      </c>
      <c r="AV416" s="191" t="s">
        <v>76</v>
      </c>
      <c r="AW416" s="191" t="s">
        <v>26</v>
      </c>
      <c r="AX416" s="191" t="s">
        <v>68</v>
      </c>
      <c r="AY416" s="193" t="s">
        <v>140</v>
      </c>
    </row>
    <row r="417" spans="1:65" s="172" customFormat="1" x14ac:dyDescent="0.2">
      <c r="B417" s="173"/>
      <c r="D417" s="99" t="s">
        <v>151</v>
      </c>
      <c r="E417" s="174" t="s">
        <v>1</v>
      </c>
      <c r="F417" s="175" t="s">
        <v>184</v>
      </c>
      <c r="H417" s="176">
        <v>7</v>
      </c>
      <c r="L417" s="173"/>
      <c r="M417" s="177"/>
      <c r="N417" s="178"/>
      <c r="O417" s="178"/>
      <c r="P417" s="178"/>
      <c r="Q417" s="178"/>
      <c r="R417" s="178"/>
      <c r="S417" s="178"/>
      <c r="T417" s="179"/>
      <c r="AT417" s="174" t="s">
        <v>151</v>
      </c>
      <c r="AU417" s="174" t="s">
        <v>78</v>
      </c>
      <c r="AV417" s="172" t="s">
        <v>78</v>
      </c>
      <c r="AW417" s="172" t="s">
        <v>26</v>
      </c>
      <c r="AX417" s="172" t="s">
        <v>76</v>
      </c>
      <c r="AY417" s="174" t="s">
        <v>140</v>
      </c>
    </row>
    <row r="418" spans="1:65" s="76" customFormat="1" ht="22.9" customHeight="1" x14ac:dyDescent="0.2">
      <c r="B418" s="77"/>
      <c r="D418" s="78" t="s">
        <v>67</v>
      </c>
      <c r="E418" s="170" t="s">
        <v>195</v>
      </c>
      <c r="F418" s="170" t="s">
        <v>426</v>
      </c>
      <c r="J418" s="171">
        <f>BK418</f>
        <v>0</v>
      </c>
      <c r="L418" s="77"/>
      <c r="M418" s="81"/>
      <c r="N418" s="82"/>
      <c r="O418" s="82"/>
      <c r="P418" s="83">
        <f>SUM(P419:P693)</f>
        <v>601.17602300000021</v>
      </c>
      <c r="Q418" s="82"/>
      <c r="R418" s="83">
        <f>SUM(R419:R693)</f>
        <v>15.606776</v>
      </c>
      <c r="S418" s="82"/>
      <c r="T418" s="84">
        <f>SUM(T419:T693)</f>
        <v>71.534988999999996</v>
      </c>
      <c r="AR418" s="78" t="s">
        <v>76</v>
      </c>
      <c r="AT418" s="85" t="s">
        <v>67</v>
      </c>
      <c r="AU418" s="85" t="s">
        <v>76</v>
      </c>
      <c r="AY418" s="78" t="s">
        <v>140</v>
      </c>
      <c r="BK418" s="86">
        <f>SUM(BK419:BK693)</f>
        <v>0</v>
      </c>
    </row>
    <row r="419" spans="1:65" s="18" customFormat="1" ht="16.5" customHeight="1" x14ac:dyDescent="0.2">
      <c r="A419" s="15"/>
      <c r="B419" s="16"/>
      <c r="C419" s="87" t="s">
        <v>427</v>
      </c>
      <c r="D419" s="87" t="s">
        <v>142</v>
      </c>
      <c r="E419" s="88" t="s">
        <v>428</v>
      </c>
      <c r="F419" s="89" t="s">
        <v>429</v>
      </c>
      <c r="G419" s="90" t="s">
        <v>251</v>
      </c>
      <c r="H419" s="91">
        <v>260</v>
      </c>
      <c r="I419" s="2"/>
      <c r="J419" s="92">
        <f>ROUND(I419*H419,2)</f>
        <v>0</v>
      </c>
      <c r="K419" s="89" t="s">
        <v>2280</v>
      </c>
      <c r="L419" s="16"/>
      <c r="M419" s="93" t="s">
        <v>1</v>
      </c>
      <c r="N419" s="94" t="s">
        <v>34</v>
      </c>
      <c r="O419" s="95">
        <v>0</v>
      </c>
      <c r="P419" s="95">
        <f>O419*H419</f>
        <v>0</v>
      </c>
      <c r="Q419" s="95">
        <v>0</v>
      </c>
      <c r="R419" s="95">
        <f>Q419*H419</f>
        <v>0</v>
      </c>
      <c r="S419" s="95">
        <v>0</v>
      </c>
      <c r="T419" s="96">
        <f>S419*H419</f>
        <v>0</v>
      </c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R419" s="97" t="s">
        <v>147</v>
      </c>
      <c r="AT419" s="97" t="s">
        <v>142</v>
      </c>
      <c r="AU419" s="97" t="s">
        <v>78</v>
      </c>
      <c r="AY419" s="7" t="s">
        <v>140</v>
      </c>
      <c r="BE419" s="98">
        <f>IF(N419="základní",J419,0)</f>
        <v>0</v>
      </c>
      <c r="BF419" s="98">
        <f>IF(N419="snížená",J419,0)</f>
        <v>0</v>
      </c>
      <c r="BG419" s="98">
        <f>IF(N419="zákl. přenesená",J419,0)</f>
        <v>0</v>
      </c>
      <c r="BH419" s="98">
        <f>IF(N419="sníž. přenesená",J419,0)</f>
        <v>0</v>
      </c>
      <c r="BI419" s="98">
        <f>IF(N419="nulová",J419,0)</f>
        <v>0</v>
      </c>
      <c r="BJ419" s="7" t="s">
        <v>76</v>
      </c>
      <c r="BK419" s="98">
        <f>ROUND(I419*H419,2)</f>
        <v>0</v>
      </c>
      <c r="BL419" s="7" t="s">
        <v>147</v>
      </c>
      <c r="BM419" s="97" t="s">
        <v>431</v>
      </c>
    </row>
    <row r="420" spans="1:65" s="18" customFormat="1" ht="114" customHeight="1" x14ac:dyDescent="0.2">
      <c r="A420" s="15"/>
      <c r="B420" s="16"/>
      <c r="C420" s="15"/>
      <c r="D420" s="99" t="s">
        <v>380</v>
      </c>
      <c r="E420" s="15"/>
      <c r="F420" s="100" t="s">
        <v>2756</v>
      </c>
      <c r="G420" s="15"/>
      <c r="H420" s="15"/>
      <c r="I420" s="15"/>
      <c r="J420" s="15"/>
      <c r="K420" s="15"/>
      <c r="L420" s="16"/>
      <c r="M420" s="101"/>
      <c r="N420" s="102"/>
      <c r="O420" s="103"/>
      <c r="P420" s="103"/>
      <c r="Q420" s="103"/>
      <c r="R420" s="103"/>
      <c r="S420" s="103"/>
      <c r="T420" s="104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7" t="s">
        <v>380</v>
      </c>
      <c r="AU420" s="7" t="s">
        <v>78</v>
      </c>
    </row>
    <row r="421" spans="1:65" s="18" customFormat="1" ht="16.5" customHeight="1" x14ac:dyDescent="0.2">
      <c r="A421" s="15"/>
      <c r="B421" s="16"/>
      <c r="C421" s="87" t="s">
        <v>433</v>
      </c>
      <c r="D421" s="87" t="s">
        <v>142</v>
      </c>
      <c r="E421" s="88" t="s">
        <v>434</v>
      </c>
      <c r="F421" s="89" t="s">
        <v>435</v>
      </c>
      <c r="G421" s="90" t="s">
        <v>436</v>
      </c>
      <c r="H421" s="91">
        <v>100</v>
      </c>
      <c r="I421" s="2"/>
      <c r="J421" s="92">
        <f>ROUND(I421*H421,2)</f>
        <v>0</v>
      </c>
      <c r="K421" s="89" t="s">
        <v>2280</v>
      </c>
      <c r="L421" s="16"/>
      <c r="M421" s="93" t="s">
        <v>1</v>
      </c>
      <c r="N421" s="94" t="s">
        <v>34</v>
      </c>
      <c r="O421" s="95">
        <v>0</v>
      </c>
      <c r="P421" s="95">
        <f>O421*H421</f>
        <v>0</v>
      </c>
      <c r="Q421" s="95">
        <v>0</v>
      </c>
      <c r="R421" s="95">
        <f>Q421*H421</f>
        <v>0</v>
      </c>
      <c r="S421" s="95">
        <v>0</v>
      </c>
      <c r="T421" s="96">
        <f>S421*H421</f>
        <v>0</v>
      </c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R421" s="97" t="s">
        <v>147</v>
      </c>
      <c r="AT421" s="97" t="s">
        <v>142</v>
      </c>
      <c r="AU421" s="97" t="s">
        <v>78</v>
      </c>
      <c r="AY421" s="7" t="s">
        <v>140</v>
      </c>
      <c r="BE421" s="98">
        <f>IF(N421="základní",J421,0)</f>
        <v>0</v>
      </c>
      <c r="BF421" s="98">
        <f>IF(N421="snížená",J421,0)</f>
        <v>0</v>
      </c>
      <c r="BG421" s="98">
        <f>IF(N421="zákl. přenesená",J421,0)</f>
        <v>0</v>
      </c>
      <c r="BH421" s="98">
        <f>IF(N421="sníž. přenesená",J421,0)</f>
        <v>0</v>
      </c>
      <c r="BI421" s="98">
        <f>IF(N421="nulová",J421,0)</f>
        <v>0</v>
      </c>
      <c r="BJ421" s="7" t="s">
        <v>76</v>
      </c>
      <c r="BK421" s="98">
        <f>ROUND(I421*H421,2)</f>
        <v>0</v>
      </c>
      <c r="BL421" s="7" t="s">
        <v>147</v>
      </c>
      <c r="BM421" s="97" t="s">
        <v>437</v>
      </c>
    </row>
    <row r="422" spans="1:65" s="18" customFormat="1" ht="19.5" x14ac:dyDescent="0.2">
      <c r="A422" s="15"/>
      <c r="B422" s="16"/>
      <c r="C422" s="15"/>
      <c r="D422" s="99" t="s">
        <v>380</v>
      </c>
      <c r="E422" s="15"/>
      <c r="F422" s="100" t="s">
        <v>432</v>
      </c>
      <c r="G422" s="15"/>
      <c r="H422" s="15"/>
      <c r="I422" s="15"/>
      <c r="J422" s="15"/>
      <c r="K422" s="15"/>
      <c r="L422" s="16"/>
      <c r="M422" s="101"/>
      <c r="N422" s="102"/>
      <c r="O422" s="103"/>
      <c r="P422" s="103"/>
      <c r="Q422" s="103"/>
      <c r="R422" s="103"/>
      <c r="S422" s="103"/>
      <c r="T422" s="104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7" t="s">
        <v>380</v>
      </c>
      <c r="AU422" s="7" t="s">
        <v>78</v>
      </c>
    </row>
    <row r="423" spans="1:65" s="18" customFormat="1" ht="24.2" customHeight="1" x14ac:dyDescent="0.2">
      <c r="A423" s="15"/>
      <c r="B423" s="16"/>
      <c r="C423" s="87" t="s">
        <v>438</v>
      </c>
      <c r="D423" s="87" t="s">
        <v>142</v>
      </c>
      <c r="E423" s="88" t="s">
        <v>439</v>
      </c>
      <c r="F423" s="89" t="s">
        <v>440</v>
      </c>
      <c r="G423" s="90" t="s">
        <v>251</v>
      </c>
      <c r="H423" s="91">
        <v>603.9</v>
      </c>
      <c r="I423" s="2"/>
      <c r="J423" s="92">
        <f>ROUND(I423*H423,2)</f>
        <v>0</v>
      </c>
      <c r="K423" s="89" t="s">
        <v>146</v>
      </c>
      <c r="L423" s="16"/>
      <c r="M423" s="93" t="s">
        <v>1</v>
      </c>
      <c r="N423" s="94" t="s">
        <v>34</v>
      </c>
      <c r="O423" s="95">
        <v>0.13900000000000001</v>
      </c>
      <c r="P423" s="95">
        <f>O423*H423</f>
        <v>83.942100000000011</v>
      </c>
      <c r="Q423" s="95">
        <v>0</v>
      </c>
      <c r="R423" s="95">
        <f>Q423*H423</f>
        <v>0</v>
      </c>
      <c r="S423" s="95">
        <v>0</v>
      </c>
      <c r="T423" s="96">
        <f>S423*H423</f>
        <v>0</v>
      </c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R423" s="97" t="s">
        <v>147</v>
      </c>
      <c r="AT423" s="97" t="s">
        <v>142</v>
      </c>
      <c r="AU423" s="97" t="s">
        <v>78</v>
      </c>
      <c r="AY423" s="7" t="s">
        <v>140</v>
      </c>
      <c r="BE423" s="98">
        <f>IF(N423="základní",J423,0)</f>
        <v>0</v>
      </c>
      <c r="BF423" s="98">
        <f>IF(N423="snížená",J423,0)</f>
        <v>0</v>
      </c>
      <c r="BG423" s="98">
        <f>IF(N423="zákl. přenesená",J423,0)</f>
        <v>0</v>
      </c>
      <c r="BH423" s="98">
        <f>IF(N423="sníž. přenesená",J423,0)</f>
        <v>0</v>
      </c>
      <c r="BI423" s="98">
        <f>IF(N423="nulová",J423,0)</f>
        <v>0</v>
      </c>
      <c r="BJ423" s="7" t="s">
        <v>76</v>
      </c>
      <c r="BK423" s="98">
        <f>ROUND(I423*H423,2)</f>
        <v>0</v>
      </c>
      <c r="BL423" s="7" t="s">
        <v>147</v>
      </c>
      <c r="BM423" s="97" t="s">
        <v>441</v>
      </c>
    </row>
    <row r="424" spans="1:65" s="18" customFormat="1" x14ac:dyDescent="0.2">
      <c r="A424" s="15"/>
      <c r="B424" s="16"/>
      <c r="C424" s="15"/>
      <c r="D424" s="189" t="s">
        <v>149</v>
      </c>
      <c r="E424" s="15"/>
      <c r="F424" s="190" t="s">
        <v>442</v>
      </c>
      <c r="G424" s="15"/>
      <c r="H424" s="15"/>
      <c r="I424" s="15"/>
      <c r="J424" s="15"/>
      <c r="K424" s="15"/>
      <c r="L424" s="16"/>
      <c r="M424" s="101"/>
      <c r="N424" s="102"/>
      <c r="O424" s="103"/>
      <c r="P424" s="103"/>
      <c r="Q424" s="103"/>
      <c r="R424" s="103"/>
      <c r="S424" s="103"/>
      <c r="T424" s="104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7" t="s">
        <v>149</v>
      </c>
      <c r="AU424" s="7" t="s">
        <v>78</v>
      </c>
    </row>
    <row r="425" spans="1:65" s="191" customFormat="1" x14ac:dyDescent="0.2">
      <c r="B425" s="192"/>
      <c r="D425" s="99" t="s">
        <v>151</v>
      </c>
      <c r="E425" s="193" t="s">
        <v>1</v>
      </c>
      <c r="F425" s="194" t="s">
        <v>325</v>
      </c>
      <c r="H425" s="193" t="s">
        <v>1</v>
      </c>
      <c r="L425" s="192"/>
      <c r="M425" s="195"/>
      <c r="N425" s="196"/>
      <c r="O425" s="196"/>
      <c r="P425" s="196"/>
      <c r="Q425" s="196"/>
      <c r="R425" s="196"/>
      <c r="S425" s="196"/>
      <c r="T425" s="197"/>
      <c r="AT425" s="193" t="s">
        <v>151</v>
      </c>
      <c r="AU425" s="193" t="s">
        <v>78</v>
      </c>
      <c r="AV425" s="191" t="s">
        <v>76</v>
      </c>
      <c r="AW425" s="191" t="s">
        <v>26</v>
      </c>
      <c r="AX425" s="191" t="s">
        <v>68</v>
      </c>
      <c r="AY425" s="193" t="s">
        <v>140</v>
      </c>
    </row>
    <row r="426" spans="1:65" s="191" customFormat="1" x14ac:dyDescent="0.2">
      <c r="B426" s="192"/>
      <c r="D426" s="99" t="s">
        <v>151</v>
      </c>
      <c r="E426" s="193" t="s">
        <v>1</v>
      </c>
      <c r="F426" s="194" t="s">
        <v>326</v>
      </c>
      <c r="H426" s="193" t="s">
        <v>1</v>
      </c>
      <c r="L426" s="192"/>
      <c r="M426" s="195"/>
      <c r="N426" s="196"/>
      <c r="O426" s="196"/>
      <c r="P426" s="196"/>
      <c r="Q426" s="196"/>
      <c r="R426" s="196"/>
      <c r="S426" s="196"/>
      <c r="T426" s="197"/>
      <c r="AT426" s="193" t="s">
        <v>151</v>
      </c>
      <c r="AU426" s="193" t="s">
        <v>78</v>
      </c>
      <c r="AV426" s="191" t="s">
        <v>76</v>
      </c>
      <c r="AW426" s="191" t="s">
        <v>26</v>
      </c>
      <c r="AX426" s="191" t="s">
        <v>68</v>
      </c>
      <c r="AY426" s="193" t="s">
        <v>140</v>
      </c>
    </row>
    <row r="427" spans="1:65" s="172" customFormat="1" x14ac:dyDescent="0.2">
      <c r="B427" s="173"/>
      <c r="D427" s="99" t="s">
        <v>151</v>
      </c>
      <c r="E427" s="174" t="s">
        <v>1</v>
      </c>
      <c r="F427" s="175" t="s">
        <v>404</v>
      </c>
      <c r="H427" s="176">
        <v>8.5</v>
      </c>
      <c r="L427" s="173"/>
      <c r="M427" s="177"/>
      <c r="N427" s="178"/>
      <c r="O427" s="178"/>
      <c r="P427" s="178"/>
      <c r="Q427" s="178"/>
      <c r="R427" s="178"/>
      <c r="S427" s="178"/>
      <c r="T427" s="179"/>
      <c r="AT427" s="174" t="s">
        <v>151</v>
      </c>
      <c r="AU427" s="174" t="s">
        <v>78</v>
      </c>
      <c r="AV427" s="172" t="s">
        <v>78</v>
      </c>
      <c r="AW427" s="172" t="s">
        <v>26</v>
      </c>
      <c r="AX427" s="172" t="s">
        <v>68</v>
      </c>
      <c r="AY427" s="174" t="s">
        <v>140</v>
      </c>
    </row>
    <row r="428" spans="1:65" s="191" customFormat="1" x14ac:dyDescent="0.2">
      <c r="B428" s="192"/>
      <c r="D428" s="99" t="s">
        <v>151</v>
      </c>
      <c r="E428" s="193" t="s">
        <v>1</v>
      </c>
      <c r="F428" s="194" t="s">
        <v>328</v>
      </c>
      <c r="H428" s="193" t="s">
        <v>1</v>
      </c>
      <c r="L428" s="192"/>
      <c r="M428" s="195"/>
      <c r="N428" s="196"/>
      <c r="O428" s="196"/>
      <c r="P428" s="196"/>
      <c r="Q428" s="196"/>
      <c r="R428" s="196"/>
      <c r="S428" s="196"/>
      <c r="T428" s="197"/>
      <c r="AT428" s="193" t="s">
        <v>151</v>
      </c>
      <c r="AU428" s="193" t="s">
        <v>78</v>
      </c>
      <c r="AV428" s="191" t="s">
        <v>76</v>
      </c>
      <c r="AW428" s="191" t="s">
        <v>26</v>
      </c>
      <c r="AX428" s="191" t="s">
        <v>68</v>
      </c>
      <c r="AY428" s="193" t="s">
        <v>140</v>
      </c>
    </row>
    <row r="429" spans="1:65" s="172" customFormat="1" x14ac:dyDescent="0.2">
      <c r="B429" s="173"/>
      <c r="D429" s="99" t="s">
        <v>151</v>
      </c>
      <c r="E429" s="174" t="s">
        <v>1</v>
      </c>
      <c r="F429" s="175" t="s">
        <v>405</v>
      </c>
      <c r="H429" s="176">
        <v>44.5</v>
      </c>
      <c r="L429" s="173"/>
      <c r="M429" s="177"/>
      <c r="N429" s="178"/>
      <c r="O429" s="178"/>
      <c r="P429" s="178"/>
      <c r="Q429" s="178"/>
      <c r="R429" s="178"/>
      <c r="S429" s="178"/>
      <c r="T429" s="179"/>
      <c r="AT429" s="174" t="s">
        <v>151</v>
      </c>
      <c r="AU429" s="174" t="s">
        <v>78</v>
      </c>
      <c r="AV429" s="172" t="s">
        <v>78</v>
      </c>
      <c r="AW429" s="172" t="s">
        <v>26</v>
      </c>
      <c r="AX429" s="172" t="s">
        <v>68</v>
      </c>
      <c r="AY429" s="174" t="s">
        <v>140</v>
      </c>
    </row>
    <row r="430" spans="1:65" s="191" customFormat="1" x14ac:dyDescent="0.2">
      <c r="B430" s="192"/>
      <c r="D430" s="99" t="s">
        <v>151</v>
      </c>
      <c r="E430" s="193" t="s">
        <v>1</v>
      </c>
      <c r="F430" s="194" t="s">
        <v>330</v>
      </c>
      <c r="H430" s="193" t="s">
        <v>1</v>
      </c>
      <c r="L430" s="192"/>
      <c r="M430" s="195"/>
      <c r="N430" s="196"/>
      <c r="O430" s="196"/>
      <c r="P430" s="196"/>
      <c r="Q430" s="196"/>
      <c r="R430" s="196"/>
      <c r="S430" s="196"/>
      <c r="T430" s="197"/>
      <c r="AT430" s="193" t="s">
        <v>151</v>
      </c>
      <c r="AU430" s="193" t="s">
        <v>78</v>
      </c>
      <c r="AV430" s="191" t="s">
        <v>76</v>
      </c>
      <c r="AW430" s="191" t="s">
        <v>26</v>
      </c>
      <c r="AX430" s="191" t="s">
        <v>68</v>
      </c>
      <c r="AY430" s="193" t="s">
        <v>140</v>
      </c>
    </row>
    <row r="431" spans="1:65" s="172" customFormat="1" x14ac:dyDescent="0.2">
      <c r="B431" s="173"/>
      <c r="D431" s="99" t="s">
        <v>151</v>
      </c>
      <c r="E431" s="174" t="s">
        <v>1</v>
      </c>
      <c r="F431" s="175" t="s">
        <v>406</v>
      </c>
      <c r="H431" s="176">
        <v>19.8</v>
      </c>
      <c r="L431" s="173"/>
      <c r="M431" s="177"/>
      <c r="N431" s="178"/>
      <c r="O431" s="178"/>
      <c r="P431" s="178"/>
      <c r="Q431" s="178"/>
      <c r="R431" s="178"/>
      <c r="S431" s="178"/>
      <c r="T431" s="179"/>
      <c r="AT431" s="174" t="s">
        <v>151</v>
      </c>
      <c r="AU431" s="174" t="s">
        <v>78</v>
      </c>
      <c r="AV431" s="172" t="s">
        <v>78</v>
      </c>
      <c r="AW431" s="172" t="s">
        <v>26</v>
      </c>
      <c r="AX431" s="172" t="s">
        <v>68</v>
      </c>
      <c r="AY431" s="174" t="s">
        <v>140</v>
      </c>
    </row>
    <row r="432" spans="1:65" s="191" customFormat="1" x14ac:dyDescent="0.2">
      <c r="B432" s="192"/>
      <c r="D432" s="99" t="s">
        <v>151</v>
      </c>
      <c r="E432" s="193" t="s">
        <v>1</v>
      </c>
      <c r="F432" s="194" t="s">
        <v>332</v>
      </c>
      <c r="H432" s="193" t="s">
        <v>1</v>
      </c>
      <c r="L432" s="192"/>
      <c r="M432" s="195"/>
      <c r="N432" s="196"/>
      <c r="O432" s="196"/>
      <c r="P432" s="196"/>
      <c r="Q432" s="196"/>
      <c r="R432" s="196"/>
      <c r="S432" s="196"/>
      <c r="T432" s="197"/>
      <c r="AT432" s="193" t="s">
        <v>151</v>
      </c>
      <c r="AU432" s="193" t="s">
        <v>78</v>
      </c>
      <c r="AV432" s="191" t="s">
        <v>76</v>
      </c>
      <c r="AW432" s="191" t="s">
        <v>26</v>
      </c>
      <c r="AX432" s="191" t="s">
        <v>68</v>
      </c>
      <c r="AY432" s="193" t="s">
        <v>140</v>
      </c>
    </row>
    <row r="433" spans="2:51" s="172" customFormat="1" x14ac:dyDescent="0.2">
      <c r="B433" s="173"/>
      <c r="D433" s="99" t="s">
        <v>151</v>
      </c>
      <c r="E433" s="174" t="s">
        <v>1</v>
      </c>
      <c r="F433" s="175" t="s">
        <v>390</v>
      </c>
      <c r="H433" s="176">
        <v>29</v>
      </c>
      <c r="L433" s="173"/>
      <c r="M433" s="177"/>
      <c r="N433" s="178"/>
      <c r="O433" s="178"/>
      <c r="P433" s="178"/>
      <c r="Q433" s="178"/>
      <c r="R433" s="178"/>
      <c r="S433" s="178"/>
      <c r="T433" s="179"/>
      <c r="AT433" s="174" t="s">
        <v>151</v>
      </c>
      <c r="AU433" s="174" t="s">
        <v>78</v>
      </c>
      <c r="AV433" s="172" t="s">
        <v>78</v>
      </c>
      <c r="AW433" s="172" t="s">
        <v>26</v>
      </c>
      <c r="AX433" s="172" t="s">
        <v>68</v>
      </c>
      <c r="AY433" s="174" t="s">
        <v>140</v>
      </c>
    </row>
    <row r="434" spans="2:51" s="191" customFormat="1" x14ac:dyDescent="0.2">
      <c r="B434" s="192"/>
      <c r="D434" s="99" t="s">
        <v>151</v>
      </c>
      <c r="E434" s="193" t="s">
        <v>1</v>
      </c>
      <c r="F434" s="194" t="s">
        <v>334</v>
      </c>
      <c r="H434" s="193" t="s">
        <v>1</v>
      </c>
      <c r="L434" s="192"/>
      <c r="M434" s="195"/>
      <c r="N434" s="196"/>
      <c r="O434" s="196"/>
      <c r="P434" s="196"/>
      <c r="Q434" s="196"/>
      <c r="R434" s="196"/>
      <c r="S434" s="196"/>
      <c r="T434" s="197"/>
      <c r="AT434" s="193" t="s">
        <v>151</v>
      </c>
      <c r="AU434" s="193" t="s">
        <v>78</v>
      </c>
      <c r="AV434" s="191" t="s">
        <v>76</v>
      </c>
      <c r="AW434" s="191" t="s">
        <v>26</v>
      </c>
      <c r="AX434" s="191" t="s">
        <v>68</v>
      </c>
      <c r="AY434" s="193" t="s">
        <v>140</v>
      </c>
    </row>
    <row r="435" spans="2:51" s="172" customFormat="1" x14ac:dyDescent="0.2">
      <c r="B435" s="173"/>
      <c r="D435" s="99" t="s">
        <v>151</v>
      </c>
      <c r="E435" s="174" t="s">
        <v>1</v>
      </c>
      <c r="F435" s="175" t="s">
        <v>407</v>
      </c>
      <c r="H435" s="176">
        <v>13.9</v>
      </c>
      <c r="L435" s="173"/>
      <c r="M435" s="177"/>
      <c r="N435" s="178"/>
      <c r="O435" s="178"/>
      <c r="P435" s="178"/>
      <c r="Q435" s="178"/>
      <c r="R435" s="178"/>
      <c r="S435" s="178"/>
      <c r="T435" s="179"/>
      <c r="AT435" s="174" t="s">
        <v>151</v>
      </c>
      <c r="AU435" s="174" t="s">
        <v>78</v>
      </c>
      <c r="AV435" s="172" t="s">
        <v>78</v>
      </c>
      <c r="AW435" s="172" t="s">
        <v>26</v>
      </c>
      <c r="AX435" s="172" t="s">
        <v>68</v>
      </c>
      <c r="AY435" s="174" t="s">
        <v>140</v>
      </c>
    </row>
    <row r="436" spans="2:51" s="199" customFormat="1" x14ac:dyDescent="0.2">
      <c r="B436" s="200"/>
      <c r="D436" s="99" t="s">
        <v>151</v>
      </c>
      <c r="E436" s="201" t="s">
        <v>1</v>
      </c>
      <c r="F436" s="202" t="s">
        <v>336</v>
      </c>
      <c r="H436" s="203">
        <v>115.7</v>
      </c>
      <c r="L436" s="200"/>
      <c r="M436" s="204"/>
      <c r="N436" s="205"/>
      <c r="O436" s="205"/>
      <c r="P436" s="205"/>
      <c r="Q436" s="205"/>
      <c r="R436" s="205"/>
      <c r="S436" s="205"/>
      <c r="T436" s="206"/>
      <c r="AT436" s="201" t="s">
        <v>151</v>
      </c>
      <c r="AU436" s="201" t="s">
        <v>78</v>
      </c>
      <c r="AV436" s="199" t="s">
        <v>163</v>
      </c>
      <c r="AW436" s="199" t="s">
        <v>26</v>
      </c>
      <c r="AX436" s="199" t="s">
        <v>68</v>
      </c>
      <c r="AY436" s="201" t="s">
        <v>140</v>
      </c>
    </row>
    <row r="437" spans="2:51" s="191" customFormat="1" x14ac:dyDescent="0.2">
      <c r="B437" s="192"/>
      <c r="D437" s="99" t="s">
        <v>151</v>
      </c>
      <c r="E437" s="193" t="s">
        <v>1</v>
      </c>
      <c r="F437" s="194" t="s">
        <v>337</v>
      </c>
      <c r="H437" s="193" t="s">
        <v>1</v>
      </c>
      <c r="L437" s="192"/>
      <c r="M437" s="195"/>
      <c r="N437" s="196"/>
      <c r="O437" s="196"/>
      <c r="P437" s="196"/>
      <c r="Q437" s="196"/>
      <c r="R437" s="196"/>
      <c r="S437" s="196"/>
      <c r="T437" s="197"/>
      <c r="AT437" s="193" t="s">
        <v>151</v>
      </c>
      <c r="AU437" s="193" t="s">
        <v>78</v>
      </c>
      <c r="AV437" s="191" t="s">
        <v>76</v>
      </c>
      <c r="AW437" s="191" t="s">
        <v>26</v>
      </c>
      <c r="AX437" s="191" t="s">
        <v>68</v>
      </c>
      <c r="AY437" s="193" t="s">
        <v>140</v>
      </c>
    </row>
    <row r="438" spans="2:51" s="191" customFormat="1" x14ac:dyDescent="0.2">
      <c r="B438" s="192"/>
      <c r="D438" s="99" t="s">
        <v>151</v>
      </c>
      <c r="E438" s="193" t="s">
        <v>1</v>
      </c>
      <c r="F438" s="194" t="s">
        <v>338</v>
      </c>
      <c r="H438" s="193" t="s">
        <v>1</v>
      </c>
      <c r="L438" s="192"/>
      <c r="M438" s="195"/>
      <c r="N438" s="196"/>
      <c r="O438" s="196"/>
      <c r="P438" s="196"/>
      <c r="Q438" s="196"/>
      <c r="R438" s="196"/>
      <c r="S438" s="196"/>
      <c r="T438" s="197"/>
      <c r="AT438" s="193" t="s">
        <v>151</v>
      </c>
      <c r="AU438" s="193" t="s">
        <v>78</v>
      </c>
      <c r="AV438" s="191" t="s">
        <v>76</v>
      </c>
      <c r="AW438" s="191" t="s">
        <v>26</v>
      </c>
      <c r="AX438" s="191" t="s">
        <v>68</v>
      </c>
      <c r="AY438" s="193" t="s">
        <v>140</v>
      </c>
    </row>
    <row r="439" spans="2:51" s="172" customFormat="1" x14ac:dyDescent="0.2">
      <c r="B439" s="173"/>
      <c r="D439" s="99" t="s">
        <v>151</v>
      </c>
      <c r="E439" s="174" t="s">
        <v>1</v>
      </c>
      <c r="F439" s="175" t="s">
        <v>408</v>
      </c>
      <c r="H439" s="176">
        <v>58.9</v>
      </c>
      <c r="L439" s="173"/>
      <c r="M439" s="177"/>
      <c r="N439" s="178"/>
      <c r="O439" s="178"/>
      <c r="P439" s="178"/>
      <c r="Q439" s="178"/>
      <c r="R439" s="178"/>
      <c r="S439" s="178"/>
      <c r="T439" s="179"/>
      <c r="AT439" s="174" t="s">
        <v>151</v>
      </c>
      <c r="AU439" s="174" t="s">
        <v>78</v>
      </c>
      <c r="AV439" s="172" t="s">
        <v>78</v>
      </c>
      <c r="AW439" s="172" t="s">
        <v>26</v>
      </c>
      <c r="AX439" s="172" t="s">
        <v>68</v>
      </c>
      <c r="AY439" s="174" t="s">
        <v>140</v>
      </c>
    </row>
    <row r="440" spans="2:51" s="191" customFormat="1" x14ac:dyDescent="0.2">
      <c r="B440" s="192"/>
      <c r="D440" s="99" t="s">
        <v>151</v>
      </c>
      <c r="E440" s="193" t="s">
        <v>1</v>
      </c>
      <c r="F440" s="194" t="s">
        <v>340</v>
      </c>
      <c r="H440" s="193" t="s">
        <v>1</v>
      </c>
      <c r="L440" s="192"/>
      <c r="M440" s="195"/>
      <c r="N440" s="196"/>
      <c r="O440" s="196"/>
      <c r="P440" s="196"/>
      <c r="Q440" s="196"/>
      <c r="R440" s="196"/>
      <c r="S440" s="196"/>
      <c r="T440" s="197"/>
      <c r="AT440" s="193" t="s">
        <v>151</v>
      </c>
      <c r="AU440" s="193" t="s">
        <v>78</v>
      </c>
      <c r="AV440" s="191" t="s">
        <v>76</v>
      </c>
      <c r="AW440" s="191" t="s">
        <v>26</v>
      </c>
      <c r="AX440" s="191" t="s">
        <v>68</v>
      </c>
      <c r="AY440" s="193" t="s">
        <v>140</v>
      </c>
    </row>
    <row r="441" spans="2:51" s="172" customFormat="1" x14ac:dyDescent="0.2">
      <c r="B441" s="173"/>
      <c r="D441" s="99" t="s">
        <v>151</v>
      </c>
      <c r="E441" s="174" t="s">
        <v>1</v>
      </c>
      <c r="F441" s="175" t="s">
        <v>281</v>
      </c>
      <c r="H441" s="176">
        <v>20</v>
      </c>
      <c r="L441" s="173"/>
      <c r="M441" s="177"/>
      <c r="N441" s="178"/>
      <c r="O441" s="178"/>
      <c r="P441" s="178"/>
      <c r="Q441" s="178"/>
      <c r="R441" s="178"/>
      <c r="S441" s="178"/>
      <c r="T441" s="179"/>
      <c r="AT441" s="174" t="s">
        <v>151</v>
      </c>
      <c r="AU441" s="174" t="s">
        <v>78</v>
      </c>
      <c r="AV441" s="172" t="s">
        <v>78</v>
      </c>
      <c r="AW441" s="172" t="s">
        <v>26</v>
      </c>
      <c r="AX441" s="172" t="s">
        <v>68</v>
      </c>
      <c r="AY441" s="174" t="s">
        <v>140</v>
      </c>
    </row>
    <row r="442" spans="2:51" s="191" customFormat="1" x14ac:dyDescent="0.2">
      <c r="B442" s="192"/>
      <c r="D442" s="99" t="s">
        <v>151</v>
      </c>
      <c r="E442" s="193" t="s">
        <v>1</v>
      </c>
      <c r="F442" s="194" t="s">
        <v>342</v>
      </c>
      <c r="H442" s="193" t="s">
        <v>1</v>
      </c>
      <c r="L442" s="192"/>
      <c r="M442" s="195"/>
      <c r="N442" s="196"/>
      <c r="O442" s="196"/>
      <c r="P442" s="196"/>
      <c r="Q442" s="196"/>
      <c r="R442" s="196"/>
      <c r="S442" s="196"/>
      <c r="T442" s="197"/>
      <c r="AT442" s="193" t="s">
        <v>151</v>
      </c>
      <c r="AU442" s="193" t="s">
        <v>78</v>
      </c>
      <c r="AV442" s="191" t="s">
        <v>76</v>
      </c>
      <c r="AW442" s="191" t="s">
        <v>26</v>
      </c>
      <c r="AX442" s="191" t="s">
        <v>68</v>
      </c>
      <c r="AY442" s="193" t="s">
        <v>140</v>
      </c>
    </row>
    <row r="443" spans="2:51" s="172" customFormat="1" x14ac:dyDescent="0.2">
      <c r="B443" s="173"/>
      <c r="D443" s="99" t="s">
        <v>151</v>
      </c>
      <c r="E443" s="174" t="s">
        <v>1</v>
      </c>
      <c r="F443" s="175" t="s">
        <v>308</v>
      </c>
      <c r="H443" s="176">
        <v>22</v>
      </c>
      <c r="L443" s="173"/>
      <c r="M443" s="177"/>
      <c r="N443" s="178"/>
      <c r="O443" s="178"/>
      <c r="P443" s="178"/>
      <c r="Q443" s="178"/>
      <c r="R443" s="178"/>
      <c r="S443" s="178"/>
      <c r="T443" s="179"/>
      <c r="AT443" s="174" t="s">
        <v>151</v>
      </c>
      <c r="AU443" s="174" t="s">
        <v>78</v>
      </c>
      <c r="AV443" s="172" t="s">
        <v>78</v>
      </c>
      <c r="AW443" s="172" t="s">
        <v>26</v>
      </c>
      <c r="AX443" s="172" t="s">
        <v>68</v>
      </c>
      <c r="AY443" s="174" t="s">
        <v>140</v>
      </c>
    </row>
    <row r="444" spans="2:51" s="191" customFormat="1" x14ac:dyDescent="0.2">
      <c r="B444" s="192"/>
      <c r="D444" s="99" t="s">
        <v>151</v>
      </c>
      <c r="E444" s="193" t="s">
        <v>1</v>
      </c>
      <c r="F444" s="194" t="s">
        <v>344</v>
      </c>
      <c r="H444" s="193" t="s">
        <v>1</v>
      </c>
      <c r="L444" s="192"/>
      <c r="M444" s="195"/>
      <c r="N444" s="196"/>
      <c r="O444" s="196"/>
      <c r="P444" s="196"/>
      <c r="Q444" s="196"/>
      <c r="R444" s="196"/>
      <c r="S444" s="196"/>
      <c r="T444" s="197"/>
      <c r="AT444" s="193" t="s">
        <v>151</v>
      </c>
      <c r="AU444" s="193" t="s">
        <v>78</v>
      </c>
      <c r="AV444" s="191" t="s">
        <v>76</v>
      </c>
      <c r="AW444" s="191" t="s">
        <v>26</v>
      </c>
      <c r="AX444" s="191" t="s">
        <v>68</v>
      </c>
      <c r="AY444" s="193" t="s">
        <v>140</v>
      </c>
    </row>
    <row r="445" spans="2:51" s="172" customFormat="1" x14ac:dyDescent="0.2">
      <c r="B445" s="173"/>
      <c r="D445" s="99" t="s">
        <v>151</v>
      </c>
      <c r="E445" s="174" t="s">
        <v>1</v>
      </c>
      <c r="F445" s="175" t="s">
        <v>409</v>
      </c>
      <c r="H445" s="176">
        <v>50.4</v>
      </c>
      <c r="L445" s="173"/>
      <c r="M445" s="177"/>
      <c r="N445" s="178"/>
      <c r="O445" s="178"/>
      <c r="P445" s="178"/>
      <c r="Q445" s="178"/>
      <c r="R445" s="178"/>
      <c r="S445" s="178"/>
      <c r="T445" s="179"/>
      <c r="AT445" s="174" t="s">
        <v>151</v>
      </c>
      <c r="AU445" s="174" t="s">
        <v>78</v>
      </c>
      <c r="AV445" s="172" t="s">
        <v>78</v>
      </c>
      <c r="AW445" s="172" t="s">
        <v>26</v>
      </c>
      <c r="AX445" s="172" t="s">
        <v>68</v>
      </c>
      <c r="AY445" s="174" t="s">
        <v>140</v>
      </c>
    </row>
    <row r="446" spans="2:51" s="199" customFormat="1" x14ac:dyDescent="0.2">
      <c r="B446" s="200"/>
      <c r="D446" s="99" t="s">
        <v>151</v>
      </c>
      <c r="E446" s="201" t="s">
        <v>1</v>
      </c>
      <c r="F446" s="202" t="s">
        <v>336</v>
      </c>
      <c r="H446" s="203">
        <v>151.30000000000001</v>
      </c>
      <c r="L446" s="200"/>
      <c r="M446" s="204"/>
      <c r="N446" s="205"/>
      <c r="O446" s="205"/>
      <c r="P446" s="205"/>
      <c r="Q446" s="205"/>
      <c r="R446" s="205"/>
      <c r="S446" s="205"/>
      <c r="T446" s="206"/>
      <c r="AT446" s="201" t="s">
        <v>151</v>
      </c>
      <c r="AU446" s="201" t="s">
        <v>78</v>
      </c>
      <c r="AV446" s="199" t="s">
        <v>163</v>
      </c>
      <c r="AW446" s="199" t="s">
        <v>26</v>
      </c>
      <c r="AX446" s="199" t="s">
        <v>68</v>
      </c>
      <c r="AY446" s="201" t="s">
        <v>140</v>
      </c>
    </row>
    <row r="447" spans="2:51" s="191" customFormat="1" x14ac:dyDescent="0.2">
      <c r="B447" s="192"/>
      <c r="D447" s="99" t="s">
        <v>151</v>
      </c>
      <c r="E447" s="193" t="s">
        <v>1</v>
      </c>
      <c r="F447" s="194" t="s">
        <v>382</v>
      </c>
      <c r="H447" s="193" t="s">
        <v>1</v>
      </c>
      <c r="L447" s="192"/>
      <c r="M447" s="195"/>
      <c r="N447" s="196"/>
      <c r="O447" s="196"/>
      <c r="P447" s="196"/>
      <c r="Q447" s="196"/>
      <c r="R447" s="196"/>
      <c r="S447" s="196"/>
      <c r="T447" s="197"/>
      <c r="AT447" s="193" t="s">
        <v>151</v>
      </c>
      <c r="AU447" s="193" t="s">
        <v>78</v>
      </c>
      <c r="AV447" s="191" t="s">
        <v>76</v>
      </c>
      <c r="AW447" s="191" t="s">
        <v>26</v>
      </c>
      <c r="AX447" s="191" t="s">
        <v>68</v>
      </c>
      <c r="AY447" s="193" t="s">
        <v>140</v>
      </c>
    </row>
    <row r="448" spans="2:51" s="191" customFormat="1" x14ac:dyDescent="0.2">
      <c r="B448" s="192"/>
      <c r="D448" s="99" t="s">
        <v>151</v>
      </c>
      <c r="E448" s="193" t="s">
        <v>1</v>
      </c>
      <c r="F448" s="194" t="s">
        <v>383</v>
      </c>
      <c r="H448" s="193" t="s">
        <v>1</v>
      </c>
      <c r="L448" s="192"/>
      <c r="M448" s="195"/>
      <c r="N448" s="196"/>
      <c r="O448" s="196"/>
      <c r="P448" s="196"/>
      <c r="Q448" s="196"/>
      <c r="R448" s="196"/>
      <c r="S448" s="196"/>
      <c r="T448" s="197"/>
      <c r="AT448" s="193" t="s">
        <v>151</v>
      </c>
      <c r="AU448" s="193" t="s">
        <v>78</v>
      </c>
      <c r="AV448" s="191" t="s">
        <v>76</v>
      </c>
      <c r="AW448" s="191" t="s">
        <v>26</v>
      </c>
      <c r="AX448" s="191" t="s">
        <v>68</v>
      </c>
      <c r="AY448" s="193" t="s">
        <v>140</v>
      </c>
    </row>
    <row r="449" spans="2:51" s="172" customFormat="1" x14ac:dyDescent="0.2">
      <c r="B449" s="173"/>
      <c r="D449" s="99" t="s">
        <v>151</v>
      </c>
      <c r="E449" s="174" t="s">
        <v>1</v>
      </c>
      <c r="F449" s="175" t="s">
        <v>384</v>
      </c>
      <c r="H449" s="176">
        <v>20.6</v>
      </c>
      <c r="L449" s="173"/>
      <c r="M449" s="177"/>
      <c r="N449" s="178"/>
      <c r="O449" s="178"/>
      <c r="P449" s="178"/>
      <c r="Q449" s="178"/>
      <c r="R449" s="178"/>
      <c r="S449" s="178"/>
      <c r="T449" s="179"/>
      <c r="AT449" s="174" t="s">
        <v>151</v>
      </c>
      <c r="AU449" s="174" t="s">
        <v>78</v>
      </c>
      <c r="AV449" s="172" t="s">
        <v>78</v>
      </c>
      <c r="AW449" s="172" t="s">
        <v>26</v>
      </c>
      <c r="AX449" s="172" t="s">
        <v>68</v>
      </c>
      <c r="AY449" s="174" t="s">
        <v>140</v>
      </c>
    </row>
    <row r="450" spans="2:51" s="191" customFormat="1" x14ac:dyDescent="0.2">
      <c r="B450" s="192"/>
      <c r="D450" s="99" t="s">
        <v>151</v>
      </c>
      <c r="E450" s="193" t="s">
        <v>1</v>
      </c>
      <c r="F450" s="194" t="s">
        <v>385</v>
      </c>
      <c r="H450" s="193" t="s">
        <v>1</v>
      </c>
      <c r="L450" s="192"/>
      <c r="M450" s="195"/>
      <c r="N450" s="196"/>
      <c r="O450" s="196"/>
      <c r="P450" s="196"/>
      <c r="Q450" s="196"/>
      <c r="R450" s="196"/>
      <c r="S450" s="196"/>
      <c r="T450" s="197"/>
      <c r="AT450" s="193" t="s">
        <v>151</v>
      </c>
      <c r="AU450" s="193" t="s">
        <v>78</v>
      </c>
      <c r="AV450" s="191" t="s">
        <v>76</v>
      </c>
      <c r="AW450" s="191" t="s">
        <v>26</v>
      </c>
      <c r="AX450" s="191" t="s">
        <v>68</v>
      </c>
      <c r="AY450" s="193" t="s">
        <v>140</v>
      </c>
    </row>
    <row r="451" spans="2:51" s="172" customFormat="1" x14ac:dyDescent="0.2">
      <c r="B451" s="173"/>
      <c r="D451" s="99" t="s">
        <v>151</v>
      </c>
      <c r="E451" s="174" t="s">
        <v>1</v>
      </c>
      <c r="F451" s="175" t="s">
        <v>386</v>
      </c>
      <c r="H451" s="176">
        <v>20.8</v>
      </c>
      <c r="L451" s="173"/>
      <c r="M451" s="177"/>
      <c r="N451" s="178"/>
      <c r="O451" s="178"/>
      <c r="P451" s="178"/>
      <c r="Q451" s="178"/>
      <c r="R451" s="178"/>
      <c r="S451" s="178"/>
      <c r="T451" s="179"/>
      <c r="AT451" s="174" t="s">
        <v>151</v>
      </c>
      <c r="AU451" s="174" t="s">
        <v>78</v>
      </c>
      <c r="AV451" s="172" t="s">
        <v>78</v>
      </c>
      <c r="AW451" s="172" t="s">
        <v>26</v>
      </c>
      <c r="AX451" s="172" t="s">
        <v>68</v>
      </c>
      <c r="AY451" s="174" t="s">
        <v>140</v>
      </c>
    </row>
    <row r="452" spans="2:51" s="191" customFormat="1" x14ac:dyDescent="0.2">
      <c r="B452" s="192"/>
      <c r="D452" s="99" t="s">
        <v>151</v>
      </c>
      <c r="E452" s="193" t="s">
        <v>1</v>
      </c>
      <c r="F452" s="194" t="s">
        <v>287</v>
      </c>
      <c r="H452" s="193" t="s">
        <v>1</v>
      </c>
      <c r="L452" s="192"/>
      <c r="M452" s="195"/>
      <c r="N452" s="196"/>
      <c r="O452" s="196"/>
      <c r="P452" s="196"/>
      <c r="Q452" s="196"/>
      <c r="R452" s="196"/>
      <c r="S452" s="196"/>
      <c r="T452" s="197"/>
      <c r="AT452" s="193" t="s">
        <v>151</v>
      </c>
      <c r="AU452" s="193" t="s">
        <v>78</v>
      </c>
      <c r="AV452" s="191" t="s">
        <v>76</v>
      </c>
      <c r="AW452" s="191" t="s">
        <v>26</v>
      </c>
      <c r="AX452" s="191" t="s">
        <v>68</v>
      </c>
      <c r="AY452" s="193" t="s">
        <v>140</v>
      </c>
    </row>
    <row r="453" spans="2:51" s="172" customFormat="1" x14ac:dyDescent="0.2">
      <c r="B453" s="173"/>
      <c r="D453" s="99" t="s">
        <v>151</v>
      </c>
      <c r="E453" s="174" t="s">
        <v>1</v>
      </c>
      <c r="F453" s="175" t="s">
        <v>281</v>
      </c>
      <c r="H453" s="176">
        <v>20</v>
      </c>
      <c r="L453" s="173"/>
      <c r="M453" s="177"/>
      <c r="N453" s="178"/>
      <c r="O453" s="178"/>
      <c r="P453" s="178"/>
      <c r="Q453" s="178"/>
      <c r="R453" s="178"/>
      <c r="S453" s="178"/>
      <c r="T453" s="179"/>
      <c r="AT453" s="174" t="s">
        <v>151</v>
      </c>
      <c r="AU453" s="174" t="s">
        <v>78</v>
      </c>
      <c r="AV453" s="172" t="s">
        <v>78</v>
      </c>
      <c r="AW453" s="172" t="s">
        <v>26</v>
      </c>
      <c r="AX453" s="172" t="s">
        <v>68</v>
      </c>
      <c r="AY453" s="174" t="s">
        <v>140</v>
      </c>
    </row>
    <row r="454" spans="2:51" s="191" customFormat="1" x14ac:dyDescent="0.2">
      <c r="B454" s="192"/>
      <c r="D454" s="99" t="s">
        <v>151</v>
      </c>
      <c r="E454" s="193" t="s">
        <v>1</v>
      </c>
      <c r="F454" s="194" t="s">
        <v>293</v>
      </c>
      <c r="H454" s="193" t="s">
        <v>1</v>
      </c>
      <c r="L454" s="192"/>
      <c r="M454" s="195"/>
      <c r="N454" s="196"/>
      <c r="O454" s="196"/>
      <c r="P454" s="196"/>
      <c r="Q454" s="196"/>
      <c r="R454" s="196"/>
      <c r="S454" s="196"/>
      <c r="T454" s="197"/>
      <c r="AT454" s="193" t="s">
        <v>151</v>
      </c>
      <c r="AU454" s="193" t="s">
        <v>78</v>
      </c>
      <c r="AV454" s="191" t="s">
        <v>76</v>
      </c>
      <c r="AW454" s="191" t="s">
        <v>26</v>
      </c>
      <c r="AX454" s="191" t="s">
        <v>68</v>
      </c>
      <c r="AY454" s="193" t="s">
        <v>140</v>
      </c>
    </row>
    <row r="455" spans="2:51" s="172" customFormat="1" x14ac:dyDescent="0.2">
      <c r="B455" s="173"/>
      <c r="D455" s="99" t="s">
        <v>151</v>
      </c>
      <c r="E455" s="174" t="s">
        <v>1</v>
      </c>
      <c r="F455" s="175" t="s">
        <v>387</v>
      </c>
      <c r="H455" s="176">
        <v>62.9</v>
      </c>
      <c r="L455" s="173"/>
      <c r="M455" s="177"/>
      <c r="N455" s="178"/>
      <c r="O455" s="178"/>
      <c r="P455" s="178"/>
      <c r="Q455" s="178"/>
      <c r="R455" s="178"/>
      <c r="S455" s="178"/>
      <c r="T455" s="179"/>
      <c r="AT455" s="174" t="s">
        <v>151</v>
      </c>
      <c r="AU455" s="174" t="s">
        <v>78</v>
      </c>
      <c r="AV455" s="172" t="s">
        <v>78</v>
      </c>
      <c r="AW455" s="172" t="s">
        <v>26</v>
      </c>
      <c r="AX455" s="172" t="s">
        <v>68</v>
      </c>
      <c r="AY455" s="174" t="s">
        <v>140</v>
      </c>
    </row>
    <row r="456" spans="2:51" s="191" customFormat="1" x14ac:dyDescent="0.2">
      <c r="B456" s="192"/>
      <c r="D456" s="99" t="s">
        <v>151</v>
      </c>
      <c r="E456" s="193" t="s">
        <v>1</v>
      </c>
      <c r="F456" s="194" t="s">
        <v>388</v>
      </c>
      <c r="H456" s="193" t="s">
        <v>1</v>
      </c>
      <c r="L456" s="192"/>
      <c r="M456" s="195"/>
      <c r="N456" s="196"/>
      <c r="O456" s="196"/>
      <c r="P456" s="196"/>
      <c r="Q456" s="196"/>
      <c r="R456" s="196"/>
      <c r="S456" s="196"/>
      <c r="T456" s="197"/>
      <c r="AT456" s="193" t="s">
        <v>151</v>
      </c>
      <c r="AU456" s="193" t="s">
        <v>78</v>
      </c>
      <c r="AV456" s="191" t="s">
        <v>76</v>
      </c>
      <c r="AW456" s="191" t="s">
        <v>26</v>
      </c>
      <c r="AX456" s="191" t="s">
        <v>68</v>
      </c>
      <c r="AY456" s="193" t="s">
        <v>140</v>
      </c>
    </row>
    <row r="457" spans="2:51" s="172" customFormat="1" x14ac:dyDescent="0.2">
      <c r="B457" s="173"/>
      <c r="D457" s="99" t="s">
        <v>151</v>
      </c>
      <c r="E457" s="174" t="s">
        <v>1</v>
      </c>
      <c r="F457" s="175" t="s">
        <v>389</v>
      </c>
      <c r="H457" s="176">
        <v>10.3</v>
      </c>
      <c r="L457" s="173"/>
      <c r="M457" s="177"/>
      <c r="N457" s="178"/>
      <c r="O457" s="178"/>
      <c r="P457" s="178"/>
      <c r="Q457" s="178"/>
      <c r="R457" s="178"/>
      <c r="S457" s="178"/>
      <c r="T457" s="179"/>
      <c r="AT457" s="174" t="s">
        <v>151</v>
      </c>
      <c r="AU457" s="174" t="s">
        <v>78</v>
      </c>
      <c r="AV457" s="172" t="s">
        <v>78</v>
      </c>
      <c r="AW457" s="172" t="s">
        <v>26</v>
      </c>
      <c r="AX457" s="172" t="s">
        <v>68</v>
      </c>
      <c r="AY457" s="174" t="s">
        <v>140</v>
      </c>
    </row>
    <row r="458" spans="2:51" s="199" customFormat="1" x14ac:dyDescent="0.2">
      <c r="B458" s="200"/>
      <c r="D458" s="99" t="s">
        <v>151</v>
      </c>
      <c r="E458" s="201" t="s">
        <v>1</v>
      </c>
      <c r="F458" s="202" t="s">
        <v>336</v>
      </c>
      <c r="H458" s="203">
        <v>134.6</v>
      </c>
      <c r="L458" s="200"/>
      <c r="M458" s="204"/>
      <c r="N458" s="205"/>
      <c r="O458" s="205"/>
      <c r="P458" s="205"/>
      <c r="Q458" s="205"/>
      <c r="R458" s="205"/>
      <c r="S458" s="205"/>
      <c r="T458" s="206"/>
      <c r="AT458" s="201" t="s">
        <v>151</v>
      </c>
      <c r="AU458" s="201" t="s">
        <v>78</v>
      </c>
      <c r="AV458" s="199" t="s">
        <v>163</v>
      </c>
      <c r="AW458" s="199" t="s">
        <v>26</v>
      </c>
      <c r="AX458" s="199" t="s">
        <v>68</v>
      </c>
      <c r="AY458" s="201" t="s">
        <v>140</v>
      </c>
    </row>
    <row r="459" spans="2:51" s="191" customFormat="1" x14ac:dyDescent="0.2">
      <c r="B459" s="192"/>
      <c r="D459" s="99" t="s">
        <v>151</v>
      </c>
      <c r="E459" s="193" t="s">
        <v>1</v>
      </c>
      <c r="F459" s="194" t="s">
        <v>286</v>
      </c>
      <c r="H459" s="193" t="s">
        <v>1</v>
      </c>
      <c r="L459" s="192"/>
      <c r="M459" s="195"/>
      <c r="N459" s="196"/>
      <c r="O459" s="196"/>
      <c r="P459" s="196"/>
      <c r="Q459" s="196"/>
      <c r="R459" s="196"/>
      <c r="S459" s="196"/>
      <c r="T459" s="197"/>
      <c r="AT459" s="193" t="s">
        <v>151</v>
      </c>
      <c r="AU459" s="193" t="s">
        <v>78</v>
      </c>
      <c r="AV459" s="191" t="s">
        <v>76</v>
      </c>
      <c r="AW459" s="191" t="s">
        <v>26</v>
      </c>
      <c r="AX459" s="191" t="s">
        <v>68</v>
      </c>
      <c r="AY459" s="193" t="s">
        <v>140</v>
      </c>
    </row>
    <row r="460" spans="2:51" s="191" customFormat="1" x14ac:dyDescent="0.2">
      <c r="B460" s="192"/>
      <c r="D460" s="99" t="s">
        <v>151</v>
      </c>
      <c r="E460" s="193" t="s">
        <v>1</v>
      </c>
      <c r="F460" s="194" t="s">
        <v>287</v>
      </c>
      <c r="H460" s="193" t="s">
        <v>1</v>
      </c>
      <c r="L460" s="192"/>
      <c r="M460" s="195"/>
      <c r="N460" s="196"/>
      <c r="O460" s="196"/>
      <c r="P460" s="196"/>
      <c r="Q460" s="196"/>
      <c r="R460" s="196"/>
      <c r="S460" s="196"/>
      <c r="T460" s="197"/>
      <c r="AT460" s="193" t="s">
        <v>151</v>
      </c>
      <c r="AU460" s="193" t="s">
        <v>78</v>
      </c>
      <c r="AV460" s="191" t="s">
        <v>76</v>
      </c>
      <c r="AW460" s="191" t="s">
        <v>26</v>
      </c>
      <c r="AX460" s="191" t="s">
        <v>68</v>
      </c>
      <c r="AY460" s="193" t="s">
        <v>140</v>
      </c>
    </row>
    <row r="461" spans="2:51" s="172" customFormat="1" x14ac:dyDescent="0.2">
      <c r="B461" s="173"/>
      <c r="D461" s="99" t="s">
        <v>151</v>
      </c>
      <c r="E461" s="174" t="s">
        <v>1</v>
      </c>
      <c r="F461" s="175" t="s">
        <v>394</v>
      </c>
      <c r="H461" s="176">
        <v>17.7</v>
      </c>
      <c r="L461" s="173"/>
      <c r="M461" s="177"/>
      <c r="N461" s="178"/>
      <c r="O461" s="178"/>
      <c r="P461" s="178"/>
      <c r="Q461" s="178"/>
      <c r="R461" s="178"/>
      <c r="S461" s="178"/>
      <c r="T461" s="179"/>
      <c r="AT461" s="174" t="s">
        <v>151</v>
      </c>
      <c r="AU461" s="174" t="s">
        <v>78</v>
      </c>
      <c r="AV461" s="172" t="s">
        <v>78</v>
      </c>
      <c r="AW461" s="172" t="s">
        <v>26</v>
      </c>
      <c r="AX461" s="172" t="s">
        <v>68</v>
      </c>
      <c r="AY461" s="174" t="s">
        <v>140</v>
      </c>
    </row>
    <row r="462" spans="2:51" s="191" customFormat="1" x14ac:dyDescent="0.2">
      <c r="B462" s="192"/>
      <c r="D462" s="99" t="s">
        <v>151</v>
      </c>
      <c r="E462" s="193" t="s">
        <v>1</v>
      </c>
      <c r="F462" s="194" t="s">
        <v>289</v>
      </c>
      <c r="H462" s="193" t="s">
        <v>1</v>
      </c>
      <c r="L462" s="192"/>
      <c r="M462" s="195"/>
      <c r="N462" s="196"/>
      <c r="O462" s="196"/>
      <c r="P462" s="196"/>
      <c r="Q462" s="196"/>
      <c r="R462" s="196"/>
      <c r="S462" s="196"/>
      <c r="T462" s="197"/>
      <c r="AT462" s="193" t="s">
        <v>151</v>
      </c>
      <c r="AU462" s="193" t="s">
        <v>78</v>
      </c>
      <c r="AV462" s="191" t="s">
        <v>76</v>
      </c>
      <c r="AW462" s="191" t="s">
        <v>26</v>
      </c>
      <c r="AX462" s="191" t="s">
        <v>68</v>
      </c>
      <c r="AY462" s="193" t="s">
        <v>140</v>
      </c>
    </row>
    <row r="463" spans="2:51" s="172" customFormat="1" x14ac:dyDescent="0.2">
      <c r="B463" s="173"/>
      <c r="D463" s="99" t="s">
        <v>151</v>
      </c>
      <c r="E463" s="174" t="s">
        <v>1</v>
      </c>
      <c r="F463" s="175" t="s">
        <v>395</v>
      </c>
      <c r="H463" s="176">
        <v>6.6</v>
      </c>
      <c r="L463" s="173"/>
      <c r="M463" s="177"/>
      <c r="N463" s="178"/>
      <c r="O463" s="178"/>
      <c r="P463" s="178"/>
      <c r="Q463" s="178"/>
      <c r="R463" s="178"/>
      <c r="S463" s="178"/>
      <c r="T463" s="179"/>
      <c r="AT463" s="174" t="s">
        <v>151</v>
      </c>
      <c r="AU463" s="174" t="s">
        <v>78</v>
      </c>
      <c r="AV463" s="172" t="s">
        <v>78</v>
      </c>
      <c r="AW463" s="172" t="s">
        <v>26</v>
      </c>
      <c r="AX463" s="172" t="s">
        <v>68</v>
      </c>
      <c r="AY463" s="174" t="s">
        <v>140</v>
      </c>
    </row>
    <row r="464" spans="2:51" s="191" customFormat="1" x14ac:dyDescent="0.2">
      <c r="B464" s="192"/>
      <c r="D464" s="99" t="s">
        <v>151</v>
      </c>
      <c r="E464" s="193" t="s">
        <v>1</v>
      </c>
      <c r="F464" s="194" t="s">
        <v>291</v>
      </c>
      <c r="H464" s="193" t="s">
        <v>1</v>
      </c>
      <c r="L464" s="192"/>
      <c r="M464" s="195"/>
      <c r="N464" s="196"/>
      <c r="O464" s="196"/>
      <c r="P464" s="196"/>
      <c r="Q464" s="196"/>
      <c r="R464" s="196"/>
      <c r="S464" s="196"/>
      <c r="T464" s="197"/>
      <c r="AT464" s="193" t="s">
        <v>151</v>
      </c>
      <c r="AU464" s="193" t="s">
        <v>78</v>
      </c>
      <c r="AV464" s="191" t="s">
        <v>76</v>
      </c>
      <c r="AW464" s="191" t="s">
        <v>26</v>
      </c>
      <c r="AX464" s="191" t="s">
        <v>68</v>
      </c>
      <c r="AY464" s="193" t="s">
        <v>140</v>
      </c>
    </row>
    <row r="465" spans="2:51" s="172" customFormat="1" x14ac:dyDescent="0.2">
      <c r="B465" s="173"/>
      <c r="D465" s="99" t="s">
        <v>151</v>
      </c>
      <c r="E465" s="174" t="s">
        <v>1</v>
      </c>
      <c r="F465" s="175" t="s">
        <v>396</v>
      </c>
      <c r="H465" s="176">
        <v>50.3</v>
      </c>
      <c r="L465" s="173"/>
      <c r="M465" s="177"/>
      <c r="N465" s="178"/>
      <c r="O465" s="178"/>
      <c r="P465" s="178"/>
      <c r="Q465" s="178"/>
      <c r="R465" s="178"/>
      <c r="S465" s="178"/>
      <c r="T465" s="179"/>
      <c r="AT465" s="174" t="s">
        <v>151</v>
      </c>
      <c r="AU465" s="174" t="s">
        <v>78</v>
      </c>
      <c r="AV465" s="172" t="s">
        <v>78</v>
      </c>
      <c r="AW465" s="172" t="s">
        <v>26</v>
      </c>
      <c r="AX465" s="172" t="s">
        <v>68</v>
      </c>
      <c r="AY465" s="174" t="s">
        <v>140</v>
      </c>
    </row>
    <row r="466" spans="2:51" s="191" customFormat="1" x14ac:dyDescent="0.2">
      <c r="B466" s="192"/>
      <c r="D466" s="99" t="s">
        <v>151</v>
      </c>
      <c r="E466" s="193" t="s">
        <v>1</v>
      </c>
      <c r="F466" s="194" t="s">
        <v>293</v>
      </c>
      <c r="H466" s="193" t="s">
        <v>1</v>
      </c>
      <c r="L466" s="192"/>
      <c r="M466" s="195"/>
      <c r="N466" s="196"/>
      <c r="O466" s="196"/>
      <c r="P466" s="196"/>
      <c r="Q466" s="196"/>
      <c r="R466" s="196"/>
      <c r="S466" s="196"/>
      <c r="T466" s="197"/>
      <c r="AT466" s="193" t="s">
        <v>151</v>
      </c>
      <c r="AU466" s="193" t="s">
        <v>78</v>
      </c>
      <c r="AV466" s="191" t="s">
        <v>76</v>
      </c>
      <c r="AW466" s="191" t="s">
        <v>26</v>
      </c>
      <c r="AX466" s="191" t="s">
        <v>68</v>
      </c>
      <c r="AY466" s="193" t="s">
        <v>140</v>
      </c>
    </row>
    <row r="467" spans="2:51" s="172" customFormat="1" x14ac:dyDescent="0.2">
      <c r="B467" s="173"/>
      <c r="D467" s="99" t="s">
        <v>151</v>
      </c>
      <c r="E467" s="174" t="s">
        <v>1</v>
      </c>
      <c r="F467" s="175" t="s">
        <v>281</v>
      </c>
      <c r="H467" s="176">
        <v>20</v>
      </c>
      <c r="L467" s="173"/>
      <c r="M467" s="177"/>
      <c r="N467" s="178"/>
      <c r="O467" s="178"/>
      <c r="P467" s="178"/>
      <c r="Q467" s="178"/>
      <c r="R467" s="178"/>
      <c r="S467" s="178"/>
      <c r="T467" s="179"/>
      <c r="AT467" s="174" t="s">
        <v>151</v>
      </c>
      <c r="AU467" s="174" t="s">
        <v>78</v>
      </c>
      <c r="AV467" s="172" t="s">
        <v>78</v>
      </c>
      <c r="AW467" s="172" t="s">
        <v>26</v>
      </c>
      <c r="AX467" s="172" t="s">
        <v>68</v>
      </c>
      <c r="AY467" s="174" t="s">
        <v>140</v>
      </c>
    </row>
    <row r="468" spans="2:51" s="199" customFormat="1" x14ac:dyDescent="0.2">
      <c r="B468" s="200"/>
      <c r="D468" s="99" t="s">
        <v>151</v>
      </c>
      <c r="E468" s="201" t="s">
        <v>1</v>
      </c>
      <c r="F468" s="202" t="s">
        <v>336</v>
      </c>
      <c r="H468" s="203">
        <v>94.6</v>
      </c>
      <c r="L468" s="200"/>
      <c r="M468" s="204"/>
      <c r="N468" s="205"/>
      <c r="O468" s="205"/>
      <c r="P468" s="205"/>
      <c r="Q468" s="205"/>
      <c r="R468" s="205"/>
      <c r="S468" s="205"/>
      <c r="T468" s="206"/>
      <c r="AT468" s="201" t="s">
        <v>151</v>
      </c>
      <c r="AU468" s="201" t="s">
        <v>78</v>
      </c>
      <c r="AV468" s="199" t="s">
        <v>163</v>
      </c>
      <c r="AW468" s="199" t="s">
        <v>26</v>
      </c>
      <c r="AX468" s="199" t="s">
        <v>68</v>
      </c>
      <c r="AY468" s="201" t="s">
        <v>140</v>
      </c>
    </row>
    <row r="469" spans="2:51" s="191" customFormat="1" x14ac:dyDescent="0.2">
      <c r="B469" s="192"/>
      <c r="D469" s="99" t="s">
        <v>151</v>
      </c>
      <c r="E469" s="193" t="s">
        <v>1</v>
      </c>
      <c r="F469" s="194" t="s">
        <v>443</v>
      </c>
      <c r="H469" s="193" t="s">
        <v>1</v>
      </c>
      <c r="L469" s="192"/>
      <c r="M469" s="195"/>
      <c r="N469" s="196"/>
      <c r="O469" s="196"/>
      <c r="P469" s="196"/>
      <c r="Q469" s="196"/>
      <c r="R469" s="196"/>
      <c r="S469" s="196"/>
      <c r="T469" s="197"/>
      <c r="AT469" s="193" t="s">
        <v>151</v>
      </c>
      <c r="AU469" s="193" t="s">
        <v>78</v>
      </c>
      <c r="AV469" s="191" t="s">
        <v>76</v>
      </c>
      <c r="AW469" s="191" t="s">
        <v>26</v>
      </c>
      <c r="AX469" s="191" t="s">
        <v>68</v>
      </c>
      <c r="AY469" s="193" t="s">
        <v>140</v>
      </c>
    </row>
    <row r="470" spans="2:51" s="191" customFormat="1" x14ac:dyDescent="0.2">
      <c r="B470" s="192"/>
      <c r="D470" s="99" t="s">
        <v>151</v>
      </c>
      <c r="E470" s="193" t="s">
        <v>1</v>
      </c>
      <c r="F470" s="194" t="s">
        <v>444</v>
      </c>
      <c r="H470" s="193" t="s">
        <v>1</v>
      </c>
      <c r="L470" s="192"/>
      <c r="M470" s="195"/>
      <c r="N470" s="196"/>
      <c r="O470" s="196"/>
      <c r="P470" s="196"/>
      <c r="Q470" s="196"/>
      <c r="R470" s="196"/>
      <c r="S470" s="196"/>
      <c r="T470" s="197"/>
      <c r="AT470" s="193" t="s">
        <v>151</v>
      </c>
      <c r="AU470" s="193" t="s">
        <v>78</v>
      </c>
      <c r="AV470" s="191" t="s">
        <v>76</v>
      </c>
      <c r="AW470" s="191" t="s">
        <v>26</v>
      </c>
      <c r="AX470" s="191" t="s">
        <v>68</v>
      </c>
      <c r="AY470" s="193" t="s">
        <v>140</v>
      </c>
    </row>
    <row r="471" spans="2:51" s="172" customFormat="1" x14ac:dyDescent="0.2">
      <c r="B471" s="173"/>
      <c r="D471" s="99" t="s">
        <v>151</v>
      </c>
      <c r="E471" s="174" t="s">
        <v>1</v>
      </c>
      <c r="F471" s="175" t="s">
        <v>445</v>
      </c>
      <c r="H471" s="176">
        <v>3.8</v>
      </c>
      <c r="L471" s="173"/>
      <c r="M471" s="177"/>
      <c r="N471" s="178"/>
      <c r="O471" s="178"/>
      <c r="P471" s="178"/>
      <c r="Q471" s="178"/>
      <c r="R471" s="178"/>
      <c r="S471" s="178"/>
      <c r="T471" s="179"/>
      <c r="AT471" s="174" t="s">
        <v>151</v>
      </c>
      <c r="AU471" s="174" t="s">
        <v>78</v>
      </c>
      <c r="AV471" s="172" t="s">
        <v>78</v>
      </c>
      <c r="AW471" s="172" t="s">
        <v>26</v>
      </c>
      <c r="AX471" s="172" t="s">
        <v>68</v>
      </c>
      <c r="AY471" s="174" t="s">
        <v>140</v>
      </c>
    </row>
    <row r="472" spans="2:51" s="191" customFormat="1" x14ac:dyDescent="0.2">
      <c r="B472" s="192"/>
      <c r="D472" s="99" t="s">
        <v>151</v>
      </c>
      <c r="E472" s="193" t="s">
        <v>1</v>
      </c>
      <c r="F472" s="194" t="s">
        <v>446</v>
      </c>
      <c r="H472" s="193" t="s">
        <v>1</v>
      </c>
      <c r="L472" s="192"/>
      <c r="M472" s="195"/>
      <c r="N472" s="196"/>
      <c r="O472" s="196"/>
      <c r="P472" s="196"/>
      <c r="Q472" s="196"/>
      <c r="R472" s="196"/>
      <c r="S472" s="196"/>
      <c r="T472" s="197"/>
      <c r="AT472" s="193" t="s">
        <v>151</v>
      </c>
      <c r="AU472" s="193" t="s">
        <v>78</v>
      </c>
      <c r="AV472" s="191" t="s">
        <v>76</v>
      </c>
      <c r="AW472" s="191" t="s">
        <v>26</v>
      </c>
      <c r="AX472" s="191" t="s">
        <v>68</v>
      </c>
      <c r="AY472" s="193" t="s">
        <v>140</v>
      </c>
    </row>
    <row r="473" spans="2:51" s="172" customFormat="1" x14ac:dyDescent="0.2">
      <c r="B473" s="173"/>
      <c r="D473" s="99" t="s">
        <v>151</v>
      </c>
      <c r="E473" s="174" t="s">
        <v>1</v>
      </c>
      <c r="F473" s="175" t="s">
        <v>447</v>
      </c>
      <c r="H473" s="176">
        <v>5.3</v>
      </c>
      <c r="L473" s="173"/>
      <c r="M473" s="177"/>
      <c r="N473" s="178"/>
      <c r="O473" s="178"/>
      <c r="P473" s="178"/>
      <c r="Q473" s="178"/>
      <c r="R473" s="178"/>
      <c r="S473" s="178"/>
      <c r="T473" s="179"/>
      <c r="AT473" s="174" t="s">
        <v>151</v>
      </c>
      <c r="AU473" s="174" t="s">
        <v>78</v>
      </c>
      <c r="AV473" s="172" t="s">
        <v>78</v>
      </c>
      <c r="AW473" s="172" t="s">
        <v>26</v>
      </c>
      <c r="AX473" s="172" t="s">
        <v>68</v>
      </c>
      <c r="AY473" s="174" t="s">
        <v>140</v>
      </c>
    </row>
    <row r="474" spans="2:51" s="191" customFormat="1" x14ac:dyDescent="0.2">
      <c r="B474" s="192"/>
      <c r="D474" s="99" t="s">
        <v>151</v>
      </c>
      <c r="E474" s="193" t="s">
        <v>1</v>
      </c>
      <c r="F474" s="194" t="s">
        <v>448</v>
      </c>
      <c r="H474" s="193" t="s">
        <v>1</v>
      </c>
      <c r="L474" s="192"/>
      <c r="M474" s="195"/>
      <c r="N474" s="196"/>
      <c r="O474" s="196"/>
      <c r="P474" s="196"/>
      <c r="Q474" s="196"/>
      <c r="R474" s="196"/>
      <c r="S474" s="196"/>
      <c r="T474" s="197"/>
      <c r="AT474" s="193" t="s">
        <v>151</v>
      </c>
      <c r="AU474" s="193" t="s">
        <v>78</v>
      </c>
      <c r="AV474" s="191" t="s">
        <v>76</v>
      </c>
      <c r="AW474" s="191" t="s">
        <v>26</v>
      </c>
      <c r="AX474" s="191" t="s">
        <v>68</v>
      </c>
      <c r="AY474" s="193" t="s">
        <v>140</v>
      </c>
    </row>
    <row r="475" spans="2:51" s="172" customFormat="1" x14ac:dyDescent="0.2">
      <c r="B475" s="173"/>
      <c r="D475" s="99" t="s">
        <v>151</v>
      </c>
      <c r="E475" s="174" t="s">
        <v>1</v>
      </c>
      <c r="F475" s="175" t="s">
        <v>449</v>
      </c>
      <c r="H475" s="176">
        <v>4.3</v>
      </c>
      <c r="L475" s="173"/>
      <c r="M475" s="177"/>
      <c r="N475" s="178"/>
      <c r="O475" s="178"/>
      <c r="P475" s="178"/>
      <c r="Q475" s="178"/>
      <c r="R475" s="178"/>
      <c r="S475" s="178"/>
      <c r="T475" s="179"/>
      <c r="AT475" s="174" t="s">
        <v>151</v>
      </c>
      <c r="AU475" s="174" t="s">
        <v>78</v>
      </c>
      <c r="AV475" s="172" t="s">
        <v>78</v>
      </c>
      <c r="AW475" s="172" t="s">
        <v>26</v>
      </c>
      <c r="AX475" s="172" t="s">
        <v>68</v>
      </c>
      <c r="AY475" s="174" t="s">
        <v>140</v>
      </c>
    </row>
    <row r="476" spans="2:51" s="191" customFormat="1" x14ac:dyDescent="0.2">
      <c r="B476" s="192"/>
      <c r="D476" s="99" t="s">
        <v>151</v>
      </c>
      <c r="E476" s="193" t="s">
        <v>1</v>
      </c>
      <c r="F476" s="194" t="s">
        <v>450</v>
      </c>
      <c r="H476" s="193" t="s">
        <v>1</v>
      </c>
      <c r="L476" s="192"/>
      <c r="M476" s="195"/>
      <c r="N476" s="196"/>
      <c r="O476" s="196"/>
      <c r="P476" s="196"/>
      <c r="Q476" s="196"/>
      <c r="R476" s="196"/>
      <c r="S476" s="196"/>
      <c r="T476" s="197"/>
      <c r="AT476" s="193" t="s">
        <v>151</v>
      </c>
      <c r="AU476" s="193" t="s">
        <v>78</v>
      </c>
      <c r="AV476" s="191" t="s">
        <v>76</v>
      </c>
      <c r="AW476" s="191" t="s">
        <v>26</v>
      </c>
      <c r="AX476" s="191" t="s">
        <v>68</v>
      </c>
      <c r="AY476" s="193" t="s">
        <v>140</v>
      </c>
    </row>
    <row r="477" spans="2:51" s="172" customFormat="1" x14ac:dyDescent="0.2">
      <c r="B477" s="173"/>
      <c r="D477" s="99" t="s">
        <v>151</v>
      </c>
      <c r="E477" s="174" t="s">
        <v>1</v>
      </c>
      <c r="F477" s="175" t="s">
        <v>451</v>
      </c>
      <c r="H477" s="176">
        <v>4.9000000000000004</v>
      </c>
      <c r="L477" s="173"/>
      <c r="M477" s="177"/>
      <c r="N477" s="178"/>
      <c r="O477" s="178"/>
      <c r="P477" s="178"/>
      <c r="Q477" s="178"/>
      <c r="R477" s="178"/>
      <c r="S477" s="178"/>
      <c r="T477" s="179"/>
      <c r="AT477" s="174" t="s">
        <v>151</v>
      </c>
      <c r="AU477" s="174" t="s">
        <v>78</v>
      </c>
      <c r="AV477" s="172" t="s">
        <v>78</v>
      </c>
      <c r="AW477" s="172" t="s">
        <v>26</v>
      </c>
      <c r="AX477" s="172" t="s">
        <v>68</v>
      </c>
      <c r="AY477" s="174" t="s">
        <v>140</v>
      </c>
    </row>
    <row r="478" spans="2:51" s="199" customFormat="1" x14ac:dyDescent="0.2">
      <c r="B478" s="200"/>
      <c r="D478" s="99" t="s">
        <v>151</v>
      </c>
      <c r="E478" s="201" t="s">
        <v>1</v>
      </c>
      <c r="F478" s="202" t="s">
        <v>336</v>
      </c>
      <c r="H478" s="203">
        <v>18.3</v>
      </c>
      <c r="L478" s="200"/>
      <c r="M478" s="204"/>
      <c r="N478" s="205"/>
      <c r="O478" s="205"/>
      <c r="P478" s="205"/>
      <c r="Q478" s="205"/>
      <c r="R478" s="205"/>
      <c r="S478" s="205"/>
      <c r="T478" s="206"/>
      <c r="AT478" s="201" t="s">
        <v>151</v>
      </c>
      <c r="AU478" s="201" t="s">
        <v>78</v>
      </c>
      <c r="AV478" s="199" t="s">
        <v>163</v>
      </c>
      <c r="AW478" s="199" t="s">
        <v>26</v>
      </c>
      <c r="AX478" s="199" t="s">
        <v>68</v>
      </c>
      <c r="AY478" s="201" t="s">
        <v>140</v>
      </c>
    </row>
    <row r="479" spans="2:51" s="191" customFormat="1" x14ac:dyDescent="0.2">
      <c r="B479" s="192"/>
      <c r="D479" s="99" t="s">
        <v>151</v>
      </c>
      <c r="E479" s="193" t="s">
        <v>1</v>
      </c>
      <c r="F479" s="194" t="s">
        <v>452</v>
      </c>
      <c r="H479" s="193" t="s">
        <v>1</v>
      </c>
      <c r="L479" s="192"/>
      <c r="M479" s="195"/>
      <c r="N479" s="196"/>
      <c r="O479" s="196"/>
      <c r="P479" s="196"/>
      <c r="Q479" s="196"/>
      <c r="R479" s="196"/>
      <c r="S479" s="196"/>
      <c r="T479" s="197"/>
      <c r="AT479" s="193" t="s">
        <v>151</v>
      </c>
      <c r="AU479" s="193" t="s">
        <v>78</v>
      </c>
      <c r="AV479" s="191" t="s">
        <v>76</v>
      </c>
      <c r="AW479" s="191" t="s">
        <v>26</v>
      </c>
      <c r="AX479" s="191" t="s">
        <v>68</v>
      </c>
      <c r="AY479" s="193" t="s">
        <v>140</v>
      </c>
    </row>
    <row r="480" spans="2:51" s="191" customFormat="1" x14ac:dyDescent="0.2">
      <c r="B480" s="192"/>
      <c r="D480" s="99" t="s">
        <v>151</v>
      </c>
      <c r="E480" s="193" t="s">
        <v>1</v>
      </c>
      <c r="F480" s="194" t="s">
        <v>453</v>
      </c>
      <c r="H480" s="193" t="s">
        <v>1</v>
      </c>
      <c r="L480" s="192"/>
      <c r="M480" s="195"/>
      <c r="N480" s="196"/>
      <c r="O480" s="196"/>
      <c r="P480" s="196"/>
      <c r="Q480" s="196"/>
      <c r="R480" s="196"/>
      <c r="S480" s="196"/>
      <c r="T480" s="197"/>
      <c r="AT480" s="193" t="s">
        <v>151</v>
      </c>
      <c r="AU480" s="193" t="s">
        <v>78</v>
      </c>
      <c r="AV480" s="191" t="s">
        <v>76</v>
      </c>
      <c r="AW480" s="191" t="s">
        <v>26</v>
      </c>
      <c r="AX480" s="191" t="s">
        <v>68</v>
      </c>
      <c r="AY480" s="193" t="s">
        <v>140</v>
      </c>
    </row>
    <row r="481" spans="2:51" s="172" customFormat="1" x14ac:dyDescent="0.2">
      <c r="B481" s="173"/>
      <c r="D481" s="99" t="s">
        <v>151</v>
      </c>
      <c r="E481" s="174" t="s">
        <v>1</v>
      </c>
      <c r="F481" s="175" t="s">
        <v>454</v>
      </c>
      <c r="H481" s="176">
        <v>11.9</v>
      </c>
      <c r="L481" s="173"/>
      <c r="M481" s="177"/>
      <c r="N481" s="178"/>
      <c r="O481" s="178"/>
      <c r="P481" s="178"/>
      <c r="Q481" s="178"/>
      <c r="R481" s="178"/>
      <c r="S481" s="178"/>
      <c r="T481" s="179"/>
      <c r="AT481" s="174" t="s">
        <v>151</v>
      </c>
      <c r="AU481" s="174" t="s">
        <v>78</v>
      </c>
      <c r="AV481" s="172" t="s">
        <v>78</v>
      </c>
      <c r="AW481" s="172" t="s">
        <v>26</v>
      </c>
      <c r="AX481" s="172" t="s">
        <v>68</v>
      </c>
      <c r="AY481" s="174" t="s">
        <v>140</v>
      </c>
    </row>
    <row r="482" spans="2:51" s="191" customFormat="1" x14ac:dyDescent="0.2">
      <c r="B482" s="192"/>
      <c r="D482" s="99" t="s">
        <v>151</v>
      </c>
      <c r="E482" s="193" t="s">
        <v>1</v>
      </c>
      <c r="F482" s="194" t="s">
        <v>334</v>
      </c>
      <c r="H482" s="193" t="s">
        <v>1</v>
      </c>
      <c r="L482" s="192"/>
      <c r="M482" s="195"/>
      <c r="N482" s="196"/>
      <c r="O482" s="196"/>
      <c r="P482" s="196"/>
      <c r="Q482" s="196"/>
      <c r="R482" s="196"/>
      <c r="S482" s="196"/>
      <c r="T482" s="197"/>
      <c r="AT482" s="193" t="s">
        <v>151</v>
      </c>
      <c r="AU482" s="193" t="s">
        <v>78</v>
      </c>
      <c r="AV482" s="191" t="s">
        <v>76</v>
      </c>
      <c r="AW482" s="191" t="s">
        <v>26</v>
      </c>
      <c r="AX482" s="191" t="s">
        <v>68</v>
      </c>
      <c r="AY482" s="193" t="s">
        <v>140</v>
      </c>
    </row>
    <row r="483" spans="2:51" s="172" customFormat="1" x14ac:dyDescent="0.2">
      <c r="B483" s="173"/>
      <c r="D483" s="99" t="s">
        <v>151</v>
      </c>
      <c r="E483" s="174" t="s">
        <v>1</v>
      </c>
      <c r="F483" s="175" t="s">
        <v>455</v>
      </c>
      <c r="H483" s="176">
        <v>13.2</v>
      </c>
      <c r="L483" s="173"/>
      <c r="M483" s="177"/>
      <c r="N483" s="178"/>
      <c r="O483" s="178"/>
      <c r="P483" s="178"/>
      <c r="Q483" s="178"/>
      <c r="R483" s="178"/>
      <c r="S483" s="178"/>
      <c r="T483" s="179"/>
      <c r="AT483" s="174" t="s">
        <v>151</v>
      </c>
      <c r="AU483" s="174" t="s">
        <v>78</v>
      </c>
      <c r="AV483" s="172" t="s">
        <v>78</v>
      </c>
      <c r="AW483" s="172" t="s">
        <v>26</v>
      </c>
      <c r="AX483" s="172" t="s">
        <v>68</v>
      </c>
      <c r="AY483" s="174" t="s">
        <v>140</v>
      </c>
    </row>
    <row r="484" spans="2:51" s="199" customFormat="1" x14ac:dyDescent="0.2">
      <c r="B484" s="200"/>
      <c r="D484" s="99" t="s">
        <v>151</v>
      </c>
      <c r="E484" s="201" t="s">
        <v>1</v>
      </c>
      <c r="F484" s="202" t="s">
        <v>336</v>
      </c>
      <c r="H484" s="203">
        <v>25.1</v>
      </c>
      <c r="L484" s="200"/>
      <c r="M484" s="204"/>
      <c r="N484" s="205"/>
      <c r="O484" s="205"/>
      <c r="P484" s="205"/>
      <c r="Q484" s="205"/>
      <c r="R484" s="205"/>
      <c r="S484" s="205"/>
      <c r="T484" s="206"/>
      <c r="AT484" s="201" t="s">
        <v>151</v>
      </c>
      <c r="AU484" s="201" t="s">
        <v>78</v>
      </c>
      <c r="AV484" s="199" t="s">
        <v>163</v>
      </c>
      <c r="AW484" s="199" t="s">
        <v>26</v>
      </c>
      <c r="AX484" s="199" t="s">
        <v>68</v>
      </c>
      <c r="AY484" s="201" t="s">
        <v>140</v>
      </c>
    </row>
    <row r="485" spans="2:51" s="191" customFormat="1" x14ac:dyDescent="0.2">
      <c r="B485" s="192"/>
      <c r="D485" s="99" t="s">
        <v>151</v>
      </c>
      <c r="E485" s="193" t="s">
        <v>1</v>
      </c>
      <c r="F485" s="194" t="s">
        <v>456</v>
      </c>
      <c r="H485" s="193" t="s">
        <v>1</v>
      </c>
      <c r="L485" s="192"/>
      <c r="M485" s="195"/>
      <c r="N485" s="196"/>
      <c r="O485" s="196"/>
      <c r="P485" s="196"/>
      <c r="Q485" s="196"/>
      <c r="R485" s="196"/>
      <c r="S485" s="196"/>
      <c r="T485" s="197"/>
      <c r="AT485" s="193" t="s">
        <v>151</v>
      </c>
      <c r="AU485" s="193" t="s">
        <v>78</v>
      </c>
      <c r="AV485" s="191" t="s">
        <v>76</v>
      </c>
      <c r="AW485" s="191" t="s">
        <v>26</v>
      </c>
      <c r="AX485" s="191" t="s">
        <v>68</v>
      </c>
      <c r="AY485" s="193" t="s">
        <v>140</v>
      </c>
    </row>
    <row r="486" spans="2:51" s="191" customFormat="1" x14ac:dyDescent="0.2">
      <c r="B486" s="192"/>
      <c r="D486" s="99" t="s">
        <v>151</v>
      </c>
      <c r="E486" s="193" t="s">
        <v>1</v>
      </c>
      <c r="F486" s="194" t="s">
        <v>457</v>
      </c>
      <c r="H486" s="193" t="s">
        <v>1</v>
      </c>
      <c r="L486" s="192"/>
      <c r="M486" s="195"/>
      <c r="N486" s="196"/>
      <c r="O486" s="196"/>
      <c r="P486" s="196"/>
      <c r="Q486" s="196"/>
      <c r="R486" s="196"/>
      <c r="S486" s="196"/>
      <c r="T486" s="197"/>
      <c r="AT486" s="193" t="s">
        <v>151</v>
      </c>
      <c r="AU486" s="193" t="s">
        <v>78</v>
      </c>
      <c r="AV486" s="191" t="s">
        <v>76</v>
      </c>
      <c r="AW486" s="191" t="s">
        <v>26</v>
      </c>
      <c r="AX486" s="191" t="s">
        <v>68</v>
      </c>
      <c r="AY486" s="193" t="s">
        <v>140</v>
      </c>
    </row>
    <row r="487" spans="2:51" s="172" customFormat="1" x14ac:dyDescent="0.2">
      <c r="B487" s="173"/>
      <c r="D487" s="99" t="s">
        <v>151</v>
      </c>
      <c r="E487" s="174" t="s">
        <v>1</v>
      </c>
      <c r="F487" s="175" t="s">
        <v>7</v>
      </c>
      <c r="H487" s="176">
        <v>21</v>
      </c>
      <c r="L487" s="173"/>
      <c r="M487" s="177"/>
      <c r="N487" s="178"/>
      <c r="O487" s="178"/>
      <c r="P487" s="178"/>
      <c r="Q487" s="178"/>
      <c r="R487" s="178"/>
      <c r="S487" s="178"/>
      <c r="T487" s="179"/>
      <c r="AT487" s="174" t="s">
        <v>151</v>
      </c>
      <c r="AU487" s="174" t="s">
        <v>78</v>
      </c>
      <c r="AV487" s="172" t="s">
        <v>78</v>
      </c>
      <c r="AW487" s="172" t="s">
        <v>26</v>
      </c>
      <c r="AX487" s="172" t="s">
        <v>68</v>
      </c>
      <c r="AY487" s="174" t="s">
        <v>140</v>
      </c>
    </row>
    <row r="488" spans="2:51" s="191" customFormat="1" x14ac:dyDescent="0.2">
      <c r="B488" s="192"/>
      <c r="D488" s="99" t="s">
        <v>151</v>
      </c>
      <c r="E488" s="193" t="s">
        <v>1</v>
      </c>
      <c r="F488" s="194" t="s">
        <v>458</v>
      </c>
      <c r="H488" s="193" t="s">
        <v>1</v>
      </c>
      <c r="L488" s="192"/>
      <c r="M488" s="195"/>
      <c r="N488" s="196"/>
      <c r="O488" s="196"/>
      <c r="P488" s="196"/>
      <c r="Q488" s="196"/>
      <c r="R488" s="196"/>
      <c r="S488" s="196"/>
      <c r="T488" s="197"/>
      <c r="AT488" s="193" t="s">
        <v>151</v>
      </c>
      <c r="AU488" s="193" t="s">
        <v>78</v>
      </c>
      <c r="AV488" s="191" t="s">
        <v>76</v>
      </c>
      <c r="AW488" s="191" t="s">
        <v>26</v>
      </c>
      <c r="AX488" s="191" t="s">
        <v>68</v>
      </c>
      <c r="AY488" s="193" t="s">
        <v>140</v>
      </c>
    </row>
    <row r="489" spans="2:51" s="172" customFormat="1" x14ac:dyDescent="0.2">
      <c r="B489" s="173"/>
      <c r="D489" s="99" t="s">
        <v>151</v>
      </c>
      <c r="E489" s="174" t="s">
        <v>1</v>
      </c>
      <c r="F489" s="175" t="s">
        <v>208</v>
      </c>
      <c r="H489" s="176">
        <v>11</v>
      </c>
      <c r="L489" s="173"/>
      <c r="M489" s="177"/>
      <c r="N489" s="178"/>
      <c r="O489" s="178"/>
      <c r="P489" s="178"/>
      <c r="Q489" s="178"/>
      <c r="R489" s="178"/>
      <c r="S489" s="178"/>
      <c r="T489" s="179"/>
      <c r="AT489" s="174" t="s">
        <v>151</v>
      </c>
      <c r="AU489" s="174" t="s">
        <v>78</v>
      </c>
      <c r="AV489" s="172" t="s">
        <v>78</v>
      </c>
      <c r="AW489" s="172" t="s">
        <v>26</v>
      </c>
      <c r="AX489" s="172" t="s">
        <v>68</v>
      </c>
      <c r="AY489" s="174" t="s">
        <v>140</v>
      </c>
    </row>
    <row r="490" spans="2:51" s="199" customFormat="1" x14ac:dyDescent="0.2">
      <c r="B490" s="200"/>
      <c r="D490" s="99" t="s">
        <v>151</v>
      </c>
      <c r="E490" s="201" t="s">
        <v>1</v>
      </c>
      <c r="F490" s="202" t="s">
        <v>336</v>
      </c>
      <c r="H490" s="203">
        <v>32</v>
      </c>
      <c r="L490" s="200"/>
      <c r="M490" s="204"/>
      <c r="N490" s="205"/>
      <c r="O490" s="205"/>
      <c r="P490" s="205"/>
      <c r="Q490" s="205"/>
      <c r="R490" s="205"/>
      <c r="S490" s="205"/>
      <c r="T490" s="206"/>
      <c r="AT490" s="201" t="s">
        <v>151</v>
      </c>
      <c r="AU490" s="201" t="s">
        <v>78</v>
      </c>
      <c r="AV490" s="199" t="s">
        <v>163</v>
      </c>
      <c r="AW490" s="199" t="s">
        <v>26</v>
      </c>
      <c r="AX490" s="199" t="s">
        <v>68</v>
      </c>
      <c r="AY490" s="201" t="s">
        <v>140</v>
      </c>
    </row>
    <row r="491" spans="2:51" s="191" customFormat="1" x14ac:dyDescent="0.2">
      <c r="B491" s="192"/>
      <c r="D491" s="99" t="s">
        <v>151</v>
      </c>
      <c r="E491" s="193" t="s">
        <v>1</v>
      </c>
      <c r="F491" s="194" t="s">
        <v>459</v>
      </c>
      <c r="H491" s="193" t="s">
        <v>1</v>
      </c>
      <c r="L491" s="192"/>
      <c r="M491" s="195"/>
      <c r="N491" s="196"/>
      <c r="O491" s="196"/>
      <c r="P491" s="196"/>
      <c r="Q491" s="196"/>
      <c r="R491" s="196"/>
      <c r="S491" s="196"/>
      <c r="T491" s="197"/>
      <c r="AT491" s="193" t="s">
        <v>151</v>
      </c>
      <c r="AU491" s="193" t="s">
        <v>78</v>
      </c>
      <c r="AV491" s="191" t="s">
        <v>76</v>
      </c>
      <c r="AW491" s="191" t="s">
        <v>26</v>
      </c>
      <c r="AX491" s="191" t="s">
        <v>68</v>
      </c>
      <c r="AY491" s="193" t="s">
        <v>140</v>
      </c>
    </row>
    <row r="492" spans="2:51" s="191" customFormat="1" x14ac:dyDescent="0.2">
      <c r="B492" s="192"/>
      <c r="D492" s="99" t="s">
        <v>151</v>
      </c>
      <c r="E492" s="193" t="s">
        <v>1</v>
      </c>
      <c r="F492" s="194" t="s">
        <v>460</v>
      </c>
      <c r="H492" s="193" t="s">
        <v>1</v>
      </c>
      <c r="L492" s="192"/>
      <c r="M492" s="195"/>
      <c r="N492" s="196"/>
      <c r="O492" s="196"/>
      <c r="P492" s="196"/>
      <c r="Q492" s="196"/>
      <c r="R492" s="196"/>
      <c r="S492" s="196"/>
      <c r="T492" s="197"/>
      <c r="AT492" s="193" t="s">
        <v>151</v>
      </c>
      <c r="AU492" s="193" t="s">
        <v>78</v>
      </c>
      <c r="AV492" s="191" t="s">
        <v>76</v>
      </c>
      <c r="AW492" s="191" t="s">
        <v>26</v>
      </c>
      <c r="AX492" s="191" t="s">
        <v>68</v>
      </c>
      <c r="AY492" s="193" t="s">
        <v>140</v>
      </c>
    </row>
    <row r="493" spans="2:51" s="172" customFormat="1" x14ac:dyDescent="0.2">
      <c r="B493" s="173"/>
      <c r="D493" s="99" t="s">
        <v>151</v>
      </c>
      <c r="E493" s="174" t="s">
        <v>1</v>
      </c>
      <c r="F493" s="175" t="s">
        <v>461</v>
      </c>
      <c r="H493" s="176">
        <v>19.899999999999999</v>
      </c>
      <c r="L493" s="173"/>
      <c r="M493" s="177"/>
      <c r="N493" s="178"/>
      <c r="O493" s="178"/>
      <c r="P493" s="178"/>
      <c r="Q493" s="178"/>
      <c r="R493" s="178"/>
      <c r="S493" s="178"/>
      <c r="T493" s="179"/>
      <c r="AT493" s="174" t="s">
        <v>151</v>
      </c>
      <c r="AU493" s="174" t="s">
        <v>78</v>
      </c>
      <c r="AV493" s="172" t="s">
        <v>78</v>
      </c>
      <c r="AW493" s="172" t="s">
        <v>26</v>
      </c>
      <c r="AX493" s="172" t="s">
        <v>68</v>
      </c>
      <c r="AY493" s="174" t="s">
        <v>140</v>
      </c>
    </row>
    <row r="494" spans="2:51" s="199" customFormat="1" x14ac:dyDescent="0.2">
      <c r="B494" s="200"/>
      <c r="D494" s="99" t="s">
        <v>151</v>
      </c>
      <c r="E494" s="201" t="s">
        <v>1</v>
      </c>
      <c r="F494" s="202" t="s">
        <v>336</v>
      </c>
      <c r="H494" s="203">
        <v>19.899999999999999</v>
      </c>
      <c r="L494" s="200"/>
      <c r="M494" s="204"/>
      <c r="N494" s="205"/>
      <c r="O494" s="205"/>
      <c r="P494" s="205"/>
      <c r="Q494" s="205"/>
      <c r="R494" s="205"/>
      <c r="S494" s="205"/>
      <c r="T494" s="206"/>
      <c r="AT494" s="201" t="s">
        <v>151</v>
      </c>
      <c r="AU494" s="201" t="s">
        <v>78</v>
      </c>
      <c r="AV494" s="199" t="s">
        <v>163</v>
      </c>
      <c r="AW494" s="199" t="s">
        <v>26</v>
      </c>
      <c r="AX494" s="199" t="s">
        <v>68</v>
      </c>
      <c r="AY494" s="201" t="s">
        <v>140</v>
      </c>
    </row>
    <row r="495" spans="2:51" s="191" customFormat="1" x14ac:dyDescent="0.2">
      <c r="B495" s="192"/>
      <c r="D495" s="99" t="s">
        <v>151</v>
      </c>
      <c r="E495" s="193" t="s">
        <v>1</v>
      </c>
      <c r="F495" s="194" t="s">
        <v>373</v>
      </c>
      <c r="H495" s="193" t="s">
        <v>1</v>
      </c>
      <c r="L495" s="192"/>
      <c r="M495" s="195"/>
      <c r="N495" s="196"/>
      <c r="O495" s="196"/>
      <c r="P495" s="196"/>
      <c r="Q495" s="196"/>
      <c r="R495" s="196"/>
      <c r="S495" s="196"/>
      <c r="T495" s="197"/>
      <c r="AT495" s="193" t="s">
        <v>151</v>
      </c>
      <c r="AU495" s="193" t="s">
        <v>78</v>
      </c>
      <c r="AV495" s="191" t="s">
        <v>76</v>
      </c>
      <c r="AW495" s="191" t="s">
        <v>26</v>
      </c>
      <c r="AX495" s="191" t="s">
        <v>68</v>
      </c>
      <c r="AY495" s="193" t="s">
        <v>140</v>
      </c>
    </row>
    <row r="496" spans="2:51" s="191" customFormat="1" x14ac:dyDescent="0.2">
      <c r="B496" s="192"/>
      <c r="D496" s="99" t="s">
        <v>151</v>
      </c>
      <c r="E496" s="193" t="s">
        <v>1</v>
      </c>
      <c r="F496" s="194" t="s">
        <v>374</v>
      </c>
      <c r="H496" s="193" t="s">
        <v>1</v>
      </c>
      <c r="L496" s="192"/>
      <c r="M496" s="195"/>
      <c r="N496" s="196"/>
      <c r="O496" s="196"/>
      <c r="P496" s="196"/>
      <c r="Q496" s="196"/>
      <c r="R496" s="196"/>
      <c r="S496" s="196"/>
      <c r="T496" s="197"/>
      <c r="AT496" s="193" t="s">
        <v>151</v>
      </c>
      <c r="AU496" s="193" t="s">
        <v>78</v>
      </c>
      <c r="AV496" s="191" t="s">
        <v>76</v>
      </c>
      <c r="AW496" s="191" t="s">
        <v>26</v>
      </c>
      <c r="AX496" s="191" t="s">
        <v>68</v>
      </c>
      <c r="AY496" s="193" t="s">
        <v>140</v>
      </c>
    </row>
    <row r="497" spans="1:65" s="172" customFormat="1" x14ac:dyDescent="0.2">
      <c r="B497" s="173"/>
      <c r="D497" s="99" t="s">
        <v>151</v>
      </c>
      <c r="E497" s="174" t="s">
        <v>1</v>
      </c>
      <c r="F497" s="175" t="s">
        <v>375</v>
      </c>
      <c r="H497" s="176">
        <v>12.4</v>
      </c>
      <c r="L497" s="173"/>
      <c r="M497" s="177"/>
      <c r="N497" s="178"/>
      <c r="O497" s="178"/>
      <c r="P497" s="178"/>
      <c r="Q497" s="178"/>
      <c r="R497" s="178"/>
      <c r="S497" s="178"/>
      <c r="T497" s="179"/>
      <c r="AT497" s="174" t="s">
        <v>151</v>
      </c>
      <c r="AU497" s="174" t="s">
        <v>78</v>
      </c>
      <c r="AV497" s="172" t="s">
        <v>78</v>
      </c>
      <c r="AW497" s="172" t="s">
        <v>26</v>
      </c>
      <c r="AX497" s="172" t="s">
        <v>68</v>
      </c>
      <c r="AY497" s="174" t="s">
        <v>140</v>
      </c>
    </row>
    <row r="498" spans="1:65" s="180" customFormat="1" x14ac:dyDescent="0.2">
      <c r="B498" s="181"/>
      <c r="D498" s="99" t="s">
        <v>151</v>
      </c>
      <c r="E498" s="182" t="s">
        <v>1</v>
      </c>
      <c r="F498" s="183" t="s">
        <v>157</v>
      </c>
      <c r="H498" s="184">
        <v>603.9</v>
      </c>
      <c r="L498" s="181"/>
      <c r="M498" s="185"/>
      <c r="N498" s="186"/>
      <c r="O498" s="186"/>
      <c r="P498" s="186"/>
      <c r="Q498" s="186"/>
      <c r="R498" s="186"/>
      <c r="S498" s="186"/>
      <c r="T498" s="187"/>
      <c r="AT498" s="182" t="s">
        <v>151</v>
      </c>
      <c r="AU498" s="182" t="s">
        <v>78</v>
      </c>
      <c r="AV498" s="180" t="s">
        <v>147</v>
      </c>
      <c r="AW498" s="180" t="s">
        <v>26</v>
      </c>
      <c r="AX498" s="180" t="s">
        <v>76</v>
      </c>
      <c r="AY498" s="182" t="s">
        <v>140</v>
      </c>
    </row>
    <row r="499" spans="1:65" s="18" customFormat="1" ht="16.5" customHeight="1" x14ac:dyDescent="0.2">
      <c r="A499" s="15"/>
      <c r="B499" s="16"/>
      <c r="C499" s="87" t="s">
        <v>462</v>
      </c>
      <c r="D499" s="87" t="s">
        <v>142</v>
      </c>
      <c r="E499" s="88" t="s">
        <v>463</v>
      </c>
      <c r="F499" s="89" t="s">
        <v>464</v>
      </c>
      <c r="G499" s="90" t="s">
        <v>211</v>
      </c>
      <c r="H499" s="91">
        <v>4</v>
      </c>
      <c r="I499" s="2"/>
      <c r="J499" s="92">
        <f>ROUND(I499*H499,2)</f>
        <v>0</v>
      </c>
      <c r="K499" s="89" t="s">
        <v>146</v>
      </c>
      <c r="L499" s="16"/>
      <c r="M499" s="93" t="s">
        <v>1</v>
      </c>
      <c r="N499" s="94" t="s">
        <v>34</v>
      </c>
      <c r="O499" s="95">
        <v>0.29899999999999999</v>
      </c>
      <c r="P499" s="95">
        <f>O499*H499</f>
        <v>1.196</v>
      </c>
      <c r="Q499" s="95">
        <v>1.1E-4</v>
      </c>
      <c r="R499" s="95">
        <f>Q499*H499</f>
        <v>4.4000000000000002E-4</v>
      </c>
      <c r="S499" s="95">
        <v>0</v>
      </c>
      <c r="T499" s="96">
        <f>S499*H499</f>
        <v>0</v>
      </c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R499" s="97" t="s">
        <v>147</v>
      </c>
      <c r="AT499" s="97" t="s">
        <v>142</v>
      </c>
      <c r="AU499" s="97" t="s">
        <v>78</v>
      </c>
      <c r="AY499" s="7" t="s">
        <v>140</v>
      </c>
      <c r="BE499" s="98">
        <f>IF(N499="základní",J499,0)</f>
        <v>0</v>
      </c>
      <c r="BF499" s="98">
        <f>IF(N499="snížená",J499,0)</f>
        <v>0</v>
      </c>
      <c r="BG499" s="98">
        <f>IF(N499="zákl. přenesená",J499,0)</f>
        <v>0</v>
      </c>
      <c r="BH499" s="98">
        <f>IF(N499="sníž. přenesená",J499,0)</f>
        <v>0</v>
      </c>
      <c r="BI499" s="98">
        <f>IF(N499="nulová",J499,0)</f>
        <v>0</v>
      </c>
      <c r="BJ499" s="7" t="s">
        <v>76</v>
      </c>
      <c r="BK499" s="98">
        <f>ROUND(I499*H499,2)</f>
        <v>0</v>
      </c>
      <c r="BL499" s="7" t="s">
        <v>147</v>
      </c>
      <c r="BM499" s="97" t="s">
        <v>465</v>
      </c>
    </row>
    <row r="500" spans="1:65" s="18" customFormat="1" x14ac:dyDescent="0.2">
      <c r="A500" s="15"/>
      <c r="B500" s="16"/>
      <c r="C500" s="15"/>
      <c r="D500" s="189" t="s">
        <v>149</v>
      </c>
      <c r="E500" s="15"/>
      <c r="F500" s="190" t="s">
        <v>466</v>
      </c>
      <c r="G500" s="15"/>
      <c r="H500" s="15"/>
      <c r="I500" s="15"/>
      <c r="J500" s="15"/>
      <c r="K500" s="15"/>
      <c r="L500" s="16"/>
      <c r="M500" s="101"/>
      <c r="N500" s="102"/>
      <c r="O500" s="103"/>
      <c r="P500" s="103"/>
      <c r="Q500" s="103"/>
      <c r="R500" s="103"/>
      <c r="S500" s="103"/>
      <c r="T500" s="104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7" t="s">
        <v>149</v>
      </c>
      <c r="AU500" s="7" t="s">
        <v>78</v>
      </c>
    </row>
    <row r="501" spans="1:65" s="18" customFormat="1" ht="16.5" customHeight="1" x14ac:dyDescent="0.2">
      <c r="A501" s="15"/>
      <c r="B501" s="16"/>
      <c r="C501" s="154" t="s">
        <v>467</v>
      </c>
      <c r="D501" s="154" t="s">
        <v>216</v>
      </c>
      <c r="E501" s="155" t="s">
        <v>468</v>
      </c>
      <c r="F501" s="156" t="s">
        <v>469</v>
      </c>
      <c r="G501" s="157" t="s">
        <v>211</v>
      </c>
      <c r="H501" s="158">
        <v>4</v>
      </c>
      <c r="I501" s="3"/>
      <c r="J501" s="160">
        <f>ROUND(I501*H501,2)</f>
        <v>0</v>
      </c>
      <c r="K501" s="156" t="s">
        <v>2280</v>
      </c>
      <c r="L501" s="161"/>
      <c r="M501" s="162" t="s">
        <v>1</v>
      </c>
      <c r="N501" s="163" t="s">
        <v>34</v>
      </c>
      <c r="O501" s="95">
        <v>0</v>
      </c>
      <c r="P501" s="95">
        <f>O501*H501</f>
        <v>0</v>
      </c>
      <c r="Q501" s="95">
        <v>1.2E-2</v>
      </c>
      <c r="R501" s="95">
        <f>Q501*H501</f>
        <v>4.8000000000000001E-2</v>
      </c>
      <c r="S501" s="95">
        <v>0</v>
      </c>
      <c r="T501" s="96">
        <f>S501*H501</f>
        <v>0</v>
      </c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R501" s="97" t="s">
        <v>190</v>
      </c>
      <c r="AT501" s="97" t="s">
        <v>216</v>
      </c>
      <c r="AU501" s="97" t="s">
        <v>78</v>
      </c>
      <c r="AY501" s="7" t="s">
        <v>140</v>
      </c>
      <c r="BE501" s="98">
        <f>IF(N501="základní",J501,0)</f>
        <v>0</v>
      </c>
      <c r="BF501" s="98">
        <f>IF(N501="snížená",J501,0)</f>
        <v>0</v>
      </c>
      <c r="BG501" s="98">
        <f>IF(N501="zákl. přenesená",J501,0)</f>
        <v>0</v>
      </c>
      <c r="BH501" s="98">
        <f>IF(N501="sníž. přenesená",J501,0)</f>
        <v>0</v>
      </c>
      <c r="BI501" s="98">
        <f>IF(N501="nulová",J501,0)</f>
        <v>0</v>
      </c>
      <c r="BJ501" s="7" t="s">
        <v>76</v>
      </c>
      <c r="BK501" s="98">
        <f>ROUND(I501*H501,2)</f>
        <v>0</v>
      </c>
      <c r="BL501" s="7" t="s">
        <v>147</v>
      </c>
      <c r="BM501" s="97" t="s">
        <v>470</v>
      </c>
    </row>
    <row r="502" spans="1:65" s="18" customFormat="1" ht="24.2" customHeight="1" x14ac:dyDescent="0.2">
      <c r="A502" s="15"/>
      <c r="B502" s="16"/>
      <c r="C502" s="87" t="s">
        <v>471</v>
      </c>
      <c r="D502" s="87" t="s">
        <v>142</v>
      </c>
      <c r="E502" s="88" t="s">
        <v>472</v>
      </c>
      <c r="F502" s="89" t="s">
        <v>473</v>
      </c>
      <c r="G502" s="90" t="s">
        <v>145</v>
      </c>
      <c r="H502" s="91">
        <v>0.45200000000000001</v>
      </c>
      <c r="I502" s="2"/>
      <c r="J502" s="92">
        <f>ROUND(I502*H502,2)</f>
        <v>0</v>
      </c>
      <c r="K502" s="89" t="s">
        <v>146</v>
      </c>
      <c r="L502" s="16"/>
      <c r="M502" s="93" t="s">
        <v>1</v>
      </c>
      <c r="N502" s="94" t="s">
        <v>34</v>
      </c>
      <c r="O502" s="95">
        <v>4.8579999999999997</v>
      </c>
      <c r="P502" s="95">
        <f>O502*H502</f>
        <v>2.1958159999999998</v>
      </c>
      <c r="Q502" s="95">
        <v>0</v>
      </c>
      <c r="R502" s="95">
        <f>Q502*H502</f>
        <v>0</v>
      </c>
      <c r="S502" s="95">
        <v>2.5</v>
      </c>
      <c r="T502" s="96">
        <f>S502*H502</f>
        <v>1.1300000000000001</v>
      </c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R502" s="97" t="s">
        <v>147</v>
      </c>
      <c r="AT502" s="97" t="s">
        <v>142</v>
      </c>
      <c r="AU502" s="97" t="s">
        <v>78</v>
      </c>
      <c r="AY502" s="7" t="s">
        <v>140</v>
      </c>
      <c r="BE502" s="98">
        <f>IF(N502="základní",J502,0)</f>
        <v>0</v>
      </c>
      <c r="BF502" s="98">
        <f>IF(N502="snížená",J502,0)</f>
        <v>0</v>
      </c>
      <c r="BG502" s="98">
        <f>IF(N502="zákl. přenesená",J502,0)</f>
        <v>0</v>
      </c>
      <c r="BH502" s="98">
        <f>IF(N502="sníž. přenesená",J502,0)</f>
        <v>0</v>
      </c>
      <c r="BI502" s="98">
        <f>IF(N502="nulová",J502,0)</f>
        <v>0</v>
      </c>
      <c r="BJ502" s="7" t="s">
        <v>76</v>
      </c>
      <c r="BK502" s="98">
        <f>ROUND(I502*H502,2)</f>
        <v>0</v>
      </c>
      <c r="BL502" s="7" t="s">
        <v>147</v>
      </c>
      <c r="BM502" s="97" t="s">
        <v>474</v>
      </c>
    </row>
    <row r="503" spans="1:65" s="18" customFormat="1" x14ac:dyDescent="0.2">
      <c r="A503" s="15"/>
      <c r="B503" s="16"/>
      <c r="C503" s="15"/>
      <c r="D503" s="189" t="s">
        <v>149</v>
      </c>
      <c r="E503" s="15"/>
      <c r="F503" s="190" t="s">
        <v>475</v>
      </c>
      <c r="G503" s="15"/>
      <c r="H503" s="15"/>
      <c r="I503" s="15"/>
      <c r="J503" s="15"/>
      <c r="K503" s="15"/>
      <c r="L503" s="16"/>
      <c r="M503" s="101"/>
      <c r="N503" s="102"/>
      <c r="O503" s="103"/>
      <c r="P503" s="103"/>
      <c r="Q503" s="103"/>
      <c r="R503" s="103"/>
      <c r="S503" s="103"/>
      <c r="T503" s="104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7" t="s">
        <v>149</v>
      </c>
      <c r="AU503" s="7" t="s">
        <v>78</v>
      </c>
    </row>
    <row r="504" spans="1:65" s="191" customFormat="1" x14ac:dyDescent="0.2">
      <c r="B504" s="192"/>
      <c r="D504" s="99" t="s">
        <v>151</v>
      </c>
      <c r="E504" s="193" t="s">
        <v>1</v>
      </c>
      <c r="F504" s="194" t="s">
        <v>476</v>
      </c>
      <c r="H504" s="193" t="s">
        <v>1</v>
      </c>
      <c r="L504" s="192"/>
      <c r="M504" s="195"/>
      <c r="N504" s="196"/>
      <c r="O504" s="196"/>
      <c r="P504" s="196"/>
      <c r="Q504" s="196"/>
      <c r="R504" s="196"/>
      <c r="S504" s="196"/>
      <c r="T504" s="197"/>
      <c r="AT504" s="193" t="s">
        <v>151</v>
      </c>
      <c r="AU504" s="193" t="s">
        <v>78</v>
      </c>
      <c r="AV504" s="191" t="s">
        <v>76</v>
      </c>
      <c r="AW504" s="191" t="s">
        <v>26</v>
      </c>
      <c r="AX504" s="191" t="s">
        <v>68</v>
      </c>
      <c r="AY504" s="193" t="s">
        <v>140</v>
      </c>
    </row>
    <row r="505" spans="1:65" s="191" customFormat="1" x14ac:dyDescent="0.2">
      <c r="B505" s="192"/>
      <c r="D505" s="99" t="s">
        <v>151</v>
      </c>
      <c r="E505" s="193" t="s">
        <v>1</v>
      </c>
      <c r="F505" s="194" t="s">
        <v>477</v>
      </c>
      <c r="H505" s="193" t="s">
        <v>1</v>
      </c>
      <c r="L505" s="192"/>
      <c r="M505" s="195"/>
      <c r="N505" s="196"/>
      <c r="O505" s="196"/>
      <c r="P505" s="196"/>
      <c r="Q505" s="196"/>
      <c r="R505" s="196"/>
      <c r="S505" s="196"/>
      <c r="T505" s="197"/>
      <c r="AT505" s="193" t="s">
        <v>151</v>
      </c>
      <c r="AU505" s="193" t="s">
        <v>78</v>
      </c>
      <c r="AV505" s="191" t="s">
        <v>76</v>
      </c>
      <c r="AW505" s="191" t="s">
        <v>26</v>
      </c>
      <c r="AX505" s="191" t="s">
        <v>68</v>
      </c>
      <c r="AY505" s="193" t="s">
        <v>140</v>
      </c>
    </row>
    <row r="506" spans="1:65" s="172" customFormat="1" x14ac:dyDescent="0.2">
      <c r="B506" s="173"/>
      <c r="D506" s="99" t="s">
        <v>151</v>
      </c>
      <c r="E506" s="174" t="s">
        <v>1</v>
      </c>
      <c r="F506" s="175" t="s">
        <v>478</v>
      </c>
      <c r="H506" s="176">
        <v>0.45200000000000001</v>
      </c>
      <c r="L506" s="173"/>
      <c r="M506" s="177"/>
      <c r="N506" s="178"/>
      <c r="O506" s="178"/>
      <c r="P506" s="178"/>
      <c r="Q506" s="178"/>
      <c r="R506" s="178"/>
      <c r="S506" s="178"/>
      <c r="T506" s="179"/>
      <c r="AT506" s="174" t="s">
        <v>151</v>
      </c>
      <c r="AU506" s="174" t="s">
        <v>78</v>
      </c>
      <c r="AV506" s="172" t="s">
        <v>78</v>
      </c>
      <c r="AW506" s="172" t="s">
        <v>26</v>
      </c>
      <c r="AX506" s="172" t="s">
        <v>76</v>
      </c>
      <c r="AY506" s="174" t="s">
        <v>140</v>
      </c>
    </row>
    <row r="507" spans="1:65" s="18" customFormat="1" ht="21.75" customHeight="1" x14ac:dyDescent="0.2">
      <c r="A507" s="15"/>
      <c r="B507" s="16"/>
      <c r="C507" s="87" t="s">
        <v>479</v>
      </c>
      <c r="D507" s="87" t="s">
        <v>142</v>
      </c>
      <c r="E507" s="88" t="s">
        <v>480</v>
      </c>
      <c r="F507" s="89" t="s">
        <v>481</v>
      </c>
      <c r="G507" s="90" t="s">
        <v>251</v>
      </c>
      <c r="H507" s="91">
        <v>42.48</v>
      </c>
      <c r="I507" s="2"/>
      <c r="J507" s="92">
        <f>ROUND(I507*H507,2)</f>
        <v>0</v>
      </c>
      <c r="K507" s="89" t="s">
        <v>146</v>
      </c>
      <c r="L507" s="16"/>
      <c r="M507" s="93" t="s">
        <v>1</v>
      </c>
      <c r="N507" s="94" t="s">
        <v>34</v>
      </c>
      <c r="O507" s="95">
        <v>0.28399999999999997</v>
      </c>
      <c r="P507" s="95">
        <f>O507*H507</f>
        <v>12.064319999999999</v>
      </c>
      <c r="Q507" s="95">
        <v>0</v>
      </c>
      <c r="R507" s="95">
        <f>Q507*H507</f>
        <v>0</v>
      </c>
      <c r="S507" s="95">
        <v>0.308</v>
      </c>
      <c r="T507" s="96">
        <f>S507*H507</f>
        <v>13.083839999999999</v>
      </c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R507" s="97" t="s">
        <v>147</v>
      </c>
      <c r="AT507" s="97" t="s">
        <v>142</v>
      </c>
      <c r="AU507" s="97" t="s">
        <v>78</v>
      </c>
      <c r="AY507" s="7" t="s">
        <v>140</v>
      </c>
      <c r="BE507" s="98">
        <f>IF(N507="základní",J507,0)</f>
        <v>0</v>
      </c>
      <c r="BF507" s="98">
        <f>IF(N507="snížená",J507,0)</f>
        <v>0</v>
      </c>
      <c r="BG507" s="98">
        <f>IF(N507="zákl. přenesená",J507,0)</f>
        <v>0</v>
      </c>
      <c r="BH507" s="98">
        <f>IF(N507="sníž. přenesená",J507,0)</f>
        <v>0</v>
      </c>
      <c r="BI507" s="98">
        <f>IF(N507="nulová",J507,0)</f>
        <v>0</v>
      </c>
      <c r="BJ507" s="7" t="s">
        <v>76</v>
      </c>
      <c r="BK507" s="98">
        <f>ROUND(I507*H507,2)</f>
        <v>0</v>
      </c>
      <c r="BL507" s="7" t="s">
        <v>147</v>
      </c>
      <c r="BM507" s="97" t="s">
        <v>482</v>
      </c>
    </row>
    <row r="508" spans="1:65" s="18" customFormat="1" x14ac:dyDescent="0.2">
      <c r="A508" s="15"/>
      <c r="B508" s="16"/>
      <c r="C508" s="15"/>
      <c r="D508" s="189" t="s">
        <v>149</v>
      </c>
      <c r="E508" s="15"/>
      <c r="F508" s="190" t="s">
        <v>483</v>
      </c>
      <c r="G508" s="15"/>
      <c r="H508" s="15"/>
      <c r="I508" s="15"/>
      <c r="J508" s="15"/>
      <c r="K508" s="15"/>
      <c r="L508" s="16"/>
      <c r="M508" s="101"/>
      <c r="N508" s="102"/>
      <c r="O508" s="103"/>
      <c r="P508" s="103"/>
      <c r="Q508" s="103"/>
      <c r="R508" s="103"/>
      <c r="S508" s="103"/>
      <c r="T508" s="104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7" t="s">
        <v>149</v>
      </c>
      <c r="AU508" s="7" t="s">
        <v>78</v>
      </c>
    </row>
    <row r="509" spans="1:65" s="191" customFormat="1" x14ac:dyDescent="0.2">
      <c r="B509" s="192"/>
      <c r="D509" s="99" t="s">
        <v>151</v>
      </c>
      <c r="E509" s="193" t="s">
        <v>1</v>
      </c>
      <c r="F509" s="194" t="s">
        <v>213</v>
      </c>
      <c r="H509" s="193" t="s">
        <v>1</v>
      </c>
      <c r="L509" s="192"/>
      <c r="M509" s="195"/>
      <c r="N509" s="196"/>
      <c r="O509" s="196"/>
      <c r="P509" s="196"/>
      <c r="Q509" s="196"/>
      <c r="R509" s="196"/>
      <c r="S509" s="196"/>
      <c r="T509" s="197"/>
      <c r="AT509" s="193" t="s">
        <v>151</v>
      </c>
      <c r="AU509" s="193" t="s">
        <v>78</v>
      </c>
      <c r="AV509" s="191" t="s">
        <v>76</v>
      </c>
      <c r="AW509" s="191" t="s">
        <v>26</v>
      </c>
      <c r="AX509" s="191" t="s">
        <v>68</v>
      </c>
      <c r="AY509" s="193" t="s">
        <v>140</v>
      </c>
    </row>
    <row r="510" spans="1:65" s="191" customFormat="1" x14ac:dyDescent="0.2">
      <c r="B510" s="192"/>
      <c r="D510" s="99" t="s">
        <v>151</v>
      </c>
      <c r="E510" s="193" t="s">
        <v>1</v>
      </c>
      <c r="F510" s="194" t="s">
        <v>477</v>
      </c>
      <c r="H510" s="193" t="s">
        <v>1</v>
      </c>
      <c r="L510" s="192"/>
      <c r="M510" s="195"/>
      <c r="N510" s="196"/>
      <c r="O510" s="196"/>
      <c r="P510" s="196"/>
      <c r="Q510" s="196"/>
      <c r="R510" s="196"/>
      <c r="S510" s="196"/>
      <c r="T510" s="197"/>
      <c r="AT510" s="193" t="s">
        <v>151</v>
      </c>
      <c r="AU510" s="193" t="s">
        <v>78</v>
      </c>
      <c r="AV510" s="191" t="s">
        <v>76</v>
      </c>
      <c r="AW510" s="191" t="s">
        <v>26</v>
      </c>
      <c r="AX510" s="191" t="s">
        <v>68</v>
      </c>
      <c r="AY510" s="193" t="s">
        <v>140</v>
      </c>
    </row>
    <row r="511" spans="1:65" s="172" customFormat="1" x14ac:dyDescent="0.2">
      <c r="B511" s="173"/>
      <c r="D511" s="99" t="s">
        <v>151</v>
      </c>
      <c r="E511" s="174" t="s">
        <v>1</v>
      </c>
      <c r="F511" s="175" t="s">
        <v>484</v>
      </c>
      <c r="H511" s="176">
        <v>4.5570000000000004</v>
      </c>
      <c r="L511" s="173"/>
      <c r="M511" s="177"/>
      <c r="N511" s="178"/>
      <c r="O511" s="178"/>
      <c r="P511" s="178"/>
      <c r="Q511" s="178"/>
      <c r="R511" s="178"/>
      <c r="S511" s="178"/>
      <c r="T511" s="179"/>
      <c r="AT511" s="174" t="s">
        <v>151</v>
      </c>
      <c r="AU511" s="174" t="s">
        <v>78</v>
      </c>
      <c r="AV511" s="172" t="s">
        <v>78</v>
      </c>
      <c r="AW511" s="172" t="s">
        <v>26</v>
      </c>
      <c r="AX511" s="172" t="s">
        <v>68</v>
      </c>
      <c r="AY511" s="174" t="s">
        <v>140</v>
      </c>
    </row>
    <row r="512" spans="1:65" s="172" customFormat="1" x14ac:dyDescent="0.2">
      <c r="B512" s="173"/>
      <c r="D512" s="99" t="s">
        <v>151</v>
      </c>
      <c r="E512" s="174" t="s">
        <v>1</v>
      </c>
      <c r="F512" s="175" t="s">
        <v>485</v>
      </c>
      <c r="H512" s="176">
        <v>-1.81</v>
      </c>
      <c r="L512" s="173"/>
      <c r="M512" s="177"/>
      <c r="N512" s="178"/>
      <c r="O512" s="178"/>
      <c r="P512" s="178"/>
      <c r="Q512" s="178"/>
      <c r="R512" s="178"/>
      <c r="S512" s="178"/>
      <c r="T512" s="179"/>
      <c r="AT512" s="174" t="s">
        <v>151</v>
      </c>
      <c r="AU512" s="174" t="s">
        <v>78</v>
      </c>
      <c r="AV512" s="172" t="s">
        <v>78</v>
      </c>
      <c r="AW512" s="172" t="s">
        <v>26</v>
      </c>
      <c r="AX512" s="172" t="s">
        <v>68</v>
      </c>
      <c r="AY512" s="174" t="s">
        <v>140</v>
      </c>
    </row>
    <row r="513" spans="1:65" s="191" customFormat="1" x14ac:dyDescent="0.2">
      <c r="B513" s="192"/>
      <c r="D513" s="99" t="s">
        <v>151</v>
      </c>
      <c r="E513" s="193" t="s">
        <v>1</v>
      </c>
      <c r="F513" s="194" t="s">
        <v>486</v>
      </c>
      <c r="H513" s="193" t="s">
        <v>1</v>
      </c>
      <c r="L513" s="192"/>
      <c r="M513" s="195"/>
      <c r="N513" s="196"/>
      <c r="O513" s="196"/>
      <c r="P513" s="196"/>
      <c r="Q513" s="196"/>
      <c r="R513" s="196"/>
      <c r="S513" s="196"/>
      <c r="T513" s="197"/>
      <c r="AT513" s="193" t="s">
        <v>151</v>
      </c>
      <c r="AU513" s="193" t="s">
        <v>78</v>
      </c>
      <c r="AV513" s="191" t="s">
        <v>76</v>
      </c>
      <c r="AW513" s="191" t="s">
        <v>26</v>
      </c>
      <c r="AX513" s="191" t="s">
        <v>68</v>
      </c>
      <c r="AY513" s="193" t="s">
        <v>140</v>
      </c>
    </row>
    <row r="514" spans="1:65" s="172" customFormat="1" x14ac:dyDescent="0.2">
      <c r="B514" s="173"/>
      <c r="D514" s="99" t="s">
        <v>151</v>
      </c>
      <c r="E514" s="174" t="s">
        <v>1</v>
      </c>
      <c r="F514" s="175" t="s">
        <v>487</v>
      </c>
      <c r="H514" s="176">
        <v>10.808999999999999</v>
      </c>
      <c r="L514" s="173"/>
      <c r="M514" s="177"/>
      <c r="N514" s="178"/>
      <c r="O514" s="178"/>
      <c r="P514" s="178"/>
      <c r="Q514" s="178"/>
      <c r="R514" s="178"/>
      <c r="S514" s="178"/>
      <c r="T514" s="179"/>
      <c r="AT514" s="174" t="s">
        <v>151</v>
      </c>
      <c r="AU514" s="174" t="s">
        <v>78</v>
      </c>
      <c r="AV514" s="172" t="s">
        <v>78</v>
      </c>
      <c r="AW514" s="172" t="s">
        <v>26</v>
      </c>
      <c r="AX514" s="172" t="s">
        <v>68</v>
      </c>
      <c r="AY514" s="174" t="s">
        <v>140</v>
      </c>
    </row>
    <row r="515" spans="1:65" s="172" customFormat="1" x14ac:dyDescent="0.2">
      <c r="B515" s="173"/>
      <c r="D515" s="99" t="s">
        <v>151</v>
      </c>
      <c r="E515" s="174" t="s">
        <v>1</v>
      </c>
      <c r="F515" s="175" t="s">
        <v>488</v>
      </c>
      <c r="H515" s="176">
        <v>-1.8</v>
      </c>
      <c r="L515" s="173"/>
      <c r="M515" s="177"/>
      <c r="N515" s="178"/>
      <c r="O515" s="178"/>
      <c r="P515" s="178"/>
      <c r="Q515" s="178"/>
      <c r="R515" s="178"/>
      <c r="S515" s="178"/>
      <c r="T515" s="179"/>
      <c r="AT515" s="174" t="s">
        <v>151</v>
      </c>
      <c r="AU515" s="174" t="s">
        <v>78</v>
      </c>
      <c r="AV515" s="172" t="s">
        <v>78</v>
      </c>
      <c r="AW515" s="172" t="s">
        <v>26</v>
      </c>
      <c r="AX515" s="172" t="s">
        <v>68</v>
      </c>
      <c r="AY515" s="174" t="s">
        <v>140</v>
      </c>
    </row>
    <row r="516" spans="1:65" s="172" customFormat="1" x14ac:dyDescent="0.2">
      <c r="B516" s="173"/>
      <c r="D516" s="99" t="s">
        <v>151</v>
      </c>
      <c r="E516" s="174" t="s">
        <v>1</v>
      </c>
      <c r="F516" s="175" t="s">
        <v>489</v>
      </c>
      <c r="H516" s="176">
        <v>10.782999999999999</v>
      </c>
      <c r="L516" s="173"/>
      <c r="M516" s="177"/>
      <c r="N516" s="178"/>
      <c r="O516" s="178"/>
      <c r="P516" s="178"/>
      <c r="Q516" s="178"/>
      <c r="R516" s="178"/>
      <c r="S516" s="178"/>
      <c r="T516" s="179"/>
      <c r="AT516" s="174" t="s">
        <v>151</v>
      </c>
      <c r="AU516" s="174" t="s">
        <v>78</v>
      </c>
      <c r="AV516" s="172" t="s">
        <v>78</v>
      </c>
      <c r="AW516" s="172" t="s">
        <v>26</v>
      </c>
      <c r="AX516" s="172" t="s">
        <v>68</v>
      </c>
      <c r="AY516" s="174" t="s">
        <v>140</v>
      </c>
    </row>
    <row r="517" spans="1:65" s="172" customFormat="1" x14ac:dyDescent="0.2">
      <c r="B517" s="173"/>
      <c r="D517" s="99" t="s">
        <v>151</v>
      </c>
      <c r="E517" s="174" t="s">
        <v>1</v>
      </c>
      <c r="F517" s="175" t="s">
        <v>490</v>
      </c>
      <c r="H517" s="176">
        <v>11.116</v>
      </c>
      <c r="L517" s="173"/>
      <c r="M517" s="177"/>
      <c r="N517" s="178"/>
      <c r="O517" s="178"/>
      <c r="P517" s="178"/>
      <c r="Q517" s="178"/>
      <c r="R517" s="178"/>
      <c r="S517" s="178"/>
      <c r="T517" s="179"/>
      <c r="AT517" s="174" t="s">
        <v>151</v>
      </c>
      <c r="AU517" s="174" t="s">
        <v>78</v>
      </c>
      <c r="AV517" s="172" t="s">
        <v>78</v>
      </c>
      <c r="AW517" s="172" t="s">
        <v>26</v>
      </c>
      <c r="AX517" s="172" t="s">
        <v>68</v>
      </c>
      <c r="AY517" s="174" t="s">
        <v>140</v>
      </c>
    </row>
    <row r="518" spans="1:65" s="191" customFormat="1" x14ac:dyDescent="0.2">
      <c r="B518" s="192"/>
      <c r="D518" s="99" t="s">
        <v>151</v>
      </c>
      <c r="E518" s="193" t="s">
        <v>1</v>
      </c>
      <c r="F518" s="194" t="s">
        <v>491</v>
      </c>
      <c r="H518" s="193" t="s">
        <v>1</v>
      </c>
      <c r="L518" s="192"/>
      <c r="M518" s="195"/>
      <c r="N518" s="196"/>
      <c r="O518" s="196"/>
      <c r="P518" s="196"/>
      <c r="Q518" s="196"/>
      <c r="R518" s="196"/>
      <c r="S518" s="196"/>
      <c r="T518" s="197"/>
      <c r="AT518" s="193" t="s">
        <v>151</v>
      </c>
      <c r="AU518" s="193" t="s">
        <v>78</v>
      </c>
      <c r="AV518" s="191" t="s">
        <v>76</v>
      </c>
      <c r="AW518" s="191" t="s">
        <v>26</v>
      </c>
      <c r="AX518" s="191" t="s">
        <v>68</v>
      </c>
      <c r="AY518" s="193" t="s">
        <v>140</v>
      </c>
    </row>
    <row r="519" spans="1:65" s="172" customFormat="1" x14ac:dyDescent="0.2">
      <c r="B519" s="173"/>
      <c r="D519" s="99" t="s">
        <v>151</v>
      </c>
      <c r="E519" s="174" t="s">
        <v>1</v>
      </c>
      <c r="F519" s="175" t="s">
        <v>492</v>
      </c>
      <c r="H519" s="176">
        <v>8.8249999999999993</v>
      </c>
      <c r="L519" s="173"/>
      <c r="M519" s="177"/>
      <c r="N519" s="178"/>
      <c r="O519" s="178"/>
      <c r="P519" s="178"/>
      <c r="Q519" s="178"/>
      <c r="R519" s="178"/>
      <c r="S519" s="178"/>
      <c r="T519" s="179"/>
      <c r="AT519" s="174" t="s">
        <v>151</v>
      </c>
      <c r="AU519" s="174" t="s">
        <v>78</v>
      </c>
      <c r="AV519" s="172" t="s">
        <v>78</v>
      </c>
      <c r="AW519" s="172" t="s">
        <v>26</v>
      </c>
      <c r="AX519" s="172" t="s">
        <v>68</v>
      </c>
      <c r="AY519" s="174" t="s">
        <v>140</v>
      </c>
    </row>
    <row r="520" spans="1:65" s="180" customFormat="1" x14ac:dyDescent="0.2">
      <c r="B520" s="181"/>
      <c r="D520" s="99" t="s">
        <v>151</v>
      </c>
      <c r="E520" s="182" t="s">
        <v>1</v>
      </c>
      <c r="F520" s="183" t="s">
        <v>157</v>
      </c>
      <c r="H520" s="184">
        <v>42.48</v>
      </c>
      <c r="L520" s="181"/>
      <c r="M520" s="185"/>
      <c r="N520" s="186"/>
      <c r="O520" s="186"/>
      <c r="P520" s="186"/>
      <c r="Q520" s="186"/>
      <c r="R520" s="186"/>
      <c r="S520" s="186"/>
      <c r="T520" s="187"/>
      <c r="AT520" s="182" t="s">
        <v>151</v>
      </c>
      <c r="AU520" s="182" t="s">
        <v>78</v>
      </c>
      <c r="AV520" s="180" t="s">
        <v>147</v>
      </c>
      <c r="AW520" s="180" t="s">
        <v>26</v>
      </c>
      <c r="AX520" s="180" t="s">
        <v>76</v>
      </c>
      <c r="AY520" s="182" t="s">
        <v>140</v>
      </c>
    </row>
    <row r="521" spans="1:65" s="18" customFormat="1" ht="24.2" customHeight="1" x14ac:dyDescent="0.2">
      <c r="A521" s="15"/>
      <c r="B521" s="16"/>
      <c r="C521" s="87" t="s">
        <v>493</v>
      </c>
      <c r="D521" s="87" t="s">
        <v>142</v>
      </c>
      <c r="E521" s="88" t="s">
        <v>494</v>
      </c>
      <c r="F521" s="89" t="s">
        <v>495</v>
      </c>
      <c r="G521" s="90" t="s">
        <v>145</v>
      </c>
      <c r="H521" s="91">
        <v>3.6739999999999999</v>
      </c>
      <c r="I521" s="2"/>
      <c r="J521" s="92">
        <f>ROUND(I521*H521,2)</f>
        <v>0</v>
      </c>
      <c r="K521" s="89" t="s">
        <v>146</v>
      </c>
      <c r="L521" s="16"/>
      <c r="M521" s="93" t="s">
        <v>1</v>
      </c>
      <c r="N521" s="94" t="s">
        <v>34</v>
      </c>
      <c r="O521" s="95">
        <v>2.7130000000000001</v>
      </c>
      <c r="P521" s="95">
        <f>O521*H521</f>
        <v>9.9675620000000009</v>
      </c>
      <c r="Q521" s="95">
        <v>0</v>
      </c>
      <c r="R521" s="95">
        <f>Q521*H521</f>
        <v>0</v>
      </c>
      <c r="S521" s="95">
        <v>1.8</v>
      </c>
      <c r="T521" s="96">
        <f>S521*H521</f>
        <v>6.6132</v>
      </c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R521" s="97" t="s">
        <v>147</v>
      </c>
      <c r="AT521" s="97" t="s">
        <v>142</v>
      </c>
      <c r="AU521" s="97" t="s">
        <v>78</v>
      </c>
      <c r="AY521" s="7" t="s">
        <v>140</v>
      </c>
      <c r="BE521" s="98">
        <f>IF(N521="základní",J521,0)</f>
        <v>0</v>
      </c>
      <c r="BF521" s="98">
        <f>IF(N521="snížená",J521,0)</f>
        <v>0</v>
      </c>
      <c r="BG521" s="98">
        <f>IF(N521="zákl. přenesená",J521,0)</f>
        <v>0</v>
      </c>
      <c r="BH521" s="98">
        <f>IF(N521="sníž. přenesená",J521,0)</f>
        <v>0</v>
      </c>
      <c r="BI521" s="98">
        <f>IF(N521="nulová",J521,0)</f>
        <v>0</v>
      </c>
      <c r="BJ521" s="7" t="s">
        <v>76</v>
      </c>
      <c r="BK521" s="98">
        <f>ROUND(I521*H521,2)</f>
        <v>0</v>
      </c>
      <c r="BL521" s="7" t="s">
        <v>147</v>
      </c>
      <c r="BM521" s="97" t="s">
        <v>496</v>
      </c>
    </row>
    <row r="522" spans="1:65" s="18" customFormat="1" x14ac:dyDescent="0.2">
      <c r="A522" s="15"/>
      <c r="B522" s="16"/>
      <c r="C522" s="15"/>
      <c r="D522" s="189" t="s">
        <v>149</v>
      </c>
      <c r="E522" s="15"/>
      <c r="F522" s="190" t="s">
        <v>497</v>
      </c>
      <c r="G522" s="15"/>
      <c r="H522" s="15"/>
      <c r="I522" s="15"/>
      <c r="J522" s="15"/>
      <c r="K522" s="15"/>
      <c r="L522" s="16"/>
      <c r="M522" s="101"/>
      <c r="N522" s="102"/>
      <c r="O522" s="103"/>
      <c r="P522" s="103"/>
      <c r="Q522" s="103"/>
      <c r="R522" s="103"/>
      <c r="S522" s="103"/>
      <c r="T522" s="104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7" t="s">
        <v>149</v>
      </c>
      <c r="AU522" s="7" t="s">
        <v>78</v>
      </c>
    </row>
    <row r="523" spans="1:65" s="191" customFormat="1" x14ac:dyDescent="0.2">
      <c r="B523" s="192"/>
      <c r="D523" s="99" t="s">
        <v>151</v>
      </c>
      <c r="E523" s="193" t="s">
        <v>1</v>
      </c>
      <c r="F523" s="194" t="s">
        <v>498</v>
      </c>
      <c r="H523" s="193" t="s">
        <v>1</v>
      </c>
      <c r="L523" s="192"/>
      <c r="M523" s="195"/>
      <c r="N523" s="196"/>
      <c r="O523" s="196"/>
      <c r="P523" s="196"/>
      <c r="Q523" s="196"/>
      <c r="R523" s="196"/>
      <c r="S523" s="196"/>
      <c r="T523" s="197"/>
      <c r="AT523" s="193" t="s">
        <v>151</v>
      </c>
      <c r="AU523" s="193" t="s">
        <v>78</v>
      </c>
      <c r="AV523" s="191" t="s">
        <v>76</v>
      </c>
      <c r="AW523" s="191" t="s">
        <v>26</v>
      </c>
      <c r="AX523" s="191" t="s">
        <v>68</v>
      </c>
      <c r="AY523" s="193" t="s">
        <v>140</v>
      </c>
    </row>
    <row r="524" spans="1:65" s="172" customFormat="1" x14ac:dyDescent="0.2">
      <c r="B524" s="173"/>
      <c r="D524" s="99" t="s">
        <v>151</v>
      </c>
      <c r="E524" s="174" t="s">
        <v>1</v>
      </c>
      <c r="F524" s="175" t="s">
        <v>499</v>
      </c>
      <c r="H524" s="176">
        <v>0.1</v>
      </c>
      <c r="L524" s="173"/>
      <c r="M524" s="177"/>
      <c r="N524" s="178"/>
      <c r="O524" s="178"/>
      <c r="P524" s="178"/>
      <c r="Q524" s="178"/>
      <c r="R524" s="178"/>
      <c r="S524" s="178"/>
      <c r="T524" s="179"/>
      <c r="AT524" s="174" t="s">
        <v>151</v>
      </c>
      <c r="AU524" s="174" t="s">
        <v>78</v>
      </c>
      <c r="AV524" s="172" t="s">
        <v>78</v>
      </c>
      <c r="AW524" s="172" t="s">
        <v>26</v>
      </c>
      <c r="AX524" s="172" t="s">
        <v>68</v>
      </c>
      <c r="AY524" s="174" t="s">
        <v>140</v>
      </c>
    </row>
    <row r="525" spans="1:65" s="191" customFormat="1" ht="22.5" x14ac:dyDescent="0.2">
      <c r="B525" s="192"/>
      <c r="D525" s="99" t="s">
        <v>151</v>
      </c>
      <c r="E525" s="193" t="s">
        <v>1</v>
      </c>
      <c r="F525" s="194" t="s">
        <v>500</v>
      </c>
      <c r="H525" s="193" t="s">
        <v>1</v>
      </c>
      <c r="L525" s="192"/>
      <c r="M525" s="195"/>
      <c r="N525" s="196"/>
      <c r="O525" s="196"/>
      <c r="P525" s="196"/>
      <c r="Q525" s="196"/>
      <c r="R525" s="196"/>
      <c r="S525" s="196"/>
      <c r="T525" s="197"/>
      <c r="AT525" s="193" t="s">
        <v>151</v>
      </c>
      <c r="AU525" s="193" t="s">
        <v>78</v>
      </c>
      <c r="AV525" s="191" t="s">
        <v>76</v>
      </c>
      <c r="AW525" s="191" t="s">
        <v>26</v>
      </c>
      <c r="AX525" s="191" t="s">
        <v>68</v>
      </c>
      <c r="AY525" s="193" t="s">
        <v>140</v>
      </c>
    </row>
    <row r="526" spans="1:65" s="191" customFormat="1" x14ac:dyDescent="0.2">
      <c r="B526" s="192"/>
      <c r="D526" s="99" t="s">
        <v>151</v>
      </c>
      <c r="E526" s="193" t="s">
        <v>1</v>
      </c>
      <c r="F526" s="194" t="s">
        <v>501</v>
      </c>
      <c r="H526" s="193" t="s">
        <v>1</v>
      </c>
      <c r="L526" s="192"/>
      <c r="M526" s="195"/>
      <c r="N526" s="196"/>
      <c r="O526" s="196"/>
      <c r="P526" s="196"/>
      <c r="Q526" s="196"/>
      <c r="R526" s="196"/>
      <c r="S526" s="196"/>
      <c r="T526" s="197"/>
      <c r="AT526" s="193" t="s">
        <v>151</v>
      </c>
      <c r="AU526" s="193" t="s">
        <v>78</v>
      </c>
      <c r="AV526" s="191" t="s">
        <v>76</v>
      </c>
      <c r="AW526" s="191" t="s">
        <v>26</v>
      </c>
      <c r="AX526" s="191" t="s">
        <v>68</v>
      </c>
      <c r="AY526" s="193" t="s">
        <v>140</v>
      </c>
    </row>
    <row r="527" spans="1:65" s="172" customFormat="1" x14ac:dyDescent="0.2">
      <c r="B527" s="173"/>
      <c r="D527" s="99" t="s">
        <v>151</v>
      </c>
      <c r="E527" s="174" t="s">
        <v>1</v>
      </c>
      <c r="F527" s="175" t="s">
        <v>76</v>
      </c>
      <c r="H527" s="176">
        <v>1</v>
      </c>
      <c r="L527" s="173"/>
      <c r="M527" s="177"/>
      <c r="N527" s="178"/>
      <c r="O527" s="178"/>
      <c r="P527" s="178"/>
      <c r="Q527" s="178"/>
      <c r="R527" s="178"/>
      <c r="S527" s="178"/>
      <c r="T527" s="179"/>
      <c r="AT527" s="174" t="s">
        <v>151</v>
      </c>
      <c r="AU527" s="174" t="s">
        <v>78</v>
      </c>
      <c r="AV527" s="172" t="s">
        <v>78</v>
      </c>
      <c r="AW527" s="172" t="s">
        <v>26</v>
      </c>
      <c r="AX527" s="172" t="s">
        <v>68</v>
      </c>
      <c r="AY527" s="174" t="s">
        <v>140</v>
      </c>
    </row>
    <row r="528" spans="1:65" s="191" customFormat="1" x14ac:dyDescent="0.2">
      <c r="B528" s="192"/>
      <c r="D528" s="99" t="s">
        <v>151</v>
      </c>
      <c r="E528" s="193" t="s">
        <v>1</v>
      </c>
      <c r="F528" s="194" t="s">
        <v>477</v>
      </c>
      <c r="H528" s="193" t="s">
        <v>1</v>
      </c>
      <c r="L528" s="192"/>
      <c r="M528" s="195"/>
      <c r="N528" s="196"/>
      <c r="O528" s="196"/>
      <c r="P528" s="196"/>
      <c r="Q528" s="196"/>
      <c r="R528" s="196"/>
      <c r="S528" s="196"/>
      <c r="T528" s="197"/>
      <c r="AT528" s="193" t="s">
        <v>151</v>
      </c>
      <c r="AU528" s="193" t="s">
        <v>78</v>
      </c>
      <c r="AV528" s="191" t="s">
        <v>76</v>
      </c>
      <c r="AW528" s="191" t="s">
        <v>26</v>
      </c>
      <c r="AX528" s="191" t="s">
        <v>68</v>
      </c>
      <c r="AY528" s="193" t="s">
        <v>140</v>
      </c>
    </row>
    <row r="529" spans="1:65" s="172" customFormat="1" x14ac:dyDescent="0.2">
      <c r="B529" s="173"/>
      <c r="D529" s="99" t="s">
        <v>151</v>
      </c>
      <c r="E529" s="174" t="s">
        <v>1</v>
      </c>
      <c r="F529" s="175" t="s">
        <v>502</v>
      </c>
      <c r="H529" s="176">
        <v>1.367</v>
      </c>
      <c r="L529" s="173"/>
      <c r="M529" s="177"/>
      <c r="N529" s="178"/>
      <c r="O529" s="178"/>
      <c r="P529" s="178"/>
      <c r="Q529" s="178"/>
      <c r="R529" s="178"/>
      <c r="S529" s="178"/>
      <c r="T529" s="179"/>
      <c r="AT529" s="174" t="s">
        <v>151</v>
      </c>
      <c r="AU529" s="174" t="s">
        <v>78</v>
      </c>
      <c r="AV529" s="172" t="s">
        <v>78</v>
      </c>
      <c r="AW529" s="172" t="s">
        <v>26</v>
      </c>
      <c r="AX529" s="172" t="s">
        <v>68</v>
      </c>
      <c r="AY529" s="174" t="s">
        <v>140</v>
      </c>
    </row>
    <row r="530" spans="1:65" s="172" customFormat="1" x14ac:dyDescent="0.2">
      <c r="B530" s="173"/>
      <c r="D530" s="99" t="s">
        <v>151</v>
      </c>
      <c r="E530" s="174" t="s">
        <v>1</v>
      </c>
      <c r="F530" s="175" t="s">
        <v>503</v>
      </c>
      <c r="H530" s="176">
        <v>-0.54300000000000004</v>
      </c>
      <c r="L530" s="173"/>
      <c r="M530" s="177"/>
      <c r="N530" s="178"/>
      <c r="O530" s="178"/>
      <c r="P530" s="178"/>
      <c r="Q530" s="178"/>
      <c r="R530" s="178"/>
      <c r="S530" s="178"/>
      <c r="T530" s="179"/>
      <c r="AT530" s="174" t="s">
        <v>151</v>
      </c>
      <c r="AU530" s="174" t="s">
        <v>78</v>
      </c>
      <c r="AV530" s="172" t="s">
        <v>78</v>
      </c>
      <c r="AW530" s="172" t="s">
        <v>26</v>
      </c>
      <c r="AX530" s="172" t="s">
        <v>68</v>
      </c>
      <c r="AY530" s="174" t="s">
        <v>140</v>
      </c>
    </row>
    <row r="531" spans="1:65" s="191" customFormat="1" ht="22.5" x14ac:dyDescent="0.2">
      <c r="B531" s="192"/>
      <c r="D531" s="99" t="s">
        <v>151</v>
      </c>
      <c r="E531" s="193" t="s">
        <v>1</v>
      </c>
      <c r="F531" s="194" t="s">
        <v>504</v>
      </c>
      <c r="H531" s="193" t="s">
        <v>1</v>
      </c>
      <c r="L531" s="192"/>
      <c r="M531" s="195"/>
      <c r="N531" s="196"/>
      <c r="O531" s="196"/>
      <c r="P531" s="196"/>
      <c r="Q531" s="196"/>
      <c r="R531" s="196"/>
      <c r="S531" s="196"/>
      <c r="T531" s="197"/>
      <c r="AT531" s="193" t="s">
        <v>151</v>
      </c>
      <c r="AU531" s="193" t="s">
        <v>78</v>
      </c>
      <c r="AV531" s="191" t="s">
        <v>76</v>
      </c>
      <c r="AW531" s="191" t="s">
        <v>26</v>
      </c>
      <c r="AX531" s="191" t="s">
        <v>68</v>
      </c>
      <c r="AY531" s="193" t="s">
        <v>140</v>
      </c>
    </row>
    <row r="532" spans="1:65" s="191" customFormat="1" x14ac:dyDescent="0.2">
      <c r="B532" s="192"/>
      <c r="D532" s="99" t="s">
        <v>151</v>
      </c>
      <c r="E532" s="193" t="s">
        <v>1</v>
      </c>
      <c r="F532" s="194" t="s">
        <v>501</v>
      </c>
      <c r="H532" s="193" t="s">
        <v>1</v>
      </c>
      <c r="L532" s="192"/>
      <c r="M532" s="195"/>
      <c r="N532" s="196"/>
      <c r="O532" s="196"/>
      <c r="P532" s="196"/>
      <c r="Q532" s="196"/>
      <c r="R532" s="196"/>
      <c r="S532" s="196"/>
      <c r="T532" s="197"/>
      <c r="AT532" s="193" t="s">
        <v>151</v>
      </c>
      <c r="AU532" s="193" t="s">
        <v>78</v>
      </c>
      <c r="AV532" s="191" t="s">
        <v>76</v>
      </c>
      <c r="AW532" s="191" t="s">
        <v>26</v>
      </c>
      <c r="AX532" s="191" t="s">
        <v>68</v>
      </c>
      <c r="AY532" s="193" t="s">
        <v>140</v>
      </c>
    </row>
    <row r="533" spans="1:65" s="172" customFormat="1" x14ac:dyDescent="0.2">
      <c r="B533" s="173"/>
      <c r="D533" s="99" t="s">
        <v>151</v>
      </c>
      <c r="E533" s="174" t="s">
        <v>1</v>
      </c>
      <c r="F533" s="175" t="s">
        <v>307</v>
      </c>
      <c r="H533" s="176">
        <v>1.2</v>
      </c>
      <c r="L533" s="173"/>
      <c r="M533" s="177"/>
      <c r="N533" s="178"/>
      <c r="O533" s="178"/>
      <c r="P533" s="178"/>
      <c r="Q533" s="178"/>
      <c r="R533" s="178"/>
      <c r="S533" s="178"/>
      <c r="T533" s="179"/>
      <c r="AT533" s="174" t="s">
        <v>151</v>
      </c>
      <c r="AU533" s="174" t="s">
        <v>78</v>
      </c>
      <c r="AV533" s="172" t="s">
        <v>78</v>
      </c>
      <c r="AW533" s="172" t="s">
        <v>26</v>
      </c>
      <c r="AX533" s="172" t="s">
        <v>68</v>
      </c>
      <c r="AY533" s="174" t="s">
        <v>140</v>
      </c>
    </row>
    <row r="534" spans="1:65" s="191" customFormat="1" x14ac:dyDescent="0.2">
      <c r="B534" s="192"/>
      <c r="D534" s="99" t="s">
        <v>151</v>
      </c>
      <c r="E534" s="193" t="s">
        <v>1</v>
      </c>
      <c r="F534" s="194" t="s">
        <v>491</v>
      </c>
      <c r="H534" s="193" t="s">
        <v>1</v>
      </c>
      <c r="L534" s="192"/>
      <c r="M534" s="195"/>
      <c r="N534" s="196"/>
      <c r="O534" s="196"/>
      <c r="P534" s="196"/>
      <c r="Q534" s="196"/>
      <c r="R534" s="196"/>
      <c r="S534" s="196"/>
      <c r="T534" s="197"/>
      <c r="AT534" s="193" t="s">
        <v>151</v>
      </c>
      <c r="AU534" s="193" t="s">
        <v>78</v>
      </c>
      <c r="AV534" s="191" t="s">
        <v>76</v>
      </c>
      <c r="AW534" s="191" t="s">
        <v>26</v>
      </c>
      <c r="AX534" s="191" t="s">
        <v>68</v>
      </c>
      <c r="AY534" s="193" t="s">
        <v>140</v>
      </c>
    </row>
    <row r="535" spans="1:65" s="191" customFormat="1" x14ac:dyDescent="0.2">
      <c r="B535" s="192"/>
      <c r="D535" s="99" t="s">
        <v>151</v>
      </c>
      <c r="E535" s="193" t="s">
        <v>1</v>
      </c>
      <c r="F535" s="194" t="s">
        <v>505</v>
      </c>
      <c r="H535" s="193" t="s">
        <v>1</v>
      </c>
      <c r="L535" s="192"/>
      <c r="M535" s="195"/>
      <c r="N535" s="196"/>
      <c r="O535" s="196"/>
      <c r="P535" s="196"/>
      <c r="Q535" s="196"/>
      <c r="R535" s="196"/>
      <c r="S535" s="196"/>
      <c r="T535" s="197"/>
      <c r="AT535" s="193" t="s">
        <v>151</v>
      </c>
      <c r="AU535" s="193" t="s">
        <v>78</v>
      </c>
      <c r="AV535" s="191" t="s">
        <v>76</v>
      </c>
      <c r="AW535" s="191" t="s">
        <v>26</v>
      </c>
      <c r="AX535" s="191" t="s">
        <v>68</v>
      </c>
      <c r="AY535" s="193" t="s">
        <v>140</v>
      </c>
    </row>
    <row r="536" spans="1:65" s="172" customFormat="1" x14ac:dyDescent="0.2">
      <c r="B536" s="173"/>
      <c r="D536" s="99" t="s">
        <v>151</v>
      </c>
      <c r="E536" s="174" t="s">
        <v>1</v>
      </c>
      <c r="F536" s="175" t="s">
        <v>506</v>
      </c>
      <c r="H536" s="176">
        <v>0.254</v>
      </c>
      <c r="L536" s="173"/>
      <c r="M536" s="177"/>
      <c r="N536" s="178"/>
      <c r="O536" s="178"/>
      <c r="P536" s="178"/>
      <c r="Q536" s="178"/>
      <c r="R536" s="178"/>
      <c r="S536" s="178"/>
      <c r="T536" s="179"/>
      <c r="AT536" s="174" t="s">
        <v>151</v>
      </c>
      <c r="AU536" s="174" t="s">
        <v>78</v>
      </c>
      <c r="AV536" s="172" t="s">
        <v>78</v>
      </c>
      <c r="AW536" s="172" t="s">
        <v>26</v>
      </c>
      <c r="AX536" s="172" t="s">
        <v>68</v>
      </c>
      <c r="AY536" s="174" t="s">
        <v>140</v>
      </c>
    </row>
    <row r="537" spans="1:65" s="172" customFormat="1" x14ac:dyDescent="0.2">
      <c r="B537" s="173"/>
      <c r="D537" s="99" t="s">
        <v>151</v>
      </c>
      <c r="E537" s="174" t="s">
        <v>1</v>
      </c>
      <c r="F537" s="175" t="s">
        <v>507</v>
      </c>
      <c r="H537" s="176">
        <v>0.29599999999999999</v>
      </c>
      <c r="L537" s="173"/>
      <c r="M537" s="177"/>
      <c r="N537" s="178"/>
      <c r="O537" s="178"/>
      <c r="P537" s="178"/>
      <c r="Q537" s="178"/>
      <c r="R537" s="178"/>
      <c r="S537" s="178"/>
      <c r="T537" s="179"/>
      <c r="AT537" s="174" t="s">
        <v>151</v>
      </c>
      <c r="AU537" s="174" t="s">
        <v>78</v>
      </c>
      <c r="AV537" s="172" t="s">
        <v>78</v>
      </c>
      <c r="AW537" s="172" t="s">
        <v>26</v>
      </c>
      <c r="AX537" s="172" t="s">
        <v>68</v>
      </c>
      <c r="AY537" s="174" t="s">
        <v>140</v>
      </c>
    </row>
    <row r="538" spans="1:65" s="180" customFormat="1" x14ac:dyDescent="0.2">
      <c r="B538" s="181"/>
      <c r="D538" s="99" t="s">
        <v>151</v>
      </c>
      <c r="E538" s="182" t="s">
        <v>1</v>
      </c>
      <c r="F538" s="183" t="s">
        <v>157</v>
      </c>
      <c r="H538" s="184">
        <v>3.6739999999999999</v>
      </c>
      <c r="L538" s="181"/>
      <c r="M538" s="185"/>
      <c r="N538" s="186"/>
      <c r="O538" s="186"/>
      <c r="P538" s="186"/>
      <c r="Q538" s="186"/>
      <c r="R538" s="186"/>
      <c r="S538" s="186"/>
      <c r="T538" s="187"/>
      <c r="AT538" s="182" t="s">
        <v>151</v>
      </c>
      <c r="AU538" s="182" t="s">
        <v>78</v>
      </c>
      <c r="AV538" s="180" t="s">
        <v>147</v>
      </c>
      <c r="AW538" s="180" t="s">
        <v>26</v>
      </c>
      <c r="AX538" s="180" t="s">
        <v>76</v>
      </c>
      <c r="AY538" s="182" t="s">
        <v>140</v>
      </c>
    </row>
    <row r="539" spans="1:65" s="18" customFormat="1" ht="24.2" customHeight="1" x14ac:dyDescent="0.2">
      <c r="A539" s="15"/>
      <c r="B539" s="16"/>
      <c r="C539" s="87" t="s">
        <v>508</v>
      </c>
      <c r="D539" s="87" t="s">
        <v>142</v>
      </c>
      <c r="E539" s="88" t="s">
        <v>509</v>
      </c>
      <c r="F539" s="89" t="s">
        <v>510</v>
      </c>
      <c r="G539" s="90" t="s">
        <v>145</v>
      </c>
      <c r="H539" s="91">
        <v>1.982</v>
      </c>
      <c r="I539" s="2"/>
      <c r="J539" s="92">
        <f>ROUND(I539*H539,2)</f>
        <v>0</v>
      </c>
      <c r="K539" s="89" t="s">
        <v>146</v>
      </c>
      <c r="L539" s="16"/>
      <c r="M539" s="93" t="s">
        <v>1</v>
      </c>
      <c r="N539" s="94" t="s">
        <v>34</v>
      </c>
      <c r="O539" s="95">
        <v>1.52</v>
      </c>
      <c r="P539" s="95">
        <f>O539*H539</f>
        <v>3.0126400000000002</v>
      </c>
      <c r="Q539" s="95">
        <v>0</v>
      </c>
      <c r="R539" s="95">
        <f>Q539*H539</f>
        <v>0</v>
      </c>
      <c r="S539" s="95">
        <v>1.8</v>
      </c>
      <c r="T539" s="96">
        <f>S539*H539</f>
        <v>3.5676000000000001</v>
      </c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R539" s="97" t="s">
        <v>147</v>
      </c>
      <c r="AT539" s="97" t="s">
        <v>142</v>
      </c>
      <c r="AU539" s="97" t="s">
        <v>78</v>
      </c>
      <c r="AY539" s="7" t="s">
        <v>140</v>
      </c>
      <c r="BE539" s="98">
        <f>IF(N539="základní",J539,0)</f>
        <v>0</v>
      </c>
      <c r="BF539" s="98">
        <f>IF(N539="snížená",J539,0)</f>
        <v>0</v>
      </c>
      <c r="BG539" s="98">
        <f>IF(N539="zákl. přenesená",J539,0)</f>
        <v>0</v>
      </c>
      <c r="BH539" s="98">
        <f>IF(N539="sníž. přenesená",J539,0)</f>
        <v>0</v>
      </c>
      <c r="BI539" s="98">
        <f>IF(N539="nulová",J539,0)</f>
        <v>0</v>
      </c>
      <c r="BJ539" s="7" t="s">
        <v>76</v>
      </c>
      <c r="BK539" s="98">
        <f>ROUND(I539*H539,2)</f>
        <v>0</v>
      </c>
      <c r="BL539" s="7" t="s">
        <v>147</v>
      </c>
      <c r="BM539" s="97" t="s">
        <v>511</v>
      </c>
    </row>
    <row r="540" spans="1:65" s="18" customFormat="1" x14ac:dyDescent="0.2">
      <c r="A540" s="15"/>
      <c r="B540" s="16"/>
      <c r="C540" s="15"/>
      <c r="D540" s="189" t="s">
        <v>149</v>
      </c>
      <c r="E540" s="15"/>
      <c r="F540" s="190" t="s">
        <v>512</v>
      </c>
      <c r="G540" s="15"/>
      <c r="H540" s="15"/>
      <c r="I540" s="15"/>
      <c r="J540" s="15"/>
      <c r="K540" s="15"/>
      <c r="L540" s="16"/>
      <c r="M540" s="101"/>
      <c r="N540" s="102"/>
      <c r="O540" s="103"/>
      <c r="P540" s="103"/>
      <c r="Q540" s="103"/>
      <c r="R540" s="103"/>
      <c r="S540" s="103"/>
      <c r="T540" s="104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7" t="s">
        <v>149</v>
      </c>
      <c r="AU540" s="7" t="s">
        <v>78</v>
      </c>
    </row>
    <row r="541" spans="1:65" s="191" customFormat="1" x14ac:dyDescent="0.2">
      <c r="B541" s="192"/>
      <c r="D541" s="99" t="s">
        <v>151</v>
      </c>
      <c r="E541" s="193" t="s">
        <v>1</v>
      </c>
      <c r="F541" s="194" t="s">
        <v>486</v>
      </c>
      <c r="H541" s="193" t="s">
        <v>1</v>
      </c>
      <c r="L541" s="192"/>
      <c r="M541" s="195"/>
      <c r="N541" s="196"/>
      <c r="O541" s="196"/>
      <c r="P541" s="196"/>
      <c r="Q541" s="196"/>
      <c r="R541" s="196"/>
      <c r="S541" s="196"/>
      <c r="T541" s="197"/>
      <c r="AT541" s="193" t="s">
        <v>151</v>
      </c>
      <c r="AU541" s="193" t="s">
        <v>78</v>
      </c>
      <c r="AV541" s="191" t="s">
        <v>76</v>
      </c>
      <c r="AW541" s="191" t="s">
        <v>26</v>
      </c>
      <c r="AX541" s="191" t="s">
        <v>68</v>
      </c>
      <c r="AY541" s="193" t="s">
        <v>140</v>
      </c>
    </row>
    <row r="542" spans="1:65" s="172" customFormat="1" x14ac:dyDescent="0.2">
      <c r="B542" s="173"/>
      <c r="D542" s="99" t="s">
        <v>151</v>
      </c>
      <c r="E542" s="174" t="s">
        <v>1</v>
      </c>
      <c r="F542" s="175" t="s">
        <v>513</v>
      </c>
      <c r="H542" s="176">
        <v>2.3780000000000001</v>
      </c>
      <c r="L542" s="173"/>
      <c r="M542" s="177"/>
      <c r="N542" s="178"/>
      <c r="O542" s="178"/>
      <c r="P542" s="178"/>
      <c r="Q542" s="178"/>
      <c r="R542" s="178"/>
      <c r="S542" s="178"/>
      <c r="T542" s="179"/>
      <c r="AT542" s="174" t="s">
        <v>151</v>
      </c>
      <c r="AU542" s="174" t="s">
        <v>78</v>
      </c>
      <c r="AV542" s="172" t="s">
        <v>78</v>
      </c>
      <c r="AW542" s="172" t="s">
        <v>26</v>
      </c>
      <c r="AX542" s="172" t="s">
        <v>68</v>
      </c>
      <c r="AY542" s="174" t="s">
        <v>140</v>
      </c>
    </row>
    <row r="543" spans="1:65" s="172" customFormat="1" x14ac:dyDescent="0.2">
      <c r="B543" s="173"/>
      <c r="D543" s="99" t="s">
        <v>151</v>
      </c>
      <c r="E543" s="174" t="s">
        <v>1</v>
      </c>
      <c r="F543" s="175" t="s">
        <v>514</v>
      </c>
      <c r="H543" s="176">
        <v>-0.39600000000000002</v>
      </c>
      <c r="L543" s="173"/>
      <c r="M543" s="177"/>
      <c r="N543" s="178"/>
      <c r="O543" s="178"/>
      <c r="P543" s="178"/>
      <c r="Q543" s="178"/>
      <c r="R543" s="178"/>
      <c r="S543" s="178"/>
      <c r="T543" s="179"/>
      <c r="AT543" s="174" t="s">
        <v>151</v>
      </c>
      <c r="AU543" s="174" t="s">
        <v>78</v>
      </c>
      <c r="AV543" s="172" t="s">
        <v>78</v>
      </c>
      <c r="AW543" s="172" t="s">
        <v>26</v>
      </c>
      <c r="AX543" s="172" t="s">
        <v>68</v>
      </c>
      <c r="AY543" s="174" t="s">
        <v>140</v>
      </c>
    </row>
    <row r="544" spans="1:65" s="180" customFormat="1" x14ac:dyDescent="0.2">
      <c r="B544" s="181"/>
      <c r="D544" s="99" t="s">
        <v>151</v>
      </c>
      <c r="E544" s="182" t="s">
        <v>1</v>
      </c>
      <c r="F544" s="183" t="s">
        <v>157</v>
      </c>
      <c r="H544" s="184">
        <v>1.982</v>
      </c>
      <c r="L544" s="181"/>
      <c r="M544" s="185"/>
      <c r="N544" s="186"/>
      <c r="O544" s="186"/>
      <c r="P544" s="186"/>
      <c r="Q544" s="186"/>
      <c r="R544" s="186"/>
      <c r="S544" s="186"/>
      <c r="T544" s="187"/>
      <c r="AT544" s="182" t="s">
        <v>151</v>
      </c>
      <c r="AU544" s="182" t="s">
        <v>78</v>
      </c>
      <c r="AV544" s="180" t="s">
        <v>147</v>
      </c>
      <c r="AW544" s="180" t="s">
        <v>26</v>
      </c>
      <c r="AX544" s="180" t="s">
        <v>76</v>
      </c>
      <c r="AY544" s="182" t="s">
        <v>140</v>
      </c>
    </row>
    <row r="545" spans="1:65" s="18" customFormat="1" ht="16.5" customHeight="1" x14ac:dyDescent="0.2">
      <c r="A545" s="15"/>
      <c r="B545" s="16"/>
      <c r="C545" s="87" t="s">
        <v>515</v>
      </c>
      <c r="D545" s="87" t="s">
        <v>142</v>
      </c>
      <c r="E545" s="88" t="s">
        <v>516</v>
      </c>
      <c r="F545" s="89" t="s">
        <v>517</v>
      </c>
      <c r="G545" s="90" t="s">
        <v>240</v>
      </c>
      <c r="H545" s="91">
        <v>78.665000000000006</v>
      </c>
      <c r="I545" s="2"/>
      <c r="J545" s="92">
        <f>ROUND(I545*H545,2)</f>
        <v>0</v>
      </c>
      <c r="K545" s="89" t="s">
        <v>146</v>
      </c>
      <c r="L545" s="16"/>
      <c r="M545" s="93" t="s">
        <v>1</v>
      </c>
      <c r="N545" s="94" t="s">
        <v>34</v>
      </c>
      <c r="O545" s="95">
        <v>0.26500000000000001</v>
      </c>
      <c r="P545" s="95">
        <f>O545*H545</f>
        <v>20.846225000000004</v>
      </c>
      <c r="Q545" s="95">
        <v>0</v>
      </c>
      <c r="R545" s="95">
        <f>Q545*H545</f>
        <v>0</v>
      </c>
      <c r="S545" s="95">
        <v>7.5999999999999998E-2</v>
      </c>
      <c r="T545" s="96">
        <f>S545*H545</f>
        <v>5.9785400000000006</v>
      </c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R545" s="97" t="s">
        <v>147</v>
      </c>
      <c r="AT545" s="97" t="s">
        <v>142</v>
      </c>
      <c r="AU545" s="97" t="s">
        <v>78</v>
      </c>
      <c r="AY545" s="7" t="s">
        <v>140</v>
      </c>
      <c r="BE545" s="98">
        <f>IF(N545="základní",J545,0)</f>
        <v>0</v>
      </c>
      <c r="BF545" s="98">
        <f>IF(N545="snížená",J545,0)</f>
        <v>0</v>
      </c>
      <c r="BG545" s="98">
        <f>IF(N545="zákl. přenesená",J545,0)</f>
        <v>0</v>
      </c>
      <c r="BH545" s="98">
        <f>IF(N545="sníž. přenesená",J545,0)</f>
        <v>0</v>
      </c>
      <c r="BI545" s="98">
        <f>IF(N545="nulová",J545,0)</f>
        <v>0</v>
      </c>
      <c r="BJ545" s="7" t="s">
        <v>76</v>
      </c>
      <c r="BK545" s="98">
        <f>ROUND(I545*H545,2)</f>
        <v>0</v>
      </c>
      <c r="BL545" s="7" t="s">
        <v>147</v>
      </c>
      <c r="BM545" s="97" t="s">
        <v>518</v>
      </c>
    </row>
    <row r="546" spans="1:65" s="18" customFormat="1" x14ac:dyDescent="0.2">
      <c r="A546" s="15"/>
      <c r="B546" s="16"/>
      <c r="C546" s="15"/>
      <c r="D546" s="189" t="s">
        <v>149</v>
      </c>
      <c r="E546" s="15"/>
      <c r="F546" s="190" t="s">
        <v>519</v>
      </c>
      <c r="G546" s="15"/>
      <c r="H546" s="15"/>
      <c r="I546" s="15"/>
      <c r="J546" s="15"/>
      <c r="K546" s="15"/>
      <c r="L546" s="16"/>
      <c r="M546" s="101"/>
      <c r="N546" s="102"/>
      <c r="O546" s="103"/>
      <c r="P546" s="103"/>
      <c r="Q546" s="103"/>
      <c r="R546" s="103"/>
      <c r="S546" s="103"/>
      <c r="T546" s="104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7" t="s">
        <v>149</v>
      </c>
      <c r="AU546" s="7" t="s">
        <v>78</v>
      </c>
    </row>
    <row r="547" spans="1:65" s="191" customFormat="1" x14ac:dyDescent="0.2">
      <c r="B547" s="192"/>
      <c r="D547" s="99" t="s">
        <v>151</v>
      </c>
      <c r="E547" s="193" t="s">
        <v>1</v>
      </c>
      <c r="F547" s="194" t="s">
        <v>520</v>
      </c>
      <c r="H547" s="193" t="s">
        <v>1</v>
      </c>
      <c r="L547" s="192"/>
      <c r="M547" s="195"/>
      <c r="N547" s="196"/>
      <c r="O547" s="196"/>
      <c r="P547" s="196"/>
      <c r="Q547" s="196"/>
      <c r="R547" s="196"/>
      <c r="S547" s="196"/>
      <c r="T547" s="197"/>
      <c r="AT547" s="193" t="s">
        <v>151</v>
      </c>
      <c r="AU547" s="193" t="s">
        <v>78</v>
      </c>
      <c r="AV547" s="191" t="s">
        <v>76</v>
      </c>
      <c r="AW547" s="191" t="s">
        <v>26</v>
      </c>
      <c r="AX547" s="191" t="s">
        <v>68</v>
      </c>
      <c r="AY547" s="193" t="s">
        <v>140</v>
      </c>
    </row>
    <row r="548" spans="1:65" s="191" customFormat="1" x14ac:dyDescent="0.2">
      <c r="B548" s="192"/>
      <c r="D548" s="99" t="s">
        <v>151</v>
      </c>
      <c r="E548" s="193" t="s">
        <v>1</v>
      </c>
      <c r="F548" s="194" t="s">
        <v>244</v>
      </c>
      <c r="H548" s="193" t="s">
        <v>1</v>
      </c>
      <c r="L548" s="192"/>
      <c r="M548" s="195"/>
      <c r="N548" s="196"/>
      <c r="O548" s="196"/>
      <c r="P548" s="196"/>
      <c r="Q548" s="196"/>
      <c r="R548" s="196"/>
      <c r="S548" s="196"/>
      <c r="T548" s="197"/>
      <c r="AT548" s="193" t="s">
        <v>151</v>
      </c>
      <c r="AU548" s="193" t="s">
        <v>78</v>
      </c>
      <c r="AV548" s="191" t="s">
        <v>76</v>
      </c>
      <c r="AW548" s="191" t="s">
        <v>26</v>
      </c>
      <c r="AX548" s="191" t="s">
        <v>68</v>
      </c>
      <c r="AY548" s="193" t="s">
        <v>140</v>
      </c>
    </row>
    <row r="549" spans="1:65" s="172" customFormat="1" x14ac:dyDescent="0.2">
      <c r="B549" s="173"/>
      <c r="D549" s="99" t="s">
        <v>151</v>
      </c>
      <c r="E549" s="174" t="s">
        <v>1</v>
      </c>
      <c r="F549" s="175" t="s">
        <v>245</v>
      </c>
      <c r="H549" s="176">
        <v>63.125</v>
      </c>
      <c r="L549" s="173"/>
      <c r="M549" s="177"/>
      <c r="N549" s="178"/>
      <c r="O549" s="178"/>
      <c r="P549" s="178"/>
      <c r="Q549" s="178"/>
      <c r="R549" s="178"/>
      <c r="S549" s="178"/>
      <c r="T549" s="179"/>
      <c r="AT549" s="174" t="s">
        <v>151</v>
      </c>
      <c r="AU549" s="174" t="s">
        <v>78</v>
      </c>
      <c r="AV549" s="172" t="s">
        <v>78</v>
      </c>
      <c r="AW549" s="172" t="s">
        <v>26</v>
      </c>
      <c r="AX549" s="172" t="s">
        <v>68</v>
      </c>
      <c r="AY549" s="174" t="s">
        <v>140</v>
      </c>
    </row>
    <row r="550" spans="1:65" s="172" customFormat="1" x14ac:dyDescent="0.2">
      <c r="B550" s="173"/>
      <c r="D550" s="99" t="s">
        <v>151</v>
      </c>
      <c r="E550" s="174" t="s">
        <v>1</v>
      </c>
      <c r="F550" s="175" t="s">
        <v>246</v>
      </c>
      <c r="H550" s="176">
        <v>15.54</v>
      </c>
      <c r="L550" s="173"/>
      <c r="M550" s="177"/>
      <c r="N550" s="178"/>
      <c r="O550" s="178"/>
      <c r="P550" s="178"/>
      <c r="Q550" s="178"/>
      <c r="R550" s="178"/>
      <c r="S550" s="178"/>
      <c r="T550" s="179"/>
      <c r="AT550" s="174" t="s">
        <v>151</v>
      </c>
      <c r="AU550" s="174" t="s">
        <v>78</v>
      </c>
      <c r="AV550" s="172" t="s">
        <v>78</v>
      </c>
      <c r="AW550" s="172" t="s">
        <v>26</v>
      </c>
      <c r="AX550" s="172" t="s">
        <v>68</v>
      </c>
      <c r="AY550" s="174" t="s">
        <v>140</v>
      </c>
    </row>
    <row r="551" spans="1:65" s="180" customFormat="1" x14ac:dyDescent="0.2">
      <c r="B551" s="181"/>
      <c r="D551" s="99" t="s">
        <v>151</v>
      </c>
      <c r="E551" s="182" t="s">
        <v>1</v>
      </c>
      <c r="F551" s="183" t="s">
        <v>157</v>
      </c>
      <c r="H551" s="184">
        <v>78.665000000000006</v>
      </c>
      <c r="L551" s="181"/>
      <c r="M551" s="185"/>
      <c r="N551" s="186"/>
      <c r="O551" s="186"/>
      <c r="P551" s="186"/>
      <c r="Q551" s="186"/>
      <c r="R551" s="186"/>
      <c r="S551" s="186"/>
      <c r="T551" s="187"/>
      <c r="AT551" s="182" t="s">
        <v>151</v>
      </c>
      <c r="AU551" s="182" t="s">
        <v>78</v>
      </c>
      <c r="AV551" s="180" t="s">
        <v>147</v>
      </c>
      <c r="AW551" s="180" t="s">
        <v>26</v>
      </c>
      <c r="AX551" s="180" t="s">
        <v>76</v>
      </c>
      <c r="AY551" s="182" t="s">
        <v>140</v>
      </c>
    </row>
    <row r="552" spans="1:65" s="18" customFormat="1" ht="16.5" customHeight="1" x14ac:dyDescent="0.2">
      <c r="A552" s="15"/>
      <c r="B552" s="16"/>
      <c r="C552" s="87" t="s">
        <v>521</v>
      </c>
      <c r="D552" s="87" t="s">
        <v>142</v>
      </c>
      <c r="E552" s="88" t="s">
        <v>522</v>
      </c>
      <c r="F552" s="89" t="s">
        <v>523</v>
      </c>
      <c r="G552" s="90" t="s">
        <v>145</v>
      </c>
      <c r="H552" s="91">
        <v>1.3149999999999999</v>
      </c>
      <c r="I552" s="2"/>
      <c r="J552" s="92">
        <f>ROUND(I552*H552,2)</f>
        <v>0</v>
      </c>
      <c r="K552" s="89" t="s">
        <v>146</v>
      </c>
      <c r="L552" s="16"/>
      <c r="M552" s="93" t="s">
        <v>1</v>
      </c>
      <c r="N552" s="94" t="s">
        <v>34</v>
      </c>
      <c r="O552" s="95">
        <v>6.72</v>
      </c>
      <c r="P552" s="95">
        <f>O552*H552</f>
        <v>8.8367999999999984</v>
      </c>
      <c r="Q552" s="95">
        <v>0</v>
      </c>
      <c r="R552" s="95">
        <f>Q552*H552</f>
        <v>0</v>
      </c>
      <c r="S552" s="95">
        <v>2.4</v>
      </c>
      <c r="T552" s="96">
        <f>S552*H552</f>
        <v>3.1559999999999997</v>
      </c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R552" s="97" t="s">
        <v>147</v>
      </c>
      <c r="AT552" s="97" t="s">
        <v>142</v>
      </c>
      <c r="AU552" s="97" t="s">
        <v>78</v>
      </c>
      <c r="AY552" s="7" t="s">
        <v>140</v>
      </c>
      <c r="BE552" s="98">
        <f>IF(N552="základní",J552,0)</f>
        <v>0</v>
      </c>
      <c r="BF552" s="98">
        <f>IF(N552="snížená",J552,0)</f>
        <v>0</v>
      </c>
      <c r="BG552" s="98">
        <f>IF(N552="zákl. přenesená",J552,0)</f>
        <v>0</v>
      </c>
      <c r="BH552" s="98">
        <f>IF(N552="sníž. přenesená",J552,0)</f>
        <v>0</v>
      </c>
      <c r="BI552" s="98">
        <f>IF(N552="nulová",J552,0)</f>
        <v>0</v>
      </c>
      <c r="BJ552" s="7" t="s">
        <v>76</v>
      </c>
      <c r="BK552" s="98">
        <f>ROUND(I552*H552,2)</f>
        <v>0</v>
      </c>
      <c r="BL552" s="7" t="s">
        <v>147</v>
      </c>
      <c r="BM552" s="97" t="s">
        <v>524</v>
      </c>
    </row>
    <row r="553" spans="1:65" s="18" customFormat="1" x14ac:dyDescent="0.2">
      <c r="A553" s="15"/>
      <c r="B553" s="16"/>
      <c r="C553" s="15"/>
      <c r="D553" s="189" t="s">
        <v>149</v>
      </c>
      <c r="E553" s="15"/>
      <c r="F553" s="190" t="s">
        <v>525</v>
      </c>
      <c r="G553" s="15"/>
      <c r="H553" s="15"/>
      <c r="I553" s="15"/>
      <c r="J553" s="15"/>
      <c r="K553" s="15"/>
      <c r="L553" s="16"/>
      <c r="M553" s="101"/>
      <c r="N553" s="102"/>
      <c r="O553" s="103"/>
      <c r="P553" s="103"/>
      <c r="Q553" s="103"/>
      <c r="R553" s="103"/>
      <c r="S553" s="103"/>
      <c r="T553" s="104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7" t="s">
        <v>149</v>
      </c>
      <c r="AU553" s="7" t="s">
        <v>78</v>
      </c>
    </row>
    <row r="554" spans="1:65" s="191" customFormat="1" x14ac:dyDescent="0.2">
      <c r="B554" s="192"/>
      <c r="D554" s="99" t="s">
        <v>151</v>
      </c>
      <c r="E554" s="193" t="s">
        <v>1</v>
      </c>
      <c r="F554" s="194" t="s">
        <v>526</v>
      </c>
      <c r="H554" s="193" t="s">
        <v>1</v>
      </c>
      <c r="L554" s="192"/>
      <c r="M554" s="195"/>
      <c r="N554" s="196"/>
      <c r="O554" s="196"/>
      <c r="P554" s="196"/>
      <c r="Q554" s="196"/>
      <c r="R554" s="196"/>
      <c r="S554" s="196"/>
      <c r="T554" s="197"/>
      <c r="AT554" s="193" t="s">
        <v>151</v>
      </c>
      <c r="AU554" s="193" t="s">
        <v>78</v>
      </c>
      <c r="AV554" s="191" t="s">
        <v>76</v>
      </c>
      <c r="AW554" s="191" t="s">
        <v>26</v>
      </c>
      <c r="AX554" s="191" t="s">
        <v>68</v>
      </c>
      <c r="AY554" s="193" t="s">
        <v>140</v>
      </c>
    </row>
    <row r="555" spans="1:65" s="172" customFormat="1" x14ac:dyDescent="0.2">
      <c r="B555" s="173"/>
      <c r="D555" s="99" t="s">
        <v>151</v>
      </c>
      <c r="E555" s="174" t="s">
        <v>1</v>
      </c>
      <c r="F555" s="175" t="s">
        <v>527</v>
      </c>
      <c r="H555" s="176">
        <v>1.3149999999999999</v>
      </c>
      <c r="L555" s="173"/>
      <c r="M555" s="177"/>
      <c r="N555" s="178"/>
      <c r="O555" s="178"/>
      <c r="P555" s="178"/>
      <c r="Q555" s="178"/>
      <c r="R555" s="178"/>
      <c r="S555" s="178"/>
      <c r="T555" s="179"/>
      <c r="AT555" s="174" t="s">
        <v>151</v>
      </c>
      <c r="AU555" s="174" t="s">
        <v>78</v>
      </c>
      <c r="AV555" s="172" t="s">
        <v>78</v>
      </c>
      <c r="AW555" s="172" t="s">
        <v>26</v>
      </c>
      <c r="AX555" s="172" t="s">
        <v>76</v>
      </c>
      <c r="AY555" s="174" t="s">
        <v>140</v>
      </c>
    </row>
    <row r="556" spans="1:65" s="18" customFormat="1" ht="16.5" customHeight="1" x14ac:dyDescent="0.2">
      <c r="A556" s="15"/>
      <c r="B556" s="16"/>
      <c r="C556" s="87" t="s">
        <v>528</v>
      </c>
      <c r="D556" s="87" t="s">
        <v>142</v>
      </c>
      <c r="E556" s="88" t="s">
        <v>529</v>
      </c>
      <c r="F556" s="89" t="s">
        <v>530</v>
      </c>
      <c r="G556" s="90" t="s">
        <v>211</v>
      </c>
      <c r="H556" s="91">
        <v>4</v>
      </c>
      <c r="I556" s="2"/>
      <c r="J556" s="92">
        <f>ROUND(I556*H556,2)</f>
        <v>0</v>
      </c>
      <c r="K556" s="89" t="s">
        <v>2280</v>
      </c>
      <c r="L556" s="16"/>
      <c r="M556" s="93" t="s">
        <v>1</v>
      </c>
      <c r="N556" s="94" t="s">
        <v>34</v>
      </c>
      <c r="O556" s="95">
        <v>0</v>
      </c>
      <c r="P556" s="95">
        <f>O556*H556</f>
        <v>0</v>
      </c>
      <c r="Q556" s="95">
        <v>0</v>
      </c>
      <c r="R556" s="95">
        <f>Q556*H556</f>
        <v>0</v>
      </c>
      <c r="S556" s="95">
        <v>0.1</v>
      </c>
      <c r="T556" s="96">
        <f>S556*H556</f>
        <v>0.4</v>
      </c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R556" s="97" t="s">
        <v>147</v>
      </c>
      <c r="AT556" s="97" t="s">
        <v>142</v>
      </c>
      <c r="AU556" s="97" t="s">
        <v>78</v>
      </c>
      <c r="AY556" s="7" t="s">
        <v>140</v>
      </c>
      <c r="BE556" s="98">
        <f>IF(N556="základní",J556,0)</f>
        <v>0</v>
      </c>
      <c r="BF556" s="98">
        <f>IF(N556="snížená",J556,0)</f>
        <v>0</v>
      </c>
      <c r="BG556" s="98">
        <f>IF(N556="zákl. přenesená",J556,0)</f>
        <v>0</v>
      </c>
      <c r="BH556" s="98">
        <f>IF(N556="sníž. přenesená",J556,0)</f>
        <v>0</v>
      </c>
      <c r="BI556" s="98">
        <f>IF(N556="nulová",J556,0)</f>
        <v>0</v>
      </c>
      <c r="BJ556" s="7" t="s">
        <v>76</v>
      </c>
      <c r="BK556" s="98">
        <f>ROUND(I556*H556,2)</f>
        <v>0</v>
      </c>
      <c r="BL556" s="7" t="s">
        <v>147</v>
      </c>
      <c r="BM556" s="97" t="s">
        <v>531</v>
      </c>
    </row>
    <row r="557" spans="1:65" s="18" customFormat="1" ht="24.2" customHeight="1" x14ac:dyDescent="0.2">
      <c r="A557" s="15"/>
      <c r="B557" s="16"/>
      <c r="C557" s="87" t="s">
        <v>532</v>
      </c>
      <c r="D557" s="87" t="s">
        <v>142</v>
      </c>
      <c r="E557" s="88" t="s">
        <v>533</v>
      </c>
      <c r="F557" s="89" t="s">
        <v>2755</v>
      </c>
      <c r="G557" s="90" t="s">
        <v>251</v>
      </c>
      <c r="H557" s="91">
        <v>21.25</v>
      </c>
      <c r="I557" s="2"/>
      <c r="J557" s="92">
        <f>ROUND(I557*H557,2)</f>
        <v>0</v>
      </c>
      <c r="K557" s="89" t="s">
        <v>2280</v>
      </c>
      <c r="L557" s="16"/>
      <c r="M557" s="93" t="s">
        <v>1</v>
      </c>
      <c r="N557" s="94" t="s">
        <v>34</v>
      </c>
      <c r="O557" s="95">
        <v>0</v>
      </c>
      <c r="P557" s="95">
        <f>O557*H557</f>
        <v>0</v>
      </c>
      <c r="Q557" s="95">
        <v>0</v>
      </c>
      <c r="R557" s="95">
        <f>Q557*H557</f>
        <v>0</v>
      </c>
      <c r="S557" s="95">
        <v>0</v>
      </c>
      <c r="T557" s="96">
        <f>S557*H557</f>
        <v>0</v>
      </c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R557" s="97" t="s">
        <v>147</v>
      </c>
      <c r="AT557" s="97" t="s">
        <v>142</v>
      </c>
      <c r="AU557" s="97" t="s">
        <v>78</v>
      </c>
      <c r="AY557" s="7" t="s">
        <v>140</v>
      </c>
      <c r="BE557" s="98">
        <f>IF(N557="základní",J557,0)</f>
        <v>0</v>
      </c>
      <c r="BF557" s="98">
        <f>IF(N557="snížená",J557,0)</f>
        <v>0</v>
      </c>
      <c r="BG557" s="98">
        <f>IF(N557="zákl. přenesená",J557,0)</f>
        <v>0</v>
      </c>
      <c r="BH557" s="98">
        <f>IF(N557="sníž. přenesená",J557,0)</f>
        <v>0</v>
      </c>
      <c r="BI557" s="98">
        <f>IF(N557="nulová",J557,0)</f>
        <v>0</v>
      </c>
      <c r="BJ557" s="7" t="s">
        <v>76</v>
      </c>
      <c r="BK557" s="98">
        <f>ROUND(I557*H557,2)</f>
        <v>0</v>
      </c>
      <c r="BL557" s="7" t="s">
        <v>147</v>
      </c>
      <c r="BM557" s="97" t="s">
        <v>534</v>
      </c>
    </row>
    <row r="558" spans="1:65" s="18" customFormat="1" ht="16.5" customHeight="1" x14ac:dyDescent="0.2">
      <c r="A558" s="15"/>
      <c r="B558" s="16"/>
      <c r="C558" s="87" t="s">
        <v>535</v>
      </c>
      <c r="D558" s="87" t="s">
        <v>142</v>
      </c>
      <c r="E558" s="88" t="s">
        <v>536</v>
      </c>
      <c r="F558" s="89" t="s">
        <v>537</v>
      </c>
      <c r="G558" s="90" t="s">
        <v>211</v>
      </c>
      <c r="H558" s="91">
        <v>2</v>
      </c>
      <c r="I558" s="2"/>
      <c r="J558" s="92">
        <f>ROUND(I558*H558,2)</f>
        <v>0</v>
      </c>
      <c r="K558" s="89" t="s">
        <v>2280</v>
      </c>
      <c r="L558" s="16"/>
      <c r="M558" s="93" t="s">
        <v>1</v>
      </c>
      <c r="N558" s="94" t="s">
        <v>34</v>
      </c>
      <c r="O558" s="95">
        <v>0</v>
      </c>
      <c r="P558" s="95">
        <f>O558*H558</f>
        <v>0</v>
      </c>
      <c r="Q558" s="95">
        <v>0.03</v>
      </c>
      <c r="R558" s="95">
        <f>Q558*H558</f>
        <v>0.06</v>
      </c>
      <c r="S558" s="95">
        <v>0</v>
      </c>
      <c r="T558" s="96">
        <f>S558*H558</f>
        <v>0</v>
      </c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R558" s="97" t="s">
        <v>147</v>
      </c>
      <c r="AT558" s="97" t="s">
        <v>142</v>
      </c>
      <c r="AU558" s="97" t="s">
        <v>78</v>
      </c>
      <c r="AY558" s="7" t="s">
        <v>140</v>
      </c>
      <c r="BE558" s="98">
        <f>IF(N558="základní",J558,0)</f>
        <v>0</v>
      </c>
      <c r="BF558" s="98">
        <f>IF(N558="snížená",J558,0)</f>
        <v>0</v>
      </c>
      <c r="BG558" s="98">
        <f>IF(N558="zákl. přenesená",J558,0)</f>
        <v>0</v>
      </c>
      <c r="BH558" s="98">
        <f>IF(N558="sníž. přenesená",J558,0)</f>
        <v>0</v>
      </c>
      <c r="BI558" s="98">
        <f>IF(N558="nulová",J558,0)</f>
        <v>0</v>
      </c>
      <c r="BJ558" s="7" t="s">
        <v>76</v>
      </c>
      <c r="BK558" s="98">
        <f>ROUND(I558*H558,2)</f>
        <v>0</v>
      </c>
      <c r="BL558" s="7" t="s">
        <v>147</v>
      </c>
      <c r="BM558" s="97" t="s">
        <v>538</v>
      </c>
    </row>
    <row r="559" spans="1:65" s="18" customFormat="1" ht="16.5" customHeight="1" x14ac:dyDescent="0.2">
      <c r="A559" s="15"/>
      <c r="B559" s="16"/>
      <c r="C559" s="87" t="s">
        <v>539</v>
      </c>
      <c r="D559" s="87" t="s">
        <v>142</v>
      </c>
      <c r="E559" s="88" t="s">
        <v>540</v>
      </c>
      <c r="F559" s="89" t="s">
        <v>541</v>
      </c>
      <c r="G559" s="90" t="s">
        <v>436</v>
      </c>
      <c r="H559" s="91">
        <v>60</v>
      </c>
      <c r="I559" s="2"/>
      <c r="J559" s="92">
        <f>ROUND(I559*H559,2)</f>
        <v>0</v>
      </c>
      <c r="K559" s="89" t="s">
        <v>2280</v>
      </c>
      <c r="L559" s="16"/>
      <c r="M559" s="93" t="s">
        <v>1</v>
      </c>
      <c r="N559" s="94" t="s">
        <v>34</v>
      </c>
      <c r="O559" s="95">
        <v>0</v>
      </c>
      <c r="P559" s="95">
        <f>O559*H559</f>
        <v>0</v>
      </c>
      <c r="Q559" s="95">
        <v>0</v>
      </c>
      <c r="R559" s="95">
        <f>Q559*H559</f>
        <v>0</v>
      </c>
      <c r="S559" s="95">
        <v>0</v>
      </c>
      <c r="T559" s="96">
        <f>S559*H559</f>
        <v>0</v>
      </c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R559" s="97" t="s">
        <v>147</v>
      </c>
      <c r="AT559" s="97" t="s">
        <v>142</v>
      </c>
      <c r="AU559" s="97" t="s">
        <v>78</v>
      </c>
      <c r="AY559" s="7" t="s">
        <v>140</v>
      </c>
      <c r="BE559" s="98">
        <f>IF(N559="základní",J559,0)</f>
        <v>0</v>
      </c>
      <c r="BF559" s="98">
        <f>IF(N559="snížená",J559,0)</f>
        <v>0</v>
      </c>
      <c r="BG559" s="98">
        <f>IF(N559="zákl. přenesená",J559,0)</f>
        <v>0</v>
      </c>
      <c r="BH559" s="98">
        <f>IF(N559="sníž. přenesená",J559,0)</f>
        <v>0</v>
      </c>
      <c r="BI559" s="98">
        <f>IF(N559="nulová",J559,0)</f>
        <v>0</v>
      </c>
      <c r="BJ559" s="7" t="s">
        <v>76</v>
      </c>
      <c r="BK559" s="98">
        <f>ROUND(I559*H559,2)</f>
        <v>0</v>
      </c>
      <c r="BL559" s="7" t="s">
        <v>147</v>
      </c>
      <c r="BM559" s="97" t="s">
        <v>542</v>
      </c>
    </row>
    <row r="560" spans="1:65" s="18" customFormat="1" ht="29.25" x14ac:dyDescent="0.2">
      <c r="A560" s="15"/>
      <c r="B560" s="16"/>
      <c r="C560" s="15"/>
      <c r="D560" s="99" t="s">
        <v>380</v>
      </c>
      <c r="E560" s="15"/>
      <c r="F560" s="100" t="s">
        <v>543</v>
      </c>
      <c r="G560" s="15"/>
      <c r="H560" s="15"/>
      <c r="I560" s="15"/>
      <c r="J560" s="15"/>
      <c r="K560" s="15"/>
      <c r="L560" s="16"/>
      <c r="M560" s="101"/>
      <c r="N560" s="102"/>
      <c r="O560" s="103"/>
      <c r="P560" s="103"/>
      <c r="Q560" s="103"/>
      <c r="R560" s="103"/>
      <c r="S560" s="103"/>
      <c r="T560" s="104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7" t="s">
        <v>380</v>
      </c>
      <c r="AU560" s="7" t="s">
        <v>78</v>
      </c>
    </row>
    <row r="561" spans="1:65" s="18" customFormat="1" ht="24.2" customHeight="1" x14ac:dyDescent="0.2">
      <c r="A561" s="15"/>
      <c r="B561" s="16"/>
      <c r="C561" s="87" t="s">
        <v>544</v>
      </c>
      <c r="D561" s="87" t="s">
        <v>142</v>
      </c>
      <c r="E561" s="88" t="s">
        <v>545</v>
      </c>
      <c r="F561" s="89" t="s">
        <v>546</v>
      </c>
      <c r="G561" s="90" t="s">
        <v>145</v>
      </c>
      <c r="H561" s="91">
        <v>0.06</v>
      </c>
      <c r="I561" s="2"/>
      <c r="J561" s="92">
        <f>ROUND(I561*H561,2)</f>
        <v>0</v>
      </c>
      <c r="K561" s="89" t="s">
        <v>146</v>
      </c>
      <c r="L561" s="16"/>
      <c r="M561" s="93" t="s">
        <v>1</v>
      </c>
      <c r="N561" s="94" t="s">
        <v>34</v>
      </c>
      <c r="O561" s="95">
        <v>12.817</v>
      </c>
      <c r="P561" s="95">
        <f>O561*H561</f>
        <v>0.76902000000000004</v>
      </c>
      <c r="Q561" s="95">
        <v>0</v>
      </c>
      <c r="R561" s="95">
        <f>Q561*H561</f>
        <v>0</v>
      </c>
      <c r="S561" s="95">
        <v>2.4</v>
      </c>
      <c r="T561" s="96">
        <f>S561*H561</f>
        <v>0.14399999999999999</v>
      </c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R561" s="97" t="s">
        <v>147</v>
      </c>
      <c r="AT561" s="97" t="s">
        <v>142</v>
      </c>
      <c r="AU561" s="97" t="s">
        <v>78</v>
      </c>
      <c r="AY561" s="7" t="s">
        <v>140</v>
      </c>
      <c r="BE561" s="98">
        <f>IF(N561="základní",J561,0)</f>
        <v>0</v>
      </c>
      <c r="BF561" s="98">
        <f>IF(N561="snížená",J561,0)</f>
        <v>0</v>
      </c>
      <c r="BG561" s="98">
        <f>IF(N561="zákl. přenesená",J561,0)</f>
        <v>0</v>
      </c>
      <c r="BH561" s="98">
        <f>IF(N561="sníž. přenesená",J561,0)</f>
        <v>0</v>
      </c>
      <c r="BI561" s="98">
        <f>IF(N561="nulová",J561,0)</f>
        <v>0</v>
      </c>
      <c r="BJ561" s="7" t="s">
        <v>76</v>
      </c>
      <c r="BK561" s="98">
        <f>ROUND(I561*H561,2)</f>
        <v>0</v>
      </c>
      <c r="BL561" s="7" t="s">
        <v>147</v>
      </c>
      <c r="BM561" s="97" t="s">
        <v>547</v>
      </c>
    </row>
    <row r="562" spans="1:65" s="18" customFormat="1" x14ac:dyDescent="0.2">
      <c r="A562" s="15"/>
      <c r="B562" s="16"/>
      <c r="C562" s="15"/>
      <c r="D562" s="189" t="s">
        <v>149</v>
      </c>
      <c r="E562" s="15"/>
      <c r="F562" s="190" t="s">
        <v>548</v>
      </c>
      <c r="G562" s="15"/>
      <c r="H562" s="15"/>
      <c r="I562" s="15"/>
      <c r="J562" s="15"/>
      <c r="K562" s="15"/>
      <c r="L562" s="16"/>
      <c r="M562" s="101"/>
      <c r="N562" s="102"/>
      <c r="O562" s="103"/>
      <c r="P562" s="103"/>
      <c r="Q562" s="103"/>
      <c r="R562" s="103"/>
      <c r="S562" s="103"/>
      <c r="T562" s="104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7" t="s">
        <v>149</v>
      </c>
      <c r="AU562" s="7" t="s">
        <v>78</v>
      </c>
    </row>
    <row r="563" spans="1:65" s="191" customFormat="1" x14ac:dyDescent="0.2">
      <c r="B563" s="192"/>
      <c r="D563" s="99" t="s">
        <v>151</v>
      </c>
      <c r="E563" s="193" t="s">
        <v>1</v>
      </c>
      <c r="F563" s="194" t="s">
        <v>213</v>
      </c>
      <c r="H563" s="193" t="s">
        <v>1</v>
      </c>
      <c r="L563" s="192"/>
      <c r="M563" s="195"/>
      <c r="N563" s="196"/>
      <c r="O563" s="196"/>
      <c r="P563" s="196"/>
      <c r="Q563" s="196"/>
      <c r="R563" s="196"/>
      <c r="S563" s="196"/>
      <c r="T563" s="197"/>
      <c r="AT563" s="193" t="s">
        <v>151</v>
      </c>
      <c r="AU563" s="193" t="s">
        <v>78</v>
      </c>
      <c r="AV563" s="191" t="s">
        <v>76</v>
      </c>
      <c r="AW563" s="191" t="s">
        <v>26</v>
      </c>
      <c r="AX563" s="191" t="s">
        <v>68</v>
      </c>
      <c r="AY563" s="193" t="s">
        <v>140</v>
      </c>
    </row>
    <row r="564" spans="1:65" s="191" customFormat="1" x14ac:dyDescent="0.2">
      <c r="B564" s="192"/>
      <c r="D564" s="99" t="s">
        <v>151</v>
      </c>
      <c r="E564" s="193" t="s">
        <v>1</v>
      </c>
      <c r="F564" s="194" t="s">
        <v>155</v>
      </c>
      <c r="H564" s="193" t="s">
        <v>1</v>
      </c>
      <c r="L564" s="192"/>
      <c r="M564" s="195"/>
      <c r="N564" s="196"/>
      <c r="O564" s="196"/>
      <c r="P564" s="196"/>
      <c r="Q564" s="196"/>
      <c r="R564" s="196"/>
      <c r="S564" s="196"/>
      <c r="T564" s="197"/>
      <c r="AT564" s="193" t="s">
        <v>151</v>
      </c>
      <c r="AU564" s="193" t="s">
        <v>78</v>
      </c>
      <c r="AV564" s="191" t="s">
        <v>76</v>
      </c>
      <c r="AW564" s="191" t="s">
        <v>26</v>
      </c>
      <c r="AX564" s="191" t="s">
        <v>68</v>
      </c>
      <c r="AY564" s="193" t="s">
        <v>140</v>
      </c>
    </row>
    <row r="565" spans="1:65" s="172" customFormat="1" x14ac:dyDescent="0.2">
      <c r="B565" s="173"/>
      <c r="D565" s="99" t="s">
        <v>151</v>
      </c>
      <c r="E565" s="174" t="s">
        <v>1</v>
      </c>
      <c r="F565" s="175" t="s">
        <v>549</v>
      </c>
      <c r="H565" s="176">
        <v>0.06</v>
      </c>
      <c r="L565" s="173"/>
      <c r="M565" s="177"/>
      <c r="N565" s="178"/>
      <c r="O565" s="178"/>
      <c r="P565" s="178"/>
      <c r="Q565" s="178"/>
      <c r="R565" s="178"/>
      <c r="S565" s="178"/>
      <c r="T565" s="179"/>
      <c r="AT565" s="174" t="s">
        <v>151</v>
      </c>
      <c r="AU565" s="174" t="s">
        <v>78</v>
      </c>
      <c r="AV565" s="172" t="s">
        <v>78</v>
      </c>
      <c r="AW565" s="172" t="s">
        <v>26</v>
      </c>
      <c r="AX565" s="172" t="s">
        <v>76</v>
      </c>
      <c r="AY565" s="174" t="s">
        <v>140</v>
      </c>
    </row>
    <row r="566" spans="1:65" s="18" customFormat="1" ht="37.9" customHeight="1" x14ac:dyDescent="0.2">
      <c r="A566" s="15"/>
      <c r="B566" s="16"/>
      <c r="C566" s="87" t="s">
        <v>550</v>
      </c>
      <c r="D566" s="87" t="s">
        <v>142</v>
      </c>
      <c r="E566" s="88" t="s">
        <v>551</v>
      </c>
      <c r="F566" s="89" t="s">
        <v>552</v>
      </c>
      <c r="G566" s="90" t="s">
        <v>145</v>
      </c>
      <c r="H566" s="91">
        <v>0.375</v>
      </c>
      <c r="I566" s="2"/>
      <c r="J566" s="92">
        <f>ROUND(I566*H566,2)</f>
        <v>0</v>
      </c>
      <c r="K566" s="89" t="s">
        <v>146</v>
      </c>
      <c r="L566" s="16"/>
      <c r="M566" s="93" t="s">
        <v>1</v>
      </c>
      <c r="N566" s="94" t="s">
        <v>34</v>
      </c>
      <c r="O566" s="95">
        <v>12.56</v>
      </c>
      <c r="P566" s="95">
        <f>O566*H566</f>
        <v>4.71</v>
      </c>
      <c r="Q566" s="95">
        <v>0</v>
      </c>
      <c r="R566" s="95">
        <f>Q566*H566</f>
        <v>0</v>
      </c>
      <c r="S566" s="95">
        <v>2.2000000000000002</v>
      </c>
      <c r="T566" s="96">
        <f>S566*H566</f>
        <v>0.82500000000000007</v>
      </c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R566" s="97" t="s">
        <v>147</v>
      </c>
      <c r="AT566" s="97" t="s">
        <v>142</v>
      </c>
      <c r="AU566" s="97" t="s">
        <v>78</v>
      </c>
      <c r="AY566" s="7" t="s">
        <v>140</v>
      </c>
      <c r="BE566" s="98">
        <f>IF(N566="základní",J566,0)</f>
        <v>0</v>
      </c>
      <c r="BF566" s="98">
        <f>IF(N566="snížená",J566,0)</f>
        <v>0</v>
      </c>
      <c r="BG566" s="98">
        <f>IF(N566="zákl. přenesená",J566,0)</f>
        <v>0</v>
      </c>
      <c r="BH566" s="98">
        <f>IF(N566="sníž. přenesená",J566,0)</f>
        <v>0</v>
      </c>
      <c r="BI566" s="98">
        <f>IF(N566="nulová",J566,0)</f>
        <v>0</v>
      </c>
      <c r="BJ566" s="7" t="s">
        <v>76</v>
      </c>
      <c r="BK566" s="98">
        <f>ROUND(I566*H566,2)</f>
        <v>0</v>
      </c>
      <c r="BL566" s="7" t="s">
        <v>147</v>
      </c>
      <c r="BM566" s="97" t="s">
        <v>553</v>
      </c>
    </row>
    <row r="567" spans="1:65" s="18" customFormat="1" x14ac:dyDescent="0.2">
      <c r="A567" s="15"/>
      <c r="B567" s="16"/>
      <c r="C567" s="15"/>
      <c r="D567" s="189" t="s">
        <v>149</v>
      </c>
      <c r="E567" s="15"/>
      <c r="F567" s="190" t="s">
        <v>554</v>
      </c>
      <c r="G567" s="15"/>
      <c r="H567" s="15"/>
      <c r="I567" s="15"/>
      <c r="J567" s="15"/>
      <c r="K567" s="15"/>
      <c r="L567" s="16"/>
      <c r="M567" s="101"/>
      <c r="N567" s="102"/>
      <c r="O567" s="103"/>
      <c r="P567" s="103"/>
      <c r="Q567" s="103"/>
      <c r="R567" s="103"/>
      <c r="S567" s="103"/>
      <c r="T567" s="104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7" t="s">
        <v>149</v>
      </c>
      <c r="AU567" s="7" t="s">
        <v>78</v>
      </c>
    </row>
    <row r="568" spans="1:65" s="191" customFormat="1" x14ac:dyDescent="0.2">
      <c r="B568" s="192"/>
      <c r="D568" s="99" t="s">
        <v>151</v>
      </c>
      <c r="E568" s="193" t="s">
        <v>1</v>
      </c>
      <c r="F568" s="194" t="s">
        <v>213</v>
      </c>
      <c r="H568" s="193" t="s">
        <v>1</v>
      </c>
      <c r="L568" s="192"/>
      <c r="M568" s="195"/>
      <c r="N568" s="196"/>
      <c r="O568" s="196"/>
      <c r="P568" s="196"/>
      <c r="Q568" s="196"/>
      <c r="R568" s="196"/>
      <c r="S568" s="196"/>
      <c r="T568" s="197"/>
      <c r="AT568" s="193" t="s">
        <v>151</v>
      </c>
      <c r="AU568" s="193" t="s">
        <v>78</v>
      </c>
      <c r="AV568" s="191" t="s">
        <v>76</v>
      </c>
      <c r="AW568" s="191" t="s">
        <v>26</v>
      </c>
      <c r="AX568" s="191" t="s">
        <v>68</v>
      </c>
      <c r="AY568" s="193" t="s">
        <v>140</v>
      </c>
    </row>
    <row r="569" spans="1:65" s="191" customFormat="1" ht="22.5" x14ac:dyDescent="0.2">
      <c r="B569" s="192"/>
      <c r="D569" s="99" t="s">
        <v>151</v>
      </c>
      <c r="E569" s="193" t="s">
        <v>1</v>
      </c>
      <c r="F569" s="194" t="s">
        <v>555</v>
      </c>
      <c r="H569" s="193" t="s">
        <v>1</v>
      </c>
      <c r="L569" s="192"/>
      <c r="M569" s="195"/>
      <c r="N569" s="196"/>
      <c r="O569" s="196"/>
      <c r="P569" s="196"/>
      <c r="Q569" s="196"/>
      <c r="R569" s="196"/>
      <c r="S569" s="196"/>
      <c r="T569" s="197"/>
      <c r="AT569" s="193" t="s">
        <v>151</v>
      </c>
      <c r="AU569" s="193" t="s">
        <v>78</v>
      </c>
      <c r="AV569" s="191" t="s">
        <v>76</v>
      </c>
      <c r="AW569" s="191" t="s">
        <v>26</v>
      </c>
      <c r="AX569" s="191" t="s">
        <v>68</v>
      </c>
      <c r="AY569" s="193" t="s">
        <v>140</v>
      </c>
    </row>
    <row r="570" spans="1:65" s="172" customFormat="1" x14ac:dyDescent="0.2">
      <c r="B570" s="173"/>
      <c r="D570" s="99" t="s">
        <v>151</v>
      </c>
      <c r="E570" s="174" t="s">
        <v>1</v>
      </c>
      <c r="F570" s="175" t="s">
        <v>556</v>
      </c>
      <c r="H570" s="176">
        <v>0.184</v>
      </c>
      <c r="L570" s="173"/>
      <c r="M570" s="177"/>
      <c r="N570" s="178"/>
      <c r="O570" s="178"/>
      <c r="P570" s="178"/>
      <c r="Q570" s="178"/>
      <c r="R570" s="178"/>
      <c r="S570" s="178"/>
      <c r="T570" s="179"/>
      <c r="AT570" s="174" t="s">
        <v>151</v>
      </c>
      <c r="AU570" s="174" t="s">
        <v>78</v>
      </c>
      <c r="AV570" s="172" t="s">
        <v>78</v>
      </c>
      <c r="AW570" s="172" t="s">
        <v>26</v>
      </c>
      <c r="AX570" s="172" t="s">
        <v>68</v>
      </c>
      <c r="AY570" s="174" t="s">
        <v>140</v>
      </c>
    </row>
    <row r="571" spans="1:65" s="191" customFormat="1" x14ac:dyDescent="0.2">
      <c r="B571" s="192"/>
      <c r="D571" s="99" t="s">
        <v>151</v>
      </c>
      <c r="E571" s="193" t="s">
        <v>1</v>
      </c>
      <c r="F571" s="194" t="s">
        <v>231</v>
      </c>
      <c r="H571" s="193" t="s">
        <v>1</v>
      </c>
      <c r="L571" s="192"/>
      <c r="M571" s="195"/>
      <c r="N571" s="196"/>
      <c r="O571" s="196"/>
      <c r="P571" s="196"/>
      <c r="Q571" s="196"/>
      <c r="R571" s="196"/>
      <c r="S571" s="196"/>
      <c r="T571" s="197"/>
      <c r="AT571" s="193" t="s">
        <v>151</v>
      </c>
      <c r="AU571" s="193" t="s">
        <v>78</v>
      </c>
      <c r="AV571" s="191" t="s">
        <v>76</v>
      </c>
      <c r="AW571" s="191" t="s">
        <v>26</v>
      </c>
      <c r="AX571" s="191" t="s">
        <v>68</v>
      </c>
      <c r="AY571" s="193" t="s">
        <v>140</v>
      </c>
    </row>
    <row r="572" spans="1:65" s="172" customFormat="1" x14ac:dyDescent="0.2">
      <c r="B572" s="173"/>
      <c r="D572" s="99" t="s">
        <v>151</v>
      </c>
      <c r="E572" s="174" t="s">
        <v>1</v>
      </c>
      <c r="F572" s="175" t="s">
        <v>557</v>
      </c>
      <c r="H572" s="176">
        <v>0.108</v>
      </c>
      <c r="L572" s="173"/>
      <c r="M572" s="177"/>
      <c r="N572" s="178"/>
      <c r="O572" s="178"/>
      <c r="P572" s="178"/>
      <c r="Q572" s="178"/>
      <c r="R572" s="178"/>
      <c r="S572" s="178"/>
      <c r="T572" s="179"/>
      <c r="AT572" s="174" t="s">
        <v>151</v>
      </c>
      <c r="AU572" s="174" t="s">
        <v>78</v>
      </c>
      <c r="AV572" s="172" t="s">
        <v>78</v>
      </c>
      <c r="AW572" s="172" t="s">
        <v>26</v>
      </c>
      <c r="AX572" s="172" t="s">
        <v>68</v>
      </c>
      <c r="AY572" s="174" t="s">
        <v>140</v>
      </c>
    </row>
    <row r="573" spans="1:65" s="172" customFormat="1" x14ac:dyDescent="0.2">
      <c r="B573" s="173"/>
      <c r="D573" s="99" t="s">
        <v>151</v>
      </c>
      <c r="E573" s="174" t="s">
        <v>1</v>
      </c>
      <c r="F573" s="175" t="s">
        <v>558</v>
      </c>
      <c r="H573" s="176">
        <v>3.5000000000000003E-2</v>
      </c>
      <c r="L573" s="173"/>
      <c r="M573" s="177"/>
      <c r="N573" s="178"/>
      <c r="O573" s="178"/>
      <c r="P573" s="178"/>
      <c r="Q573" s="178"/>
      <c r="R573" s="178"/>
      <c r="S573" s="178"/>
      <c r="T573" s="179"/>
      <c r="AT573" s="174" t="s">
        <v>151</v>
      </c>
      <c r="AU573" s="174" t="s">
        <v>78</v>
      </c>
      <c r="AV573" s="172" t="s">
        <v>78</v>
      </c>
      <c r="AW573" s="172" t="s">
        <v>26</v>
      </c>
      <c r="AX573" s="172" t="s">
        <v>68</v>
      </c>
      <c r="AY573" s="174" t="s">
        <v>140</v>
      </c>
    </row>
    <row r="574" spans="1:65" s="172" customFormat="1" x14ac:dyDescent="0.2">
      <c r="B574" s="173"/>
      <c r="D574" s="99" t="s">
        <v>151</v>
      </c>
      <c r="E574" s="174" t="s">
        <v>1</v>
      </c>
      <c r="F574" s="175" t="s">
        <v>559</v>
      </c>
      <c r="H574" s="176">
        <v>4.8000000000000001E-2</v>
      </c>
      <c r="L574" s="173"/>
      <c r="M574" s="177"/>
      <c r="N574" s="178"/>
      <c r="O574" s="178"/>
      <c r="P574" s="178"/>
      <c r="Q574" s="178"/>
      <c r="R574" s="178"/>
      <c r="S574" s="178"/>
      <c r="T574" s="179"/>
      <c r="AT574" s="174" t="s">
        <v>151</v>
      </c>
      <c r="AU574" s="174" t="s">
        <v>78</v>
      </c>
      <c r="AV574" s="172" t="s">
        <v>78</v>
      </c>
      <c r="AW574" s="172" t="s">
        <v>26</v>
      </c>
      <c r="AX574" s="172" t="s">
        <v>68</v>
      </c>
      <c r="AY574" s="174" t="s">
        <v>140</v>
      </c>
    </row>
    <row r="575" spans="1:65" s="180" customFormat="1" x14ac:dyDescent="0.2">
      <c r="B575" s="181"/>
      <c r="D575" s="99" t="s">
        <v>151</v>
      </c>
      <c r="E575" s="182" t="s">
        <v>1</v>
      </c>
      <c r="F575" s="183" t="s">
        <v>157</v>
      </c>
      <c r="H575" s="184">
        <v>0.375</v>
      </c>
      <c r="L575" s="181"/>
      <c r="M575" s="185"/>
      <c r="N575" s="186"/>
      <c r="O575" s="186"/>
      <c r="P575" s="186"/>
      <c r="Q575" s="186"/>
      <c r="R575" s="186"/>
      <c r="S575" s="186"/>
      <c r="T575" s="187"/>
      <c r="AT575" s="182" t="s">
        <v>151</v>
      </c>
      <c r="AU575" s="182" t="s">
        <v>78</v>
      </c>
      <c r="AV575" s="180" t="s">
        <v>147</v>
      </c>
      <c r="AW575" s="180" t="s">
        <v>26</v>
      </c>
      <c r="AX575" s="180" t="s">
        <v>76</v>
      </c>
      <c r="AY575" s="182" t="s">
        <v>140</v>
      </c>
    </row>
    <row r="576" spans="1:65" s="18" customFormat="1" ht="37.9" customHeight="1" x14ac:dyDescent="0.2">
      <c r="A576" s="15"/>
      <c r="B576" s="16"/>
      <c r="C576" s="87" t="s">
        <v>560</v>
      </c>
      <c r="D576" s="87" t="s">
        <v>142</v>
      </c>
      <c r="E576" s="88" t="s">
        <v>561</v>
      </c>
      <c r="F576" s="89" t="s">
        <v>562</v>
      </c>
      <c r="G576" s="90" t="s">
        <v>145</v>
      </c>
      <c r="H576" s="91">
        <v>0.2</v>
      </c>
      <c r="I576" s="2"/>
      <c r="J576" s="92">
        <f>ROUND(I576*H576,2)</f>
        <v>0</v>
      </c>
      <c r="K576" s="89" t="s">
        <v>146</v>
      </c>
      <c r="L576" s="16"/>
      <c r="M576" s="93" t="s">
        <v>1</v>
      </c>
      <c r="N576" s="94" t="s">
        <v>34</v>
      </c>
      <c r="O576" s="95">
        <v>10.88</v>
      </c>
      <c r="P576" s="95">
        <f>O576*H576</f>
        <v>2.1760000000000002</v>
      </c>
      <c r="Q576" s="95">
        <v>0</v>
      </c>
      <c r="R576" s="95">
        <f>Q576*H576</f>
        <v>0</v>
      </c>
      <c r="S576" s="95">
        <v>2.2000000000000002</v>
      </c>
      <c r="T576" s="96">
        <f>S576*H576</f>
        <v>0.44000000000000006</v>
      </c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R576" s="97" t="s">
        <v>147</v>
      </c>
      <c r="AT576" s="97" t="s">
        <v>142</v>
      </c>
      <c r="AU576" s="97" t="s">
        <v>78</v>
      </c>
      <c r="AY576" s="7" t="s">
        <v>140</v>
      </c>
      <c r="BE576" s="98">
        <f>IF(N576="základní",J576,0)</f>
        <v>0</v>
      </c>
      <c r="BF576" s="98">
        <f>IF(N576="snížená",J576,0)</f>
        <v>0</v>
      </c>
      <c r="BG576" s="98">
        <f>IF(N576="zákl. přenesená",J576,0)</f>
        <v>0</v>
      </c>
      <c r="BH576" s="98">
        <f>IF(N576="sníž. přenesená",J576,0)</f>
        <v>0</v>
      </c>
      <c r="BI576" s="98">
        <f>IF(N576="nulová",J576,0)</f>
        <v>0</v>
      </c>
      <c r="BJ576" s="7" t="s">
        <v>76</v>
      </c>
      <c r="BK576" s="98">
        <f>ROUND(I576*H576,2)</f>
        <v>0</v>
      </c>
      <c r="BL576" s="7" t="s">
        <v>147</v>
      </c>
      <c r="BM576" s="97" t="s">
        <v>563</v>
      </c>
    </row>
    <row r="577" spans="1:65" s="18" customFormat="1" x14ac:dyDescent="0.2">
      <c r="A577" s="15"/>
      <c r="B577" s="16"/>
      <c r="C577" s="15"/>
      <c r="D577" s="189" t="s">
        <v>149</v>
      </c>
      <c r="E577" s="15"/>
      <c r="F577" s="190" t="s">
        <v>564</v>
      </c>
      <c r="G577" s="15"/>
      <c r="H577" s="15"/>
      <c r="I577" s="15"/>
      <c r="J577" s="15"/>
      <c r="K577" s="15"/>
      <c r="L577" s="16"/>
      <c r="M577" s="101"/>
      <c r="N577" s="102"/>
      <c r="O577" s="103"/>
      <c r="P577" s="103"/>
      <c r="Q577" s="103"/>
      <c r="R577" s="103"/>
      <c r="S577" s="103"/>
      <c r="T577" s="104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7" t="s">
        <v>149</v>
      </c>
      <c r="AU577" s="7" t="s">
        <v>78</v>
      </c>
    </row>
    <row r="578" spans="1:65" s="191" customFormat="1" x14ac:dyDescent="0.2">
      <c r="B578" s="192"/>
      <c r="D578" s="99" t="s">
        <v>151</v>
      </c>
      <c r="E578" s="193" t="s">
        <v>1</v>
      </c>
      <c r="F578" s="194" t="s">
        <v>565</v>
      </c>
      <c r="H578" s="193" t="s">
        <v>1</v>
      </c>
      <c r="L578" s="192"/>
      <c r="M578" s="195"/>
      <c r="N578" s="196"/>
      <c r="O578" s="196"/>
      <c r="P578" s="196"/>
      <c r="Q578" s="196"/>
      <c r="R578" s="196"/>
      <c r="S578" s="196"/>
      <c r="T578" s="197"/>
      <c r="AT578" s="193" t="s">
        <v>151</v>
      </c>
      <c r="AU578" s="193" t="s">
        <v>78</v>
      </c>
      <c r="AV578" s="191" t="s">
        <v>76</v>
      </c>
      <c r="AW578" s="191" t="s">
        <v>26</v>
      </c>
      <c r="AX578" s="191" t="s">
        <v>68</v>
      </c>
      <c r="AY578" s="193" t="s">
        <v>140</v>
      </c>
    </row>
    <row r="579" spans="1:65" s="172" customFormat="1" x14ac:dyDescent="0.2">
      <c r="B579" s="173"/>
      <c r="D579" s="99" t="s">
        <v>151</v>
      </c>
      <c r="E579" s="174" t="s">
        <v>1</v>
      </c>
      <c r="F579" s="175" t="s">
        <v>566</v>
      </c>
      <c r="H579" s="176">
        <v>0.2</v>
      </c>
      <c r="L579" s="173"/>
      <c r="M579" s="177"/>
      <c r="N579" s="178"/>
      <c r="O579" s="178"/>
      <c r="P579" s="178"/>
      <c r="Q579" s="178"/>
      <c r="R579" s="178"/>
      <c r="S579" s="178"/>
      <c r="T579" s="179"/>
      <c r="AT579" s="174" t="s">
        <v>151</v>
      </c>
      <c r="AU579" s="174" t="s">
        <v>78</v>
      </c>
      <c r="AV579" s="172" t="s">
        <v>78</v>
      </c>
      <c r="AW579" s="172" t="s">
        <v>26</v>
      </c>
      <c r="AX579" s="172" t="s">
        <v>76</v>
      </c>
      <c r="AY579" s="174" t="s">
        <v>140</v>
      </c>
    </row>
    <row r="580" spans="1:65" s="18" customFormat="1" ht="37.9" customHeight="1" x14ac:dyDescent="0.2">
      <c r="A580" s="15"/>
      <c r="B580" s="16"/>
      <c r="C580" s="87" t="s">
        <v>567</v>
      </c>
      <c r="D580" s="87" t="s">
        <v>142</v>
      </c>
      <c r="E580" s="88" t="s">
        <v>568</v>
      </c>
      <c r="F580" s="89" t="s">
        <v>569</v>
      </c>
      <c r="G580" s="90" t="s">
        <v>145</v>
      </c>
      <c r="H580" s="91">
        <v>5.66</v>
      </c>
      <c r="I580" s="2"/>
      <c r="J580" s="92">
        <f>ROUND(I580*H580,2)</f>
        <v>0</v>
      </c>
      <c r="K580" s="89" t="s">
        <v>146</v>
      </c>
      <c r="L580" s="16"/>
      <c r="M580" s="93" t="s">
        <v>1</v>
      </c>
      <c r="N580" s="94" t="s">
        <v>34</v>
      </c>
      <c r="O580" s="95">
        <v>7.1950000000000003</v>
      </c>
      <c r="P580" s="95">
        <f>O580*H580</f>
        <v>40.723700000000001</v>
      </c>
      <c r="Q580" s="95">
        <v>0</v>
      </c>
      <c r="R580" s="95">
        <f>Q580*H580</f>
        <v>0</v>
      </c>
      <c r="S580" s="95">
        <v>2.2000000000000002</v>
      </c>
      <c r="T580" s="96">
        <f>S580*H580</f>
        <v>12.452000000000002</v>
      </c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R580" s="97" t="s">
        <v>147</v>
      </c>
      <c r="AT580" s="97" t="s">
        <v>142</v>
      </c>
      <c r="AU580" s="97" t="s">
        <v>78</v>
      </c>
      <c r="AY580" s="7" t="s">
        <v>140</v>
      </c>
      <c r="BE580" s="98">
        <f>IF(N580="základní",J580,0)</f>
        <v>0</v>
      </c>
      <c r="BF580" s="98">
        <f>IF(N580="snížená",J580,0)</f>
        <v>0</v>
      </c>
      <c r="BG580" s="98">
        <f>IF(N580="zákl. přenesená",J580,0)</f>
        <v>0</v>
      </c>
      <c r="BH580" s="98">
        <f>IF(N580="sníž. přenesená",J580,0)</f>
        <v>0</v>
      </c>
      <c r="BI580" s="98">
        <f>IF(N580="nulová",J580,0)</f>
        <v>0</v>
      </c>
      <c r="BJ580" s="7" t="s">
        <v>76</v>
      </c>
      <c r="BK580" s="98">
        <f>ROUND(I580*H580,2)</f>
        <v>0</v>
      </c>
      <c r="BL580" s="7" t="s">
        <v>147</v>
      </c>
      <c r="BM580" s="97" t="s">
        <v>570</v>
      </c>
    </row>
    <row r="581" spans="1:65" s="18" customFormat="1" x14ac:dyDescent="0.2">
      <c r="A581" s="15"/>
      <c r="B581" s="16"/>
      <c r="C581" s="15"/>
      <c r="D581" s="189" t="s">
        <v>149</v>
      </c>
      <c r="E581" s="15"/>
      <c r="F581" s="190" t="s">
        <v>571</v>
      </c>
      <c r="G581" s="15"/>
      <c r="H581" s="15"/>
      <c r="I581" s="15"/>
      <c r="J581" s="15"/>
      <c r="K581" s="15"/>
      <c r="L581" s="16"/>
      <c r="M581" s="101"/>
      <c r="N581" s="102"/>
      <c r="O581" s="103"/>
      <c r="P581" s="103"/>
      <c r="Q581" s="103"/>
      <c r="R581" s="103"/>
      <c r="S581" s="103"/>
      <c r="T581" s="104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7" t="s">
        <v>149</v>
      </c>
      <c r="AU581" s="7" t="s">
        <v>78</v>
      </c>
    </row>
    <row r="582" spans="1:65" s="191" customFormat="1" x14ac:dyDescent="0.2">
      <c r="B582" s="192"/>
      <c r="D582" s="99" t="s">
        <v>151</v>
      </c>
      <c r="E582" s="193" t="s">
        <v>1</v>
      </c>
      <c r="F582" s="194" t="s">
        <v>572</v>
      </c>
      <c r="H582" s="193" t="s">
        <v>1</v>
      </c>
      <c r="L582" s="192"/>
      <c r="M582" s="195"/>
      <c r="N582" s="196"/>
      <c r="O582" s="196"/>
      <c r="P582" s="196"/>
      <c r="Q582" s="196"/>
      <c r="R582" s="196"/>
      <c r="S582" s="196"/>
      <c r="T582" s="197"/>
      <c r="AT582" s="193" t="s">
        <v>151</v>
      </c>
      <c r="AU582" s="193" t="s">
        <v>78</v>
      </c>
      <c r="AV582" s="191" t="s">
        <v>76</v>
      </c>
      <c r="AW582" s="191" t="s">
        <v>26</v>
      </c>
      <c r="AX582" s="191" t="s">
        <v>68</v>
      </c>
      <c r="AY582" s="193" t="s">
        <v>140</v>
      </c>
    </row>
    <row r="583" spans="1:65" s="172" customFormat="1" x14ac:dyDescent="0.2">
      <c r="B583" s="173"/>
      <c r="D583" s="99" t="s">
        <v>151</v>
      </c>
      <c r="E583" s="174" t="s">
        <v>1</v>
      </c>
      <c r="F583" s="175" t="s">
        <v>573</v>
      </c>
      <c r="H583" s="176">
        <v>1.47</v>
      </c>
      <c r="L583" s="173"/>
      <c r="M583" s="177"/>
      <c r="N583" s="178"/>
      <c r="O583" s="178"/>
      <c r="P583" s="178"/>
      <c r="Q583" s="178"/>
      <c r="R583" s="178"/>
      <c r="S583" s="178"/>
      <c r="T583" s="179"/>
      <c r="AT583" s="174" t="s">
        <v>151</v>
      </c>
      <c r="AU583" s="174" t="s">
        <v>78</v>
      </c>
      <c r="AV583" s="172" t="s">
        <v>78</v>
      </c>
      <c r="AW583" s="172" t="s">
        <v>26</v>
      </c>
      <c r="AX583" s="172" t="s">
        <v>68</v>
      </c>
      <c r="AY583" s="174" t="s">
        <v>140</v>
      </c>
    </row>
    <row r="584" spans="1:65" s="191" customFormat="1" x14ac:dyDescent="0.2">
      <c r="B584" s="192"/>
      <c r="D584" s="99" t="s">
        <v>151</v>
      </c>
      <c r="E584" s="193" t="s">
        <v>1</v>
      </c>
      <c r="F584" s="194" t="s">
        <v>574</v>
      </c>
      <c r="H584" s="193" t="s">
        <v>1</v>
      </c>
      <c r="L584" s="192"/>
      <c r="M584" s="195"/>
      <c r="N584" s="196"/>
      <c r="O584" s="196"/>
      <c r="P584" s="196"/>
      <c r="Q584" s="196"/>
      <c r="R584" s="196"/>
      <c r="S584" s="196"/>
      <c r="T584" s="197"/>
      <c r="AT584" s="193" t="s">
        <v>151</v>
      </c>
      <c r="AU584" s="193" t="s">
        <v>78</v>
      </c>
      <c r="AV584" s="191" t="s">
        <v>76</v>
      </c>
      <c r="AW584" s="191" t="s">
        <v>26</v>
      </c>
      <c r="AX584" s="191" t="s">
        <v>68</v>
      </c>
      <c r="AY584" s="193" t="s">
        <v>140</v>
      </c>
    </row>
    <row r="585" spans="1:65" s="172" customFormat="1" x14ac:dyDescent="0.2">
      <c r="B585" s="173"/>
      <c r="D585" s="99" t="s">
        <v>151</v>
      </c>
      <c r="E585" s="174" t="s">
        <v>1</v>
      </c>
      <c r="F585" s="175" t="s">
        <v>575</v>
      </c>
      <c r="H585" s="176">
        <v>1.23</v>
      </c>
      <c r="L585" s="173"/>
      <c r="M585" s="177"/>
      <c r="N585" s="178"/>
      <c r="O585" s="178"/>
      <c r="P585" s="178"/>
      <c r="Q585" s="178"/>
      <c r="R585" s="178"/>
      <c r="S585" s="178"/>
      <c r="T585" s="179"/>
      <c r="AT585" s="174" t="s">
        <v>151</v>
      </c>
      <c r="AU585" s="174" t="s">
        <v>78</v>
      </c>
      <c r="AV585" s="172" t="s">
        <v>78</v>
      </c>
      <c r="AW585" s="172" t="s">
        <v>26</v>
      </c>
      <c r="AX585" s="172" t="s">
        <v>68</v>
      </c>
      <c r="AY585" s="174" t="s">
        <v>140</v>
      </c>
    </row>
    <row r="586" spans="1:65" s="191" customFormat="1" x14ac:dyDescent="0.2">
      <c r="B586" s="192"/>
      <c r="D586" s="99" t="s">
        <v>151</v>
      </c>
      <c r="E586" s="193" t="s">
        <v>1</v>
      </c>
      <c r="F586" s="194" t="s">
        <v>576</v>
      </c>
      <c r="H586" s="193" t="s">
        <v>1</v>
      </c>
      <c r="L586" s="192"/>
      <c r="M586" s="195"/>
      <c r="N586" s="196"/>
      <c r="O586" s="196"/>
      <c r="P586" s="196"/>
      <c r="Q586" s="196"/>
      <c r="R586" s="196"/>
      <c r="S586" s="196"/>
      <c r="T586" s="197"/>
      <c r="AT586" s="193" t="s">
        <v>151</v>
      </c>
      <c r="AU586" s="193" t="s">
        <v>78</v>
      </c>
      <c r="AV586" s="191" t="s">
        <v>76</v>
      </c>
      <c r="AW586" s="191" t="s">
        <v>26</v>
      </c>
      <c r="AX586" s="191" t="s">
        <v>68</v>
      </c>
      <c r="AY586" s="193" t="s">
        <v>140</v>
      </c>
    </row>
    <row r="587" spans="1:65" s="172" customFormat="1" x14ac:dyDescent="0.2">
      <c r="B587" s="173"/>
      <c r="D587" s="99" t="s">
        <v>151</v>
      </c>
      <c r="E587" s="174" t="s">
        <v>1</v>
      </c>
      <c r="F587" s="175" t="s">
        <v>577</v>
      </c>
      <c r="H587" s="176">
        <v>2.96</v>
      </c>
      <c r="L587" s="173"/>
      <c r="M587" s="177"/>
      <c r="N587" s="178"/>
      <c r="O587" s="178"/>
      <c r="P587" s="178"/>
      <c r="Q587" s="178"/>
      <c r="R587" s="178"/>
      <c r="S587" s="178"/>
      <c r="T587" s="179"/>
      <c r="AT587" s="174" t="s">
        <v>151</v>
      </c>
      <c r="AU587" s="174" t="s">
        <v>78</v>
      </c>
      <c r="AV587" s="172" t="s">
        <v>78</v>
      </c>
      <c r="AW587" s="172" t="s">
        <v>26</v>
      </c>
      <c r="AX587" s="172" t="s">
        <v>68</v>
      </c>
      <c r="AY587" s="174" t="s">
        <v>140</v>
      </c>
    </row>
    <row r="588" spans="1:65" s="180" customFormat="1" x14ac:dyDescent="0.2">
      <c r="B588" s="181"/>
      <c r="D588" s="99" t="s">
        <v>151</v>
      </c>
      <c r="E588" s="182" t="s">
        <v>1</v>
      </c>
      <c r="F588" s="183" t="s">
        <v>157</v>
      </c>
      <c r="H588" s="184">
        <v>5.66</v>
      </c>
      <c r="L588" s="181"/>
      <c r="M588" s="185"/>
      <c r="N588" s="186"/>
      <c r="O588" s="186"/>
      <c r="P588" s="186"/>
      <c r="Q588" s="186"/>
      <c r="R588" s="186"/>
      <c r="S588" s="186"/>
      <c r="T588" s="187"/>
      <c r="AT588" s="182" t="s">
        <v>151</v>
      </c>
      <c r="AU588" s="182" t="s">
        <v>78</v>
      </c>
      <c r="AV588" s="180" t="s">
        <v>147</v>
      </c>
      <c r="AW588" s="180" t="s">
        <v>26</v>
      </c>
      <c r="AX588" s="180" t="s">
        <v>76</v>
      </c>
      <c r="AY588" s="182" t="s">
        <v>140</v>
      </c>
    </row>
    <row r="589" spans="1:65" s="18" customFormat="1" ht="24.2" customHeight="1" x14ac:dyDescent="0.2">
      <c r="A589" s="15"/>
      <c r="B589" s="16"/>
      <c r="C589" s="87" t="s">
        <v>578</v>
      </c>
      <c r="D589" s="87" t="s">
        <v>142</v>
      </c>
      <c r="E589" s="88" t="s">
        <v>579</v>
      </c>
      <c r="F589" s="89" t="s">
        <v>580</v>
      </c>
      <c r="G589" s="90" t="s">
        <v>251</v>
      </c>
      <c r="H589" s="91">
        <v>1.0740000000000001</v>
      </c>
      <c r="I589" s="2"/>
      <c r="J589" s="92">
        <f>ROUND(I589*H589,2)</f>
        <v>0</v>
      </c>
      <c r="K589" s="89" t="s">
        <v>146</v>
      </c>
      <c r="L589" s="16"/>
      <c r="M589" s="93" t="s">
        <v>1</v>
      </c>
      <c r="N589" s="94" t="s">
        <v>34</v>
      </c>
      <c r="O589" s="95">
        <v>0.39100000000000001</v>
      </c>
      <c r="P589" s="95">
        <f>O589*H589</f>
        <v>0.41993400000000003</v>
      </c>
      <c r="Q589" s="95">
        <v>0</v>
      </c>
      <c r="R589" s="95">
        <f>Q589*H589</f>
        <v>0</v>
      </c>
      <c r="S589" s="95">
        <v>3.1E-2</v>
      </c>
      <c r="T589" s="96">
        <f>S589*H589</f>
        <v>3.3294000000000004E-2</v>
      </c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R589" s="97" t="s">
        <v>147</v>
      </c>
      <c r="AT589" s="97" t="s">
        <v>142</v>
      </c>
      <c r="AU589" s="97" t="s">
        <v>78</v>
      </c>
      <c r="AY589" s="7" t="s">
        <v>140</v>
      </c>
      <c r="BE589" s="98">
        <f>IF(N589="základní",J589,0)</f>
        <v>0</v>
      </c>
      <c r="BF589" s="98">
        <f>IF(N589="snížená",J589,0)</f>
        <v>0</v>
      </c>
      <c r="BG589" s="98">
        <f>IF(N589="zákl. přenesená",J589,0)</f>
        <v>0</v>
      </c>
      <c r="BH589" s="98">
        <f>IF(N589="sníž. přenesená",J589,0)</f>
        <v>0</v>
      </c>
      <c r="BI589" s="98">
        <f>IF(N589="nulová",J589,0)</f>
        <v>0</v>
      </c>
      <c r="BJ589" s="7" t="s">
        <v>76</v>
      </c>
      <c r="BK589" s="98">
        <f>ROUND(I589*H589,2)</f>
        <v>0</v>
      </c>
      <c r="BL589" s="7" t="s">
        <v>147</v>
      </c>
      <c r="BM589" s="97" t="s">
        <v>581</v>
      </c>
    </row>
    <row r="590" spans="1:65" s="18" customFormat="1" x14ac:dyDescent="0.2">
      <c r="A590" s="15"/>
      <c r="B590" s="16"/>
      <c r="C590" s="15"/>
      <c r="D590" s="189" t="s">
        <v>149</v>
      </c>
      <c r="E590" s="15"/>
      <c r="F590" s="190" t="s">
        <v>582</v>
      </c>
      <c r="G590" s="15"/>
      <c r="H590" s="15"/>
      <c r="I590" s="15"/>
      <c r="J590" s="15"/>
      <c r="K590" s="15"/>
      <c r="L590" s="16"/>
      <c r="M590" s="101"/>
      <c r="N590" s="102"/>
      <c r="O590" s="103"/>
      <c r="P590" s="103"/>
      <c r="Q590" s="103"/>
      <c r="R590" s="103"/>
      <c r="S590" s="103"/>
      <c r="T590" s="104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7" t="s">
        <v>149</v>
      </c>
      <c r="AU590" s="7" t="s">
        <v>78</v>
      </c>
    </row>
    <row r="591" spans="1:65" s="191" customFormat="1" x14ac:dyDescent="0.2">
      <c r="B591" s="192"/>
      <c r="D591" s="99" t="s">
        <v>151</v>
      </c>
      <c r="E591" s="193" t="s">
        <v>1</v>
      </c>
      <c r="F591" s="194" t="s">
        <v>583</v>
      </c>
      <c r="H591" s="193" t="s">
        <v>1</v>
      </c>
      <c r="L591" s="192"/>
      <c r="M591" s="195"/>
      <c r="N591" s="196"/>
      <c r="O591" s="196"/>
      <c r="P591" s="196"/>
      <c r="Q591" s="196"/>
      <c r="R591" s="196"/>
      <c r="S591" s="196"/>
      <c r="T591" s="197"/>
      <c r="AT591" s="193" t="s">
        <v>151</v>
      </c>
      <c r="AU591" s="193" t="s">
        <v>78</v>
      </c>
      <c r="AV591" s="191" t="s">
        <v>76</v>
      </c>
      <c r="AW591" s="191" t="s">
        <v>26</v>
      </c>
      <c r="AX591" s="191" t="s">
        <v>68</v>
      </c>
      <c r="AY591" s="193" t="s">
        <v>140</v>
      </c>
    </row>
    <row r="592" spans="1:65" s="172" customFormat="1" x14ac:dyDescent="0.2">
      <c r="B592" s="173"/>
      <c r="D592" s="99" t="s">
        <v>151</v>
      </c>
      <c r="E592" s="174" t="s">
        <v>1</v>
      </c>
      <c r="F592" s="175" t="s">
        <v>584</v>
      </c>
      <c r="H592" s="176">
        <v>1.0740000000000001</v>
      </c>
      <c r="L592" s="173"/>
      <c r="M592" s="177"/>
      <c r="N592" s="178"/>
      <c r="O592" s="178"/>
      <c r="P592" s="178"/>
      <c r="Q592" s="178"/>
      <c r="R592" s="178"/>
      <c r="S592" s="178"/>
      <c r="T592" s="179"/>
      <c r="AT592" s="174" t="s">
        <v>151</v>
      </c>
      <c r="AU592" s="174" t="s">
        <v>78</v>
      </c>
      <c r="AV592" s="172" t="s">
        <v>78</v>
      </c>
      <c r="AW592" s="172" t="s">
        <v>26</v>
      </c>
      <c r="AX592" s="172" t="s">
        <v>76</v>
      </c>
      <c r="AY592" s="174" t="s">
        <v>140</v>
      </c>
    </row>
    <row r="593" spans="1:65" s="18" customFormat="1" ht="24.2" customHeight="1" x14ac:dyDescent="0.2">
      <c r="A593" s="15"/>
      <c r="B593" s="16"/>
      <c r="C593" s="87" t="s">
        <v>585</v>
      </c>
      <c r="D593" s="87" t="s">
        <v>142</v>
      </c>
      <c r="E593" s="88" t="s">
        <v>586</v>
      </c>
      <c r="F593" s="89" t="s">
        <v>587</v>
      </c>
      <c r="G593" s="90" t="s">
        <v>251</v>
      </c>
      <c r="H593" s="91">
        <v>2.2799999999999998</v>
      </c>
      <c r="I593" s="2"/>
      <c r="J593" s="92">
        <f>ROUND(I593*H593,2)</f>
        <v>0</v>
      </c>
      <c r="K593" s="89" t="s">
        <v>146</v>
      </c>
      <c r="L593" s="16"/>
      <c r="M593" s="93" t="s">
        <v>1</v>
      </c>
      <c r="N593" s="94" t="s">
        <v>34</v>
      </c>
      <c r="O593" s="95">
        <v>1.105</v>
      </c>
      <c r="P593" s="95">
        <f>O593*H593</f>
        <v>2.5193999999999996</v>
      </c>
      <c r="Q593" s="95">
        <v>0</v>
      </c>
      <c r="R593" s="95">
        <f>Q593*H593</f>
        <v>0</v>
      </c>
      <c r="S593" s="95">
        <v>6.5000000000000002E-2</v>
      </c>
      <c r="T593" s="96">
        <f>S593*H593</f>
        <v>0.1482</v>
      </c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R593" s="97" t="s">
        <v>147</v>
      </c>
      <c r="AT593" s="97" t="s">
        <v>142</v>
      </c>
      <c r="AU593" s="97" t="s">
        <v>78</v>
      </c>
      <c r="AY593" s="7" t="s">
        <v>140</v>
      </c>
      <c r="BE593" s="98">
        <f>IF(N593="základní",J593,0)</f>
        <v>0</v>
      </c>
      <c r="BF593" s="98">
        <f>IF(N593="snížená",J593,0)</f>
        <v>0</v>
      </c>
      <c r="BG593" s="98">
        <f>IF(N593="zákl. přenesená",J593,0)</f>
        <v>0</v>
      </c>
      <c r="BH593" s="98">
        <f>IF(N593="sníž. přenesená",J593,0)</f>
        <v>0</v>
      </c>
      <c r="BI593" s="98">
        <f>IF(N593="nulová",J593,0)</f>
        <v>0</v>
      </c>
      <c r="BJ593" s="7" t="s">
        <v>76</v>
      </c>
      <c r="BK593" s="98">
        <f>ROUND(I593*H593,2)</f>
        <v>0</v>
      </c>
      <c r="BL593" s="7" t="s">
        <v>147</v>
      </c>
      <c r="BM593" s="97" t="s">
        <v>588</v>
      </c>
    </row>
    <row r="594" spans="1:65" s="18" customFormat="1" x14ac:dyDescent="0.2">
      <c r="A594" s="15"/>
      <c r="B594" s="16"/>
      <c r="C594" s="15"/>
      <c r="D594" s="189" t="s">
        <v>149</v>
      </c>
      <c r="E594" s="15"/>
      <c r="F594" s="190" t="s">
        <v>589</v>
      </c>
      <c r="G594" s="15"/>
      <c r="H594" s="15"/>
      <c r="I594" s="15"/>
      <c r="J594" s="15"/>
      <c r="K594" s="15"/>
      <c r="L594" s="16"/>
      <c r="M594" s="101"/>
      <c r="N594" s="102"/>
      <c r="O594" s="103"/>
      <c r="P594" s="103"/>
      <c r="Q594" s="103"/>
      <c r="R594" s="103"/>
      <c r="S594" s="103"/>
      <c r="T594" s="104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7" t="s">
        <v>149</v>
      </c>
      <c r="AU594" s="7" t="s">
        <v>78</v>
      </c>
    </row>
    <row r="595" spans="1:65" s="191" customFormat="1" x14ac:dyDescent="0.2">
      <c r="B595" s="192"/>
      <c r="D595" s="99" t="s">
        <v>151</v>
      </c>
      <c r="E595" s="193" t="s">
        <v>1</v>
      </c>
      <c r="F595" s="194" t="s">
        <v>275</v>
      </c>
      <c r="H595" s="193" t="s">
        <v>1</v>
      </c>
      <c r="L595" s="192"/>
      <c r="M595" s="195"/>
      <c r="N595" s="196"/>
      <c r="O595" s="196"/>
      <c r="P595" s="196"/>
      <c r="Q595" s="196"/>
      <c r="R595" s="196"/>
      <c r="S595" s="196"/>
      <c r="T595" s="197"/>
      <c r="AT595" s="193" t="s">
        <v>151</v>
      </c>
      <c r="AU595" s="193" t="s">
        <v>78</v>
      </c>
      <c r="AV595" s="191" t="s">
        <v>76</v>
      </c>
      <c r="AW595" s="191" t="s">
        <v>26</v>
      </c>
      <c r="AX595" s="191" t="s">
        <v>68</v>
      </c>
      <c r="AY595" s="193" t="s">
        <v>140</v>
      </c>
    </row>
    <row r="596" spans="1:65" s="172" customFormat="1" x14ac:dyDescent="0.2">
      <c r="B596" s="173"/>
      <c r="D596" s="99" t="s">
        <v>151</v>
      </c>
      <c r="E596" s="174" t="s">
        <v>1</v>
      </c>
      <c r="F596" s="175" t="s">
        <v>590</v>
      </c>
      <c r="H596" s="176">
        <v>0.76</v>
      </c>
      <c r="L596" s="173"/>
      <c r="M596" s="177"/>
      <c r="N596" s="178"/>
      <c r="O596" s="178"/>
      <c r="P596" s="178"/>
      <c r="Q596" s="178"/>
      <c r="R596" s="178"/>
      <c r="S596" s="178"/>
      <c r="T596" s="179"/>
      <c r="AT596" s="174" t="s">
        <v>151</v>
      </c>
      <c r="AU596" s="174" t="s">
        <v>78</v>
      </c>
      <c r="AV596" s="172" t="s">
        <v>78</v>
      </c>
      <c r="AW596" s="172" t="s">
        <v>26</v>
      </c>
      <c r="AX596" s="172" t="s">
        <v>68</v>
      </c>
      <c r="AY596" s="174" t="s">
        <v>140</v>
      </c>
    </row>
    <row r="597" spans="1:65" s="191" customFormat="1" x14ac:dyDescent="0.2">
      <c r="B597" s="192"/>
      <c r="D597" s="99" t="s">
        <v>151</v>
      </c>
      <c r="E597" s="193" t="s">
        <v>1</v>
      </c>
      <c r="F597" s="194" t="s">
        <v>277</v>
      </c>
      <c r="H597" s="193" t="s">
        <v>1</v>
      </c>
      <c r="L597" s="192"/>
      <c r="M597" s="195"/>
      <c r="N597" s="196"/>
      <c r="O597" s="196"/>
      <c r="P597" s="196"/>
      <c r="Q597" s="196"/>
      <c r="R597" s="196"/>
      <c r="S597" s="196"/>
      <c r="T597" s="197"/>
      <c r="AT597" s="193" t="s">
        <v>151</v>
      </c>
      <c r="AU597" s="193" t="s">
        <v>78</v>
      </c>
      <c r="AV597" s="191" t="s">
        <v>76</v>
      </c>
      <c r="AW597" s="191" t="s">
        <v>26</v>
      </c>
      <c r="AX597" s="191" t="s">
        <v>68</v>
      </c>
      <c r="AY597" s="193" t="s">
        <v>140</v>
      </c>
    </row>
    <row r="598" spans="1:65" s="172" customFormat="1" x14ac:dyDescent="0.2">
      <c r="B598" s="173"/>
      <c r="D598" s="99" t="s">
        <v>151</v>
      </c>
      <c r="E598" s="174" t="s">
        <v>1</v>
      </c>
      <c r="F598" s="175" t="s">
        <v>590</v>
      </c>
      <c r="H598" s="176">
        <v>0.76</v>
      </c>
      <c r="L598" s="173"/>
      <c r="M598" s="177"/>
      <c r="N598" s="178"/>
      <c r="O598" s="178"/>
      <c r="P598" s="178"/>
      <c r="Q598" s="178"/>
      <c r="R598" s="178"/>
      <c r="S598" s="178"/>
      <c r="T598" s="179"/>
      <c r="AT598" s="174" t="s">
        <v>151</v>
      </c>
      <c r="AU598" s="174" t="s">
        <v>78</v>
      </c>
      <c r="AV598" s="172" t="s">
        <v>78</v>
      </c>
      <c r="AW598" s="172" t="s">
        <v>26</v>
      </c>
      <c r="AX598" s="172" t="s">
        <v>68</v>
      </c>
      <c r="AY598" s="174" t="s">
        <v>140</v>
      </c>
    </row>
    <row r="599" spans="1:65" s="191" customFormat="1" x14ac:dyDescent="0.2">
      <c r="B599" s="192"/>
      <c r="D599" s="99" t="s">
        <v>151</v>
      </c>
      <c r="E599" s="193" t="s">
        <v>1</v>
      </c>
      <c r="F599" s="194" t="s">
        <v>278</v>
      </c>
      <c r="H599" s="193" t="s">
        <v>1</v>
      </c>
      <c r="L599" s="192"/>
      <c r="M599" s="195"/>
      <c r="N599" s="196"/>
      <c r="O599" s="196"/>
      <c r="P599" s="196"/>
      <c r="Q599" s="196"/>
      <c r="R599" s="196"/>
      <c r="S599" s="196"/>
      <c r="T599" s="197"/>
      <c r="AT599" s="193" t="s">
        <v>151</v>
      </c>
      <c r="AU599" s="193" t="s">
        <v>78</v>
      </c>
      <c r="AV599" s="191" t="s">
        <v>76</v>
      </c>
      <c r="AW599" s="191" t="s">
        <v>26</v>
      </c>
      <c r="AX599" s="191" t="s">
        <v>68</v>
      </c>
      <c r="AY599" s="193" t="s">
        <v>140</v>
      </c>
    </row>
    <row r="600" spans="1:65" s="172" customFormat="1" x14ac:dyDescent="0.2">
      <c r="B600" s="173"/>
      <c r="D600" s="99" t="s">
        <v>151</v>
      </c>
      <c r="E600" s="174" t="s">
        <v>1</v>
      </c>
      <c r="F600" s="175" t="s">
        <v>590</v>
      </c>
      <c r="H600" s="176">
        <v>0.76</v>
      </c>
      <c r="L600" s="173"/>
      <c r="M600" s="177"/>
      <c r="N600" s="178"/>
      <c r="O600" s="178"/>
      <c r="P600" s="178"/>
      <c r="Q600" s="178"/>
      <c r="R600" s="178"/>
      <c r="S600" s="178"/>
      <c r="T600" s="179"/>
      <c r="AT600" s="174" t="s">
        <v>151</v>
      </c>
      <c r="AU600" s="174" t="s">
        <v>78</v>
      </c>
      <c r="AV600" s="172" t="s">
        <v>78</v>
      </c>
      <c r="AW600" s="172" t="s">
        <v>26</v>
      </c>
      <c r="AX600" s="172" t="s">
        <v>68</v>
      </c>
      <c r="AY600" s="174" t="s">
        <v>140</v>
      </c>
    </row>
    <row r="601" spans="1:65" s="180" customFormat="1" x14ac:dyDescent="0.2">
      <c r="B601" s="181"/>
      <c r="D601" s="99" t="s">
        <v>151</v>
      </c>
      <c r="E601" s="182" t="s">
        <v>1</v>
      </c>
      <c r="F601" s="183" t="s">
        <v>157</v>
      </c>
      <c r="H601" s="184">
        <v>2.2799999999999998</v>
      </c>
      <c r="L601" s="181"/>
      <c r="M601" s="185"/>
      <c r="N601" s="186"/>
      <c r="O601" s="186"/>
      <c r="P601" s="186"/>
      <c r="Q601" s="186"/>
      <c r="R601" s="186"/>
      <c r="S601" s="186"/>
      <c r="T601" s="187"/>
      <c r="AT601" s="182" t="s">
        <v>151</v>
      </c>
      <c r="AU601" s="182" t="s">
        <v>78</v>
      </c>
      <c r="AV601" s="180" t="s">
        <v>147</v>
      </c>
      <c r="AW601" s="180" t="s">
        <v>26</v>
      </c>
      <c r="AX601" s="180" t="s">
        <v>76</v>
      </c>
      <c r="AY601" s="182" t="s">
        <v>140</v>
      </c>
    </row>
    <row r="602" spans="1:65" s="18" customFormat="1" ht="21.75" customHeight="1" x14ac:dyDescent="0.2">
      <c r="A602" s="15"/>
      <c r="B602" s="16"/>
      <c r="C602" s="87" t="s">
        <v>591</v>
      </c>
      <c r="D602" s="87" t="s">
        <v>142</v>
      </c>
      <c r="E602" s="88" t="s">
        <v>592</v>
      </c>
      <c r="F602" s="89" t="s">
        <v>593</v>
      </c>
      <c r="G602" s="90" t="s">
        <v>251</v>
      </c>
      <c r="H602" s="91">
        <v>1.81</v>
      </c>
      <c r="I602" s="2"/>
      <c r="J602" s="92">
        <f>ROUND(I602*H602,2)</f>
        <v>0</v>
      </c>
      <c r="K602" s="89" t="s">
        <v>146</v>
      </c>
      <c r="L602" s="16"/>
      <c r="M602" s="93" t="s">
        <v>1</v>
      </c>
      <c r="N602" s="94" t="s">
        <v>34</v>
      </c>
      <c r="O602" s="95">
        <v>0.93899999999999995</v>
      </c>
      <c r="P602" s="95">
        <f>O602*H602</f>
        <v>1.6995899999999999</v>
      </c>
      <c r="Q602" s="95">
        <v>0</v>
      </c>
      <c r="R602" s="95">
        <f>Q602*H602</f>
        <v>0</v>
      </c>
      <c r="S602" s="95">
        <v>7.5999999999999998E-2</v>
      </c>
      <c r="T602" s="96">
        <f>S602*H602</f>
        <v>0.13755999999999999</v>
      </c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R602" s="97" t="s">
        <v>147</v>
      </c>
      <c r="AT602" s="97" t="s">
        <v>142</v>
      </c>
      <c r="AU602" s="97" t="s">
        <v>78</v>
      </c>
      <c r="AY602" s="7" t="s">
        <v>140</v>
      </c>
      <c r="BE602" s="98">
        <f>IF(N602="základní",J602,0)</f>
        <v>0</v>
      </c>
      <c r="BF602" s="98">
        <f>IF(N602="snížená",J602,0)</f>
        <v>0</v>
      </c>
      <c r="BG602" s="98">
        <f>IF(N602="zákl. přenesená",J602,0)</f>
        <v>0</v>
      </c>
      <c r="BH602" s="98">
        <f>IF(N602="sníž. přenesená",J602,0)</f>
        <v>0</v>
      </c>
      <c r="BI602" s="98">
        <f>IF(N602="nulová",J602,0)</f>
        <v>0</v>
      </c>
      <c r="BJ602" s="7" t="s">
        <v>76</v>
      </c>
      <c r="BK602" s="98">
        <f>ROUND(I602*H602,2)</f>
        <v>0</v>
      </c>
      <c r="BL602" s="7" t="s">
        <v>147</v>
      </c>
      <c r="BM602" s="97" t="s">
        <v>594</v>
      </c>
    </row>
    <row r="603" spans="1:65" s="18" customFormat="1" x14ac:dyDescent="0.2">
      <c r="A603" s="15"/>
      <c r="B603" s="16"/>
      <c r="C603" s="15"/>
      <c r="D603" s="189" t="s">
        <v>149</v>
      </c>
      <c r="E603" s="15"/>
      <c r="F603" s="190" t="s">
        <v>595</v>
      </c>
      <c r="G603" s="15"/>
      <c r="H603" s="15"/>
      <c r="I603" s="15"/>
      <c r="J603" s="15"/>
      <c r="K603" s="15"/>
      <c r="L603" s="16"/>
      <c r="M603" s="101"/>
      <c r="N603" s="102"/>
      <c r="O603" s="103"/>
      <c r="P603" s="103"/>
      <c r="Q603" s="103"/>
      <c r="R603" s="103"/>
      <c r="S603" s="103"/>
      <c r="T603" s="104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7" t="s">
        <v>149</v>
      </c>
      <c r="AU603" s="7" t="s">
        <v>78</v>
      </c>
    </row>
    <row r="604" spans="1:65" s="191" customFormat="1" x14ac:dyDescent="0.2">
      <c r="B604" s="192"/>
      <c r="D604" s="99" t="s">
        <v>151</v>
      </c>
      <c r="E604" s="193" t="s">
        <v>1</v>
      </c>
      <c r="F604" s="194" t="s">
        <v>477</v>
      </c>
      <c r="H604" s="193" t="s">
        <v>1</v>
      </c>
      <c r="L604" s="192"/>
      <c r="M604" s="195"/>
      <c r="N604" s="196"/>
      <c r="O604" s="196"/>
      <c r="P604" s="196"/>
      <c r="Q604" s="196"/>
      <c r="R604" s="196"/>
      <c r="S604" s="196"/>
      <c r="T604" s="197"/>
      <c r="AT604" s="193" t="s">
        <v>151</v>
      </c>
      <c r="AU604" s="193" t="s">
        <v>78</v>
      </c>
      <c r="AV604" s="191" t="s">
        <v>76</v>
      </c>
      <c r="AW604" s="191" t="s">
        <v>26</v>
      </c>
      <c r="AX604" s="191" t="s">
        <v>68</v>
      </c>
      <c r="AY604" s="193" t="s">
        <v>140</v>
      </c>
    </row>
    <row r="605" spans="1:65" s="172" customFormat="1" x14ac:dyDescent="0.2">
      <c r="B605" s="173"/>
      <c r="D605" s="99" t="s">
        <v>151</v>
      </c>
      <c r="E605" s="174" t="s">
        <v>1</v>
      </c>
      <c r="F605" s="175" t="s">
        <v>596</v>
      </c>
      <c r="H605" s="176">
        <v>1.81</v>
      </c>
      <c r="L605" s="173"/>
      <c r="M605" s="177"/>
      <c r="N605" s="178"/>
      <c r="O605" s="178"/>
      <c r="P605" s="178"/>
      <c r="Q605" s="178"/>
      <c r="R605" s="178"/>
      <c r="S605" s="178"/>
      <c r="T605" s="179"/>
      <c r="AT605" s="174" t="s">
        <v>151</v>
      </c>
      <c r="AU605" s="174" t="s">
        <v>78</v>
      </c>
      <c r="AV605" s="172" t="s">
        <v>78</v>
      </c>
      <c r="AW605" s="172" t="s">
        <v>26</v>
      </c>
      <c r="AX605" s="172" t="s">
        <v>76</v>
      </c>
      <c r="AY605" s="174" t="s">
        <v>140</v>
      </c>
    </row>
    <row r="606" spans="1:65" s="18" customFormat="1" ht="21.75" customHeight="1" x14ac:dyDescent="0.2">
      <c r="A606" s="15"/>
      <c r="B606" s="16"/>
      <c r="C606" s="87" t="s">
        <v>597</v>
      </c>
      <c r="D606" s="87" t="s">
        <v>142</v>
      </c>
      <c r="E606" s="88" t="s">
        <v>598</v>
      </c>
      <c r="F606" s="89" t="s">
        <v>599</v>
      </c>
      <c r="G606" s="90" t="s">
        <v>251</v>
      </c>
      <c r="H606" s="91">
        <v>7.1059999999999999</v>
      </c>
      <c r="I606" s="2"/>
      <c r="J606" s="92">
        <f>ROUND(I606*H606,2)</f>
        <v>0</v>
      </c>
      <c r="K606" s="89" t="s">
        <v>146</v>
      </c>
      <c r="L606" s="16"/>
      <c r="M606" s="93" t="s">
        <v>1</v>
      </c>
      <c r="N606" s="94" t="s">
        <v>34</v>
      </c>
      <c r="O606" s="95">
        <v>0.71799999999999997</v>
      </c>
      <c r="P606" s="95">
        <f>O606*H606</f>
        <v>5.1021079999999994</v>
      </c>
      <c r="Q606" s="95">
        <v>0</v>
      </c>
      <c r="R606" s="95">
        <f>Q606*H606</f>
        <v>0</v>
      </c>
      <c r="S606" s="95">
        <v>6.3E-2</v>
      </c>
      <c r="T606" s="96">
        <f>S606*H606</f>
        <v>0.44767800000000002</v>
      </c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R606" s="97" t="s">
        <v>147</v>
      </c>
      <c r="AT606" s="97" t="s">
        <v>142</v>
      </c>
      <c r="AU606" s="97" t="s">
        <v>78</v>
      </c>
      <c r="AY606" s="7" t="s">
        <v>140</v>
      </c>
      <c r="BE606" s="98">
        <f>IF(N606="základní",J606,0)</f>
        <v>0</v>
      </c>
      <c r="BF606" s="98">
        <f>IF(N606="snížená",J606,0)</f>
        <v>0</v>
      </c>
      <c r="BG606" s="98">
        <f>IF(N606="zákl. přenesená",J606,0)</f>
        <v>0</v>
      </c>
      <c r="BH606" s="98">
        <f>IF(N606="sníž. přenesená",J606,0)</f>
        <v>0</v>
      </c>
      <c r="BI606" s="98">
        <f>IF(N606="nulová",J606,0)</f>
        <v>0</v>
      </c>
      <c r="BJ606" s="7" t="s">
        <v>76</v>
      </c>
      <c r="BK606" s="98">
        <f>ROUND(I606*H606,2)</f>
        <v>0</v>
      </c>
      <c r="BL606" s="7" t="s">
        <v>147</v>
      </c>
      <c r="BM606" s="97" t="s">
        <v>600</v>
      </c>
    </row>
    <row r="607" spans="1:65" s="18" customFormat="1" x14ac:dyDescent="0.2">
      <c r="A607" s="15"/>
      <c r="B607" s="16"/>
      <c r="C607" s="15"/>
      <c r="D607" s="189" t="s">
        <v>149</v>
      </c>
      <c r="E607" s="15"/>
      <c r="F607" s="190" t="s">
        <v>601</v>
      </c>
      <c r="G607" s="15"/>
      <c r="H607" s="15"/>
      <c r="I607" s="15"/>
      <c r="J607" s="15"/>
      <c r="K607" s="15"/>
      <c r="L607" s="16"/>
      <c r="M607" s="101"/>
      <c r="N607" s="102"/>
      <c r="O607" s="103"/>
      <c r="P607" s="103"/>
      <c r="Q607" s="103"/>
      <c r="R607" s="103"/>
      <c r="S607" s="103"/>
      <c r="T607" s="104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7" t="s">
        <v>149</v>
      </c>
      <c r="AU607" s="7" t="s">
        <v>78</v>
      </c>
    </row>
    <row r="608" spans="1:65" s="191" customFormat="1" x14ac:dyDescent="0.2">
      <c r="B608" s="192"/>
      <c r="D608" s="99" t="s">
        <v>151</v>
      </c>
      <c r="E608" s="193" t="s">
        <v>1</v>
      </c>
      <c r="F608" s="194" t="s">
        <v>602</v>
      </c>
      <c r="H608" s="193" t="s">
        <v>1</v>
      </c>
      <c r="L608" s="192"/>
      <c r="M608" s="195"/>
      <c r="N608" s="196"/>
      <c r="O608" s="196"/>
      <c r="P608" s="196"/>
      <c r="Q608" s="196"/>
      <c r="R608" s="196"/>
      <c r="S608" s="196"/>
      <c r="T608" s="197"/>
      <c r="AT608" s="193" t="s">
        <v>151</v>
      </c>
      <c r="AU608" s="193" t="s">
        <v>78</v>
      </c>
      <c r="AV608" s="191" t="s">
        <v>76</v>
      </c>
      <c r="AW608" s="191" t="s">
        <v>26</v>
      </c>
      <c r="AX608" s="191" t="s">
        <v>68</v>
      </c>
      <c r="AY608" s="193" t="s">
        <v>140</v>
      </c>
    </row>
    <row r="609" spans="1:65" s="172" customFormat="1" x14ac:dyDescent="0.2">
      <c r="B609" s="173"/>
      <c r="D609" s="99" t="s">
        <v>151</v>
      </c>
      <c r="E609" s="174" t="s">
        <v>1</v>
      </c>
      <c r="F609" s="175" t="s">
        <v>603</v>
      </c>
      <c r="H609" s="176">
        <v>7.1059999999999999</v>
      </c>
      <c r="L609" s="173"/>
      <c r="M609" s="177"/>
      <c r="N609" s="178"/>
      <c r="O609" s="178"/>
      <c r="P609" s="178"/>
      <c r="Q609" s="178"/>
      <c r="R609" s="178"/>
      <c r="S609" s="178"/>
      <c r="T609" s="179"/>
      <c r="AT609" s="174" t="s">
        <v>151</v>
      </c>
      <c r="AU609" s="174" t="s">
        <v>78</v>
      </c>
      <c r="AV609" s="172" t="s">
        <v>78</v>
      </c>
      <c r="AW609" s="172" t="s">
        <v>26</v>
      </c>
      <c r="AX609" s="172" t="s">
        <v>76</v>
      </c>
      <c r="AY609" s="174" t="s">
        <v>140</v>
      </c>
    </row>
    <row r="610" spans="1:65" s="18" customFormat="1" ht="24.2" customHeight="1" x14ac:dyDescent="0.2">
      <c r="A610" s="15"/>
      <c r="B610" s="16"/>
      <c r="C610" s="87" t="s">
        <v>604</v>
      </c>
      <c r="D610" s="87" t="s">
        <v>142</v>
      </c>
      <c r="E610" s="88" t="s">
        <v>605</v>
      </c>
      <c r="F610" s="89" t="s">
        <v>606</v>
      </c>
      <c r="G610" s="90" t="s">
        <v>145</v>
      </c>
      <c r="H610" s="91">
        <v>0.875</v>
      </c>
      <c r="I610" s="2"/>
      <c r="J610" s="92">
        <f>ROUND(I610*H610,2)</f>
        <v>0</v>
      </c>
      <c r="K610" s="89" t="s">
        <v>146</v>
      </c>
      <c r="L610" s="16"/>
      <c r="M610" s="93" t="s">
        <v>1</v>
      </c>
      <c r="N610" s="94" t="s">
        <v>34</v>
      </c>
      <c r="O610" s="95">
        <v>3.6080000000000001</v>
      </c>
      <c r="P610" s="95">
        <f>O610*H610</f>
        <v>3.157</v>
      </c>
      <c r="Q610" s="95">
        <v>0</v>
      </c>
      <c r="R610" s="95">
        <f>Q610*H610</f>
        <v>0</v>
      </c>
      <c r="S610" s="95">
        <v>1.8</v>
      </c>
      <c r="T610" s="96">
        <f>S610*H610</f>
        <v>1.575</v>
      </c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R610" s="97" t="s">
        <v>147</v>
      </c>
      <c r="AT610" s="97" t="s">
        <v>142</v>
      </c>
      <c r="AU610" s="97" t="s">
        <v>78</v>
      </c>
      <c r="AY610" s="7" t="s">
        <v>140</v>
      </c>
      <c r="BE610" s="98">
        <f>IF(N610="základní",J610,0)</f>
        <v>0</v>
      </c>
      <c r="BF610" s="98">
        <f>IF(N610="snížená",J610,0)</f>
        <v>0</v>
      </c>
      <c r="BG610" s="98">
        <f>IF(N610="zákl. přenesená",J610,0)</f>
        <v>0</v>
      </c>
      <c r="BH610" s="98">
        <f>IF(N610="sníž. přenesená",J610,0)</f>
        <v>0</v>
      </c>
      <c r="BI610" s="98">
        <f>IF(N610="nulová",J610,0)</f>
        <v>0</v>
      </c>
      <c r="BJ610" s="7" t="s">
        <v>76</v>
      </c>
      <c r="BK610" s="98">
        <f>ROUND(I610*H610,2)</f>
        <v>0</v>
      </c>
      <c r="BL610" s="7" t="s">
        <v>147</v>
      </c>
      <c r="BM610" s="97" t="s">
        <v>607</v>
      </c>
    </row>
    <row r="611" spans="1:65" s="18" customFormat="1" x14ac:dyDescent="0.2">
      <c r="A611" s="15"/>
      <c r="B611" s="16"/>
      <c r="C611" s="15"/>
      <c r="D611" s="189" t="s">
        <v>149</v>
      </c>
      <c r="E611" s="15"/>
      <c r="F611" s="190" t="s">
        <v>608</v>
      </c>
      <c r="G611" s="15"/>
      <c r="H611" s="15"/>
      <c r="I611" s="15"/>
      <c r="J611" s="15"/>
      <c r="K611" s="15"/>
      <c r="L611" s="16"/>
      <c r="M611" s="101"/>
      <c r="N611" s="102"/>
      <c r="O611" s="103"/>
      <c r="P611" s="103"/>
      <c r="Q611" s="103"/>
      <c r="R611" s="103"/>
      <c r="S611" s="103"/>
      <c r="T611" s="104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T611" s="7" t="s">
        <v>149</v>
      </c>
      <c r="AU611" s="7" t="s">
        <v>78</v>
      </c>
    </row>
    <row r="612" spans="1:65" s="191" customFormat="1" x14ac:dyDescent="0.2">
      <c r="B612" s="192"/>
      <c r="D612" s="99" t="s">
        <v>151</v>
      </c>
      <c r="E612" s="193" t="s">
        <v>1</v>
      </c>
      <c r="F612" s="194" t="s">
        <v>609</v>
      </c>
      <c r="H612" s="193" t="s">
        <v>1</v>
      </c>
      <c r="L612" s="192"/>
      <c r="M612" s="195"/>
      <c r="N612" s="196"/>
      <c r="O612" s="196"/>
      <c r="P612" s="196"/>
      <c r="Q612" s="196"/>
      <c r="R612" s="196"/>
      <c r="S612" s="196"/>
      <c r="T612" s="197"/>
      <c r="AT612" s="193" t="s">
        <v>151</v>
      </c>
      <c r="AU612" s="193" t="s">
        <v>78</v>
      </c>
      <c r="AV612" s="191" t="s">
        <v>76</v>
      </c>
      <c r="AW612" s="191" t="s">
        <v>26</v>
      </c>
      <c r="AX612" s="191" t="s">
        <v>68</v>
      </c>
      <c r="AY612" s="193" t="s">
        <v>140</v>
      </c>
    </row>
    <row r="613" spans="1:65" s="172" customFormat="1" x14ac:dyDescent="0.2">
      <c r="B613" s="173"/>
      <c r="D613" s="99" t="s">
        <v>151</v>
      </c>
      <c r="E613" s="174" t="s">
        <v>1</v>
      </c>
      <c r="F613" s="175" t="s">
        <v>610</v>
      </c>
      <c r="H613" s="176">
        <v>0.875</v>
      </c>
      <c r="L613" s="173"/>
      <c r="M613" s="177"/>
      <c r="N613" s="178"/>
      <c r="O613" s="178"/>
      <c r="P613" s="178"/>
      <c r="Q613" s="178"/>
      <c r="R613" s="178"/>
      <c r="S613" s="178"/>
      <c r="T613" s="179"/>
      <c r="AT613" s="174" t="s">
        <v>151</v>
      </c>
      <c r="AU613" s="174" t="s">
        <v>78</v>
      </c>
      <c r="AV613" s="172" t="s">
        <v>78</v>
      </c>
      <c r="AW613" s="172" t="s">
        <v>26</v>
      </c>
      <c r="AX613" s="172" t="s">
        <v>76</v>
      </c>
      <c r="AY613" s="174" t="s">
        <v>140</v>
      </c>
    </row>
    <row r="614" spans="1:65" s="18" customFormat="1" ht="24.2" customHeight="1" x14ac:dyDescent="0.2">
      <c r="A614" s="15"/>
      <c r="B614" s="16"/>
      <c r="C614" s="87" t="s">
        <v>611</v>
      </c>
      <c r="D614" s="87" t="s">
        <v>142</v>
      </c>
      <c r="E614" s="88" t="s">
        <v>612</v>
      </c>
      <c r="F614" s="89" t="s">
        <v>613</v>
      </c>
      <c r="G614" s="90" t="s">
        <v>240</v>
      </c>
      <c r="H614" s="91">
        <v>2.9</v>
      </c>
      <c r="I614" s="2"/>
      <c r="J614" s="92">
        <f>ROUND(I614*H614,2)</f>
        <v>0</v>
      </c>
      <c r="K614" s="89" t="s">
        <v>146</v>
      </c>
      <c r="L614" s="16"/>
      <c r="M614" s="93" t="s">
        <v>1</v>
      </c>
      <c r="N614" s="94" t="s">
        <v>34</v>
      </c>
      <c r="O614" s="95">
        <v>2.625</v>
      </c>
      <c r="P614" s="95">
        <f>O614*H614</f>
        <v>7.6124999999999998</v>
      </c>
      <c r="Q614" s="95">
        <v>0</v>
      </c>
      <c r="R614" s="95">
        <f>Q614*H614</f>
        <v>0</v>
      </c>
      <c r="S614" s="95">
        <v>0.13100000000000001</v>
      </c>
      <c r="T614" s="96">
        <f>S614*H614</f>
        <v>0.37990000000000002</v>
      </c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R614" s="97" t="s">
        <v>147</v>
      </c>
      <c r="AT614" s="97" t="s">
        <v>142</v>
      </c>
      <c r="AU614" s="97" t="s">
        <v>78</v>
      </c>
      <c r="AY614" s="7" t="s">
        <v>140</v>
      </c>
      <c r="BE614" s="98">
        <f>IF(N614="základní",J614,0)</f>
        <v>0</v>
      </c>
      <c r="BF614" s="98">
        <f>IF(N614="snížená",J614,0)</f>
        <v>0</v>
      </c>
      <c r="BG614" s="98">
        <f>IF(N614="zákl. přenesená",J614,0)</f>
        <v>0</v>
      </c>
      <c r="BH614" s="98">
        <f>IF(N614="sníž. přenesená",J614,0)</f>
        <v>0</v>
      </c>
      <c r="BI614" s="98">
        <f>IF(N614="nulová",J614,0)</f>
        <v>0</v>
      </c>
      <c r="BJ614" s="7" t="s">
        <v>76</v>
      </c>
      <c r="BK614" s="98">
        <f>ROUND(I614*H614,2)</f>
        <v>0</v>
      </c>
      <c r="BL614" s="7" t="s">
        <v>147</v>
      </c>
      <c r="BM614" s="97" t="s">
        <v>614</v>
      </c>
    </row>
    <row r="615" spans="1:65" s="18" customFormat="1" x14ac:dyDescent="0.2">
      <c r="A615" s="15"/>
      <c r="B615" s="16"/>
      <c r="C615" s="15"/>
      <c r="D615" s="189" t="s">
        <v>149</v>
      </c>
      <c r="E615" s="15"/>
      <c r="F615" s="190" t="s">
        <v>615</v>
      </c>
      <c r="G615" s="15"/>
      <c r="H615" s="15"/>
      <c r="I615" s="15"/>
      <c r="J615" s="15"/>
      <c r="K615" s="15"/>
      <c r="L615" s="16"/>
      <c r="M615" s="101"/>
      <c r="N615" s="102"/>
      <c r="O615" s="103"/>
      <c r="P615" s="103"/>
      <c r="Q615" s="103"/>
      <c r="R615" s="103"/>
      <c r="S615" s="103"/>
      <c r="T615" s="104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7" t="s">
        <v>149</v>
      </c>
      <c r="AU615" s="7" t="s">
        <v>78</v>
      </c>
    </row>
    <row r="616" spans="1:65" s="191" customFormat="1" x14ac:dyDescent="0.2">
      <c r="B616" s="192"/>
      <c r="D616" s="99" t="s">
        <v>151</v>
      </c>
      <c r="E616" s="193" t="s">
        <v>1</v>
      </c>
      <c r="F616" s="194" t="s">
        <v>477</v>
      </c>
      <c r="H616" s="193" t="s">
        <v>1</v>
      </c>
      <c r="L616" s="192"/>
      <c r="M616" s="195"/>
      <c r="N616" s="196"/>
      <c r="O616" s="196"/>
      <c r="P616" s="196"/>
      <c r="Q616" s="196"/>
      <c r="R616" s="196"/>
      <c r="S616" s="196"/>
      <c r="T616" s="197"/>
      <c r="AT616" s="193" t="s">
        <v>151</v>
      </c>
      <c r="AU616" s="193" t="s">
        <v>78</v>
      </c>
      <c r="AV616" s="191" t="s">
        <v>76</v>
      </c>
      <c r="AW616" s="191" t="s">
        <v>26</v>
      </c>
      <c r="AX616" s="191" t="s">
        <v>68</v>
      </c>
      <c r="AY616" s="193" t="s">
        <v>140</v>
      </c>
    </row>
    <row r="617" spans="1:65" s="191" customFormat="1" x14ac:dyDescent="0.2">
      <c r="B617" s="192"/>
      <c r="D617" s="99" t="s">
        <v>151</v>
      </c>
      <c r="E617" s="193" t="s">
        <v>1</v>
      </c>
      <c r="F617" s="194" t="s">
        <v>616</v>
      </c>
      <c r="H617" s="193" t="s">
        <v>1</v>
      </c>
      <c r="L617" s="192"/>
      <c r="M617" s="195"/>
      <c r="N617" s="196"/>
      <c r="O617" s="196"/>
      <c r="P617" s="196"/>
      <c r="Q617" s="196"/>
      <c r="R617" s="196"/>
      <c r="S617" s="196"/>
      <c r="T617" s="197"/>
      <c r="AT617" s="193" t="s">
        <v>151</v>
      </c>
      <c r="AU617" s="193" t="s">
        <v>78</v>
      </c>
      <c r="AV617" s="191" t="s">
        <v>76</v>
      </c>
      <c r="AW617" s="191" t="s">
        <v>26</v>
      </c>
      <c r="AX617" s="191" t="s">
        <v>68</v>
      </c>
      <c r="AY617" s="193" t="s">
        <v>140</v>
      </c>
    </row>
    <row r="618" spans="1:65" s="172" customFormat="1" x14ac:dyDescent="0.2">
      <c r="B618" s="173"/>
      <c r="D618" s="99" t="s">
        <v>151</v>
      </c>
      <c r="E618" s="174" t="s">
        <v>1</v>
      </c>
      <c r="F618" s="175" t="s">
        <v>76</v>
      </c>
      <c r="H618" s="176">
        <v>1</v>
      </c>
      <c r="L618" s="173"/>
      <c r="M618" s="177"/>
      <c r="N618" s="178"/>
      <c r="O618" s="178"/>
      <c r="P618" s="178"/>
      <c r="Q618" s="178"/>
      <c r="R618" s="178"/>
      <c r="S618" s="178"/>
      <c r="T618" s="179"/>
      <c r="AT618" s="174" t="s">
        <v>151</v>
      </c>
      <c r="AU618" s="174" t="s">
        <v>78</v>
      </c>
      <c r="AV618" s="172" t="s">
        <v>78</v>
      </c>
      <c r="AW618" s="172" t="s">
        <v>26</v>
      </c>
      <c r="AX618" s="172" t="s">
        <v>68</v>
      </c>
      <c r="AY618" s="174" t="s">
        <v>140</v>
      </c>
    </row>
    <row r="619" spans="1:65" s="191" customFormat="1" x14ac:dyDescent="0.2">
      <c r="B619" s="192"/>
      <c r="D619" s="99" t="s">
        <v>151</v>
      </c>
      <c r="E619" s="193" t="s">
        <v>1</v>
      </c>
      <c r="F619" s="194" t="s">
        <v>491</v>
      </c>
      <c r="H619" s="193" t="s">
        <v>1</v>
      </c>
      <c r="L619" s="192"/>
      <c r="M619" s="195"/>
      <c r="N619" s="196"/>
      <c r="O619" s="196"/>
      <c r="P619" s="196"/>
      <c r="Q619" s="196"/>
      <c r="R619" s="196"/>
      <c r="S619" s="196"/>
      <c r="T619" s="197"/>
      <c r="AT619" s="193" t="s">
        <v>151</v>
      </c>
      <c r="AU619" s="193" t="s">
        <v>78</v>
      </c>
      <c r="AV619" s="191" t="s">
        <v>76</v>
      </c>
      <c r="AW619" s="191" t="s">
        <v>26</v>
      </c>
      <c r="AX619" s="191" t="s">
        <v>68</v>
      </c>
      <c r="AY619" s="193" t="s">
        <v>140</v>
      </c>
    </row>
    <row r="620" spans="1:65" s="191" customFormat="1" x14ac:dyDescent="0.2">
      <c r="B620" s="192"/>
      <c r="D620" s="99" t="s">
        <v>151</v>
      </c>
      <c r="E620" s="193" t="s">
        <v>1</v>
      </c>
      <c r="F620" s="194" t="s">
        <v>616</v>
      </c>
      <c r="H620" s="193" t="s">
        <v>1</v>
      </c>
      <c r="L620" s="192"/>
      <c r="M620" s="195"/>
      <c r="N620" s="196"/>
      <c r="O620" s="196"/>
      <c r="P620" s="196"/>
      <c r="Q620" s="196"/>
      <c r="R620" s="196"/>
      <c r="S620" s="196"/>
      <c r="T620" s="197"/>
      <c r="AT620" s="193" t="s">
        <v>151</v>
      </c>
      <c r="AU620" s="193" t="s">
        <v>78</v>
      </c>
      <c r="AV620" s="191" t="s">
        <v>76</v>
      </c>
      <c r="AW620" s="191" t="s">
        <v>26</v>
      </c>
      <c r="AX620" s="191" t="s">
        <v>68</v>
      </c>
      <c r="AY620" s="193" t="s">
        <v>140</v>
      </c>
    </row>
    <row r="621" spans="1:65" s="172" customFormat="1" x14ac:dyDescent="0.2">
      <c r="B621" s="173"/>
      <c r="D621" s="99" t="s">
        <v>151</v>
      </c>
      <c r="E621" s="174" t="s">
        <v>1</v>
      </c>
      <c r="F621" s="175" t="s">
        <v>617</v>
      </c>
      <c r="H621" s="176">
        <v>1.9</v>
      </c>
      <c r="L621" s="173"/>
      <c r="M621" s="177"/>
      <c r="N621" s="178"/>
      <c r="O621" s="178"/>
      <c r="P621" s="178"/>
      <c r="Q621" s="178"/>
      <c r="R621" s="178"/>
      <c r="S621" s="178"/>
      <c r="T621" s="179"/>
      <c r="AT621" s="174" t="s">
        <v>151</v>
      </c>
      <c r="AU621" s="174" t="s">
        <v>78</v>
      </c>
      <c r="AV621" s="172" t="s">
        <v>78</v>
      </c>
      <c r="AW621" s="172" t="s">
        <v>26</v>
      </c>
      <c r="AX621" s="172" t="s">
        <v>68</v>
      </c>
      <c r="AY621" s="174" t="s">
        <v>140</v>
      </c>
    </row>
    <row r="622" spans="1:65" s="180" customFormat="1" x14ac:dyDescent="0.2">
      <c r="B622" s="181"/>
      <c r="D622" s="99" t="s">
        <v>151</v>
      </c>
      <c r="E622" s="182" t="s">
        <v>1</v>
      </c>
      <c r="F622" s="183" t="s">
        <v>157</v>
      </c>
      <c r="H622" s="184">
        <v>2.9</v>
      </c>
      <c r="L622" s="181"/>
      <c r="M622" s="185"/>
      <c r="N622" s="186"/>
      <c r="O622" s="186"/>
      <c r="P622" s="186"/>
      <c r="Q622" s="186"/>
      <c r="R622" s="186"/>
      <c r="S622" s="186"/>
      <c r="T622" s="187"/>
      <c r="AT622" s="182" t="s">
        <v>151</v>
      </c>
      <c r="AU622" s="182" t="s">
        <v>78</v>
      </c>
      <c r="AV622" s="180" t="s">
        <v>147</v>
      </c>
      <c r="AW622" s="180" t="s">
        <v>26</v>
      </c>
      <c r="AX622" s="180" t="s">
        <v>76</v>
      </c>
      <c r="AY622" s="182" t="s">
        <v>140</v>
      </c>
    </row>
    <row r="623" spans="1:65" s="18" customFormat="1" ht="24.2" customHeight="1" x14ac:dyDescent="0.2">
      <c r="A623" s="15"/>
      <c r="B623" s="16"/>
      <c r="C623" s="87" t="s">
        <v>618</v>
      </c>
      <c r="D623" s="87" t="s">
        <v>142</v>
      </c>
      <c r="E623" s="88" t="s">
        <v>619</v>
      </c>
      <c r="F623" s="89" t="s">
        <v>620</v>
      </c>
      <c r="G623" s="90" t="s">
        <v>240</v>
      </c>
      <c r="H623" s="91">
        <v>2.9</v>
      </c>
      <c r="I623" s="2"/>
      <c r="J623" s="92">
        <f>ROUND(I623*H623,2)</f>
        <v>0</v>
      </c>
      <c r="K623" s="89" t="s">
        <v>146</v>
      </c>
      <c r="L623" s="16"/>
      <c r="M623" s="93" t="s">
        <v>1</v>
      </c>
      <c r="N623" s="94" t="s">
        <v>34</v>
      </c>
      <c r="O623" s="95">
        <v>0.54</v>
      </c>
      <c r="P623" s="95">
        <f>O623*H623</f>
        <v>1.5660000000000001</v>
      </c>
      <c r="Q623" s="95">
        <v>0</v>
      </c>
      <c r="R623" s="95">
        <f>Q623*H623</f>
        <v>0</v>
      </c>
      <c r="S623" s="95">
        <v>5.1999999999999998E-2</v>
      </c>
      <c r="T623" s="96">
        <f>S623*H623</f>
        <v>0.15079999999999999</v>
      </c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R623" s="97" t="s">
        <v>147</v>
      </c>
      <c r="AT623" s="97" t="s">
        <v>142</v>
      </c>
      <c r="AU623" s="97" t="s">
        <v>78</v>
      </c>
      <c r="AY623" s="7" t="s">
        <v>140</v>
      </c>
      <c r="BE623" s="98">
        <f>IF(N623="základní",J623,0)</f>
        <v>0</v>
      </c>
      <c r="BF623" s="98">
        <f>IF(N623="snížená",J623,0)</f>
        <v>0</v>
      </c>
      <c r="BG623" s="98">
        <f>IF(N623="zákl. přenesená",J623,0)</f>
        <v>0</v>
      </c>
      <c r="BH623" s="98">
        <f>IF(N623="sníž. přenesená",J623,0)</f>
        <v>0</v>
      </c>
      <c r="BI623" s="98">
        <f>IF(N623="nulová",J623,0)</f>
        <v>0</v>
      </c>
      <c r="BJ623" s="7" t="s">
        <v>76</v>
      </c>
      <c r="BK623" s="98">
        <f>ROUND(I623*H623,2)</f>
        <v>0</v>
      </c>
      <c r="BL623" s="7" t="s">
        <v>147</v>
      </c>
      <c r="BM623" s="97" t="s">
        <v>621</v>
      </c>
    </row>
    <row r="624" spans="1:65" s="18" customFormat="1" x14ac:dyDescent="0.2">
      <c r="A624" s="15"/>
      <c r="B624" s="16"/>
      <c r="C624" s="15"/>
      <c r="D624" s="189" t="s">
        <v>149</v>
      </c>
      <c r="E624" s="15"/>
      <c r="F624" s="190" t="s">
        <v>622</v>
      </c>
      <c r="G624" s="15"/>
      <c r="H624" s="15"/>
      <c r="I624" s="15"/>
      <c r="J624" s="15"/>
      <c r="K624" s="15"/>
      <c r="L624" s="16"/>
      <c r="M624" s="101"/>
      <c r="N624" s="102"/>
      <c r="O624" s="103"/>
      <c r="P624" s="103"/>
      <c r="Q624" s="103"/>
      <c r="R624" s="103"/>
      <c r="S624" s="103"/>
      <c r="T624" s="104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7" t="s">
        <v>149</v>
      </c>
      <c r="AU624" s="7" t="s">
        <v>78</v>
      </c>
    </row>
    <row r="625" spans="1:65" s="18" customFormat="1" ht="24.2" customHeight="1" x14ac:dyDescent="0.2">
      <c r="A625" s="15"/>
      <c r="B625" s="16"/>
      <c r="C625" s="87" t="s">
        <v>623</v>
      </c>
      <c r="D625" s="87" t="s">
        <v>142</v>
      </c>
      <c r="E625" s="88" t="s">
        <v>624</v>
      </c>
      <c r="F625" s="89" t="s">
        <v>625</v>
      </c>
      <c r="G625" s="90" t="s">
        <v>240</v>
      </c>
      <c r="H625" s="91">
        <v>132.19999999999999</v>
      </c>
      <c r="I625" s="2"/>
      <c r="J625" s="92">
        <f>ROUND(I625*H625,2)</f>
        <v>0</v>
      </c>
      <c r="K625" s="89" t="s">
        <v>146</v>
      </c>
      <c r="L625" s="16"/>
      <c r="M625" s="93" t="s">
        <v>1</v>
      </c>
      <c r="N625" s="94" t="s">
        <v>34</v>
      </c>
      <c r="O625" s="95">
        <v>1.3680000000000001</v>
      </c>
      <c r="P625" s="95">
        <f>O625*H625</f>
        <v>180.84960000000001</v>
      </c>
      <c r="Q625" s="95">
        <v>0</v>
      </c>
      <c r="R625" s="95">
        <f>Q625*H625</f>
        <v>0</v>
      </c>
      <c r="S625" s="95">
        <v>6.6000000000000003E-2</v>
      </c>
      <c r="T625" s="96">
        <f>S625*H625</f>
        <v>8.7251999999999992</v>
      </c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R625" s="97" t="s">
        <v>147</v>
      </c>
      <c r="AT625" s="97" t="s">
        <v>142</v>
      </c>
      <c r="AU625" s="97" t="s">
        <v>78</v>
      </c>
      <c r="AY625" s="7" t="s">
        <v>140</v>
      </c>
      <c r="BE625" s="98">
        <f>IF(N625="základní",J625,0)</f>
        <v>0</v>
      </c>
      <c r="BF625" s="98">
        <f>IF(N625="snížená",J625,0)</f>
        <v>0</v>
      </c>
      <c r="BG625" s="98">
        <f>IF(N625="zákl. přenesená",J625,0)</f>
        <v>0</v>
      </c>
      <c r="BH625" s="98">
        <f>IF(N625="sníž. přenesená",J625,0)</f>
        <v>0</v>
      </c>
      <c r="BI625" s="98">
        <f>IF(N625="nulová",J625,0)</f>
        <v>0</v>
      </c>
      <c r="BJ625" s="7" t="s">
        <v>76</v>
      </c>
      <c r="BK625" s="98">
        <f>ROUND(I625*H625,2)</f>
        <v>0</v>
      </c>
      <c r="BL625" s="7" t="s">
        <v>147</v>
      </c>
      <c r="BM625" s="97" t="s">
        <v>626</v>
      </c>
    </row>
    <row r="626" spans="1:65" s="18" customFormat="1" x14ac:dyDescent="0.2">
      <c r="A626" s="15"/>
      <c r="B626" s="16"/>
      <c r="C626" s="15"/>
      <c r="D626" s="189" t="s">
        <v>149</v>
      </c>
      <c r="E626" s="15"/>
      <c r="F626" s="190" t="s">
        <v>627</v>
      </c>
      <c r="G626" s="15"/>
      <c r="H626" s="15"/>
      <c r="I626" s="15"/>
      <c r="J626" s="15"/>
      <c r="K626" s="15"/>
      <c r="L626" s="16"/>
      <c r="M626" s="101"/>
      <c r="N626" s="102"/>
      <c r="O626" s="103"/>
      <c r="P626" s="103"/>
      <c r="Q626" s="103"/>
      <c r="R626" s="103"/>
      <c r="S626" s="103"/>
      <c r="T626" s="104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7" t="s">
        <v>149</v>
      </c>
      <c r="AU626" s="7" t="s">
        <v>78</v>
      </c>
    </row>
    <row r="627" spans="1:65" s="191" customFormat="1" ht="22.5" x14ac:dyDescent="0.2">
      <c r="B627" s="192"/>
      <c r="D627" s="99" t="s">
        <v>151</v>
      </c>
      <c r="E627" s="193" t="s">
        <v>1</v>
      </c>
      <c r="F627" s="194" t="s">
        <v>628</v>
      </c>
      <c r="H627" s="193" t="s">
        <v>1</v>
      </c>
      <c r="L627" s="192"/>
      <c r="M627" s="195"/>
      <c r="N627" s="196"/>
      <c r="O627" s="196"/>
      <c r="P627" s="196"/>
      <c r="Q627" s="196"/>
      <c r="R627" s="196"/>
      <c r="S627" s="196"/>
      <c r="T627" s="197"/>
      <c r="AT627" s="193" t="s">
        <v>151</v>
      </c>
      <c r="AU627" s="193" t="s">
        <v>78</v>
      </c>
      <c r="AV627" s="191" t="s">
        <v>76</v>
      </c>
      <c r="AW627" s="191" t="s">
        <v>26</v>
      </c>
      <c r="AX627" s="191" t="s">
        <v>68</v>
      </c>
      <c r="AY627" s="193" t="s">
        <v>140</v>
      </c>
    </row>
    <row r="628" spans="1:65" s="172" customFormat="1" x14ac:dyDescent="0.2">
      <c r="B628" s="173"/>
      <c r="D628" s="99" t="s">
        <v>151</v>
      </c>
      <c r="E628" s="174" t="s">
        <v>1</v>
      </c>
      <c r="F628" s="175" t="s">
        <v>629</v>
      </c>
      <c r="H628" s="176">
        <v>82.2</v>
      </c>
      <c r="L628" s="173"/>
      <c r="M628" s="177"/>
      <c r="N628" s="178"/>
      <c r="O628" s="178"/>
      <c r="P628" s="178"/>
      <c r="Q628" s="178"/>
      <c r="R628" s="178"/>
      <c r="S628" s="178"/>
      <c r="T628" s="179"/>
      <c r="AT628" s="174" t="s">
        <v>151</v>
      </c>
      <c r="AU628" s="174" t="s">
        <v>78</v>
      </c>
      <c r="AV628" s="172" t="s">
        <v>78</v>
      </c>
      <c r="AW628" s="172" t="s">
        <v>26</v>
      </c>
      <c r="AX628" s="172" t="s">
        <v>68</v>
      </c>
      <c r="AY628" s="174" t="s">
        <v>140</v>
      </c>
    </row>
    <row r="629" spans="1:65" s="191" customFormat="1" x14ac:dyDescent="0.2">
      <c r="B629" s="192"/>
      <c r="D629" s="99" t="s">
        <v>151</v>
      </c>
      <c r="E629" s="193" t="s">
        <v>1</v>
      </c>
      <c r="F629" s="194" t="s">
        <v>630</v>
      </c>
      <c r="H629" s="193" t="s">
        <v>1</v>
      </c>
      <c r="L629" s="192"/>
      <c r="M629" s="195"/>
      <c r="N629" s="196"/>
      <c r="O629" s="196"/>
      <c r="P629" s="196"/>
      <c r="Q629" s="196"/>
      <c r="R629" s="196"/>
      <c r="S629" s="196"/>
      <c r="T629" s="197"/>
      <c r="AT629" s="193" t="s">
        <v>151</v>
      </c>
      <c r="AU629" s="193" t="s">
        <v>78</v>
      </c>
      <c r="AV629" s="191" t="s">
        <v>76</v>
      </c>
      <c r="AW629" s="191" t="s">
        <v>26</v>
      </c>
      <c r="AX629" s="191" t="s">
        <v>68</v>
      </c>
      <c r="AY629" s="193" t="s">
        <v>140</v>
      </c>
    </row>
    <row r="630" spans="1:65" s="172" customFormat="1" x14ac:dyDescent="0.2">
      <c r="B630" s="173"/>
      <c r="D630" s="99" t="s">
        <v>151</v>
      </c>
      <c r="E630" s="174" t="s">
        <v>1</v>
      </c>
      <c r="F630" s="175" t="s">
        <v>550</v>
      </c>
      <c r="H630" s="176">
        <v>50</v>
      </c>
      <c r="L630" s="173"/>
      <c r="M630" s="177"/>
      <c r="N630" s="178"/>
      <c r="O630" s="178"/>
      <c r="P630" s="178"/>
      <c r="Q630" s="178"/>
      <c r="R630" s="178"/>
      <c r="S630" s="178"/>
      <c r="T630" s="179"/>
      <c r="AT630" s="174" t="s">
        <v>151</v>
      </c>
      <c r="AU630" s="174" t="s">
        <v>78</v>
      </c>
      <c r="AV630" s="172" t="s">
        <v>78</v>
      </c>
      <c r="AW630" s="172" t="s">
        <v>26</v>
      </c>
      <c r="AX630" s="172" t="s">
        <v>68</v>
      </c>
      <c r="AY630" s="174" t="s">
        <v>140</v>
      </c>
    </row>
    <row r="631" spans="1:65" s="180" customFormat="1" x14ac:dyDescent="0.2">
      <c r="B631" s="181"/>
      <c r="D631" s="99" t="s">
        <v>151</v>
      </c>
      <c r="E631" s="182" t="s">
        <v>1</v>
      </c>
      <c r="F631" s="183" t="s">
        <v>157</v>
      </c>
      <c r="H631" s="184">
        <v>132.19999999999999</v>
      </c>
      <c r="L631" s="181"/>
      <c r="M631" s="185"/>
      <c r="N631" s="186"/>
      <c r="O631" s="186"/>
      <c r="P631" s="186"/>
      <c r="Q631" s="186"/>
      <c r="R631" s="186"/>
      <c r="S631" s="186"/>
      <c r="T631" s="187"/>
      <c r="AT631" s="182" t="s">
        <v>151</v>
      </c>
      <c r="AU631" s="182" t="s">
        <v>78</v>
      </c>
      <c r="AV631" s="180" t="s">
        <v>147</v>
      </c>
      <c r="AW631" s="180" t="s">
        <v>26</v>
      </c>
      <c r="AX631" s="180" t="s">
        <v>76</v>
      </c>
      <c r="AY631" s="182" t="s">
        <v>140</v>
      </c>
    </row>
    <row r="632" spans="1:65" s="18" customFormat="1" ht="33" customHeight="1" x14ac:dyDescent="0.2">
      <c r="A632" s="15"/>
      <c r="B632" s="16"/>
      <c r="C632" s="87" t="s">
        <v>631</v>
      </c>
      <c r="D632" s="87" t="s">
        <v>142</v>
      </c>
      <c r="E632" s="88" t="s">
        <v>632</v>
      </c>
      <c r="F632" s="89" t="s">
        <v>633</v>
      </c>
      <c r="G632" s="90" t="s">
        <v>240</v>
      </c>
      <c r="H632" s="91">
        <v>396.6</v>
      </c>
      <c r="I632" s="2"/>
      <c r="J632" s="92">
        <f>ROUND(I632*H632,2)</f>
        <v>0</v>
      </c>
      <c r="K632" s="89" t="s">
        <v>146</v>
      </c>
      <c r="L632" s="16"/>
      <c r="M632" s="93" t="s">
        <v>1</v>
      </c>
      <c r="N632" s="94" t="s">
        <v>34</v>
      </c>
      <c r="O632" s="95">
        <v>0.32500000000000001</v>
      </c>
      <c r="P632" s="95">
        <f>O632*H632</f>
        <v>128.89500000000001</v>
      </c>
      <c r="Q632" s="95">
        <v>0</v>
      </c>
      <c r="R632" s="95">
        <f>Q632*H632</f>
        <v>0</v>
      </c>
      <c r="S632" s="95">
        <v>2.1999999999999999E-2</v>
      </c>
      <c r="T632" s="96">
        <f>S632*H632</f>
        <v>8.7251999999999992</v>
      </c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R632" s="97" t="s">
        <v>147</v>
      </c>
      <c r="AT632" s="97" t="s">
        <v>142</v>
      </c>
      <c r="AU632" s="97" t="s">
        <v>78</v>
      </c>
      <c r="AY632" s="7" t="s">
        <v>140</v>
      </c>
      <c r="BE632" s="98">
        <f>IF(N632="základní",J632,0)</f>
        <v>0</v>
      </c>
      <c r="BF632" s="98">
        <f>IF(N632="snížená",J632,0)</f>
        <v>0</v>
      </c>
      <c r="BG632" s="98">
        <f>IF(N632="zákl. přenesená",J632,0)</f>
        <v>0</v>
      </c>
      <c r="BH632" s="98">
        <f>IF(N632="sníž. přenesená",J632,0)</f>
        <v>0</v>
      </c>
      <c r="BI632" s="98">
        <f>IF(N632="nulová",J632,0)</f>
        <v>0</v>
      </c>
      <c r="BJ632" s="7" t="s">
        <v>76</v>
      </c>
      <c r="BK632" s="98">
        <f>ROUND(I632*H632,2)</f>
        <v>0</v>
      </c>
      <c r="BL632" s="7" t="s">
        <v>147</v>
      </c>
      <c r="BM632" s="97" t="s">
        <v>634</v>
      </c>
    </row>
    <row r="633" spans="1:65" s="18" customFormat="1" x14ac:dyDescent="0.2">
      <c r="A633" s="15"/>
      <c r="B633" s="16"/>
      <c r="C633" s="15"/>
      <c r="D633" s="189" t="s">
        <v>149</v>
      </c>
      <c r="E633" s="15"/>
      <c r="F633" s="190" t="s">
        <v>635</v>
      </c>
      <c r="G633" s="15"/>
      <c r="H633" s="15"/>
      <c r="I633" s="15"/>
      <c r="J633" s="15"/>
      <c r="K633" s="15"/>
      <c r="L633" s="16"/>
      <c r="M633" s="101"/>
      <c r="N633" s="102"/>
      <c r="O633" s="103"/>
      <c r="P633" s="103"/>
      <c r="Q633" s="103"/>
      <c r="R633" s="103"/>
      <c r="S633" s="103"/>
      <c r="T633" s="104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7" t="s">
        <v>149</v>
      </c>
      <c r="AU633" s="7" t="s">
        <v>78</v>
      </c>
    </row>
    <row r="634" spans="1:65" s="172" customFormat="1" x14ac:dyDescent="0.2">
      <c r="B634" s="173"/>
      <c r="D634" s="99" t="s">
        <v>151</v>
      </c>
      <c r="F634" s="175" t="s">
        <v>636</v>
      </c>
      <c r="H634" s="176">
        <v>396.6</v>
      </c>
      <c r="L634" s="173"/>
      <c r="M634" s="177"/>
      <c r="N634" s="178"/>
      <c r="O634" s="178"/>
      <c r="P634" s="178"/>
      <c r="Q634" s="178"/>
      <c r="R634" s="178"/>
      <c r="S634" s="178"/>
      <c r="T634" s="179"/>
      <c r="AT634" s="174" t="s">
        <v>151</v>
      </c>
      <c r="AU634" s="174" t="s">
        <v>78</v>
      </c>
      <c r="AV634" s="172" t="s">
        <v>78</v>
      </c>
      <c r="AW634" s="172" t="s">
        <v>3</v>
      </c>
      <c r="AX634" s="172" t="s">
        <v>76</v>
      </c>
      <c r="AY634" s="174" t="s">
        <v>140</v>
      </c>
    </row>
    <row r="635" spans="1:65" s="18" customFormat="1" ht="24.2" customHeight="1" x14ac:dyDescent="0.2">
      <c r="A635" s="15"/>
      <c r="B635" s="16"/>
      <c r="C635" s="87" t="s">
        <v>637</v>
      </c>
      <c r="D635" s="87" t="s">
        <v>142</v>
      </c>
      <c r="E635" s="88" t="s">
        <v>638</v>
      </c>
      <c r="F635" s="89" t="s">
        <v>639</v>
      </c>
      <c r="G635" s="90" t="s">
        <v>240</v>
      </c>
      <c r="H635" s="91">
        <v>5.5</v>
      </c>
      <c r="I635" s="2"/>
      <c r="J635" s="92">
        <f>ROUND(I635*H635,2)</f>
        <v>0</v>
      </c>
      <c r="K635" s="89" t="s">
        <v>146</v>
      </c>
      <c r="L635" s="16"/>
      <c r="M635" s="93" t="s">
        <v>1</v>
      </c>
      <c r="N635" s="94" t="s">
        <v>34</v>
      </c>
      <c r="O635" s="95">
        <v>1.1040000000000001</v>
      </c>
      <c r="P635" s="95">
        <f>O635*H635</f>
        <v>6.072000000000001</v>
      </c>
      <c r="Q635" s="95">
        <v>0</v>
      </c>
      <c r="R635" s="95">
        <f>Q635*H635</f>
        <v>0</v>
      </c>
      <c r="S635" s="95">
        <v>0.05</v>
      </c>
      <c r="T635" s="96">
        <f>S635*H635</f>
        <v>0.27500000000000002</v>
      </c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R635" s="97" t="s">
        <v>147</v>
      </c>
      <c r="AT635" s="97" t="s">
        <v>142</v>
      </c>
      <c r="AU635" s="97" t="s">
        <v>78</v>
      </c>
      <c r="AY635" s="7" t="s">
        <v>140</v>
      </c>
      <c r="BE635" s="98">
        <f>IF(N635="základní",J635,0)</f>
        <v>0</v>
      </c>
      <c r="BF635" s="98">
        <f>IF(N635="snížená",J635,0)</f>
        <v>0</v>
      </c>
      <c r="BG635" s="98">
        <f>IF(N635="zákl. přenesená",J635,0)</f>
        <v>0</v>
      </c>
      <c r="BH635" s="98">
        <f>IF(N635="sníž. přenesená",J635,0)</f>
        <v>0</v>
      </c>
      <c r="BI635" s="98">
        <f>IF(N635="nulová",J635,0)</f>
        <v>0</v>
      </c>
      <c r="BJ635" s="7" t="s">
        <v>76</v>
      </c>
      <c r="BK635" s="98">
        <f>ROUND(I635*H635,2)</f>
        <v>0</v>
      </c>
      <c r="BL635" s="7" t="s">
        <v>147</v>
      </c>
      <c r="BM635" s="97" t="s">
        <v>640</v>
      </c>
    </row>
    <row r="636" spans="1:65" s="18" customFormat="1" x14ac:dyDescent="0.2">
      <c r="A636" s="15"/>
      <c r="B636" s="16"/>
      <c r="C636" s="15"/>
      <c r="D636" s="189" t="s">
        <v>149</v>
      </c>
      <c r="E636" s="15"/>
      <c r="F636" s="190" t="s">
        <v>641</v>
      </c>
      <c r="G636" s="15"/>
      <c r="H636" s="15"/>
      <c r="I636" s="15"/>
      <c r="J636" s="15"/>
      <c r="K636" s="15"/>
      <c r="L636" s="16"/>
      <c r="M636" s="101"/>
      <c r="N636" s="102"/>
      <c r="O636" s="103"/>
      <c r="P636" s="103"/>
      <c r="Q636" s="103"/>
      <c r="R636" s="103"/>
      <c r="S636" s="103"/>
      <c r="T636" s="104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7" t="s">
        <v>149</v>
      </c>
      <c r="AU636" s="7" t="s">
        <v>78</v>
      </c>
    </row>
    <row r="637" spans="1:65" s="191" customFormat="1" x14ac:dyDescent="0.2">
      <c r="B637" s="192"/>
      <c r="D637" s="99" t="s">
        <v>151</v>
      </c>
      <c r="E637" s="193" t="s">
        <v>1</v>
      </c>
      <c r="F637" s="194" t="s">
        <v>642</v>
      </c>
      <c r="H637" s="193" t="s">
        <v>1</v>
      </c>
      <c r="L637" s="192"/>
      <c r="M637" s="195"/>
      <c r="N637" s="196"/>
      <c r="O637" s="196"/>
      <c r="P637" s="196"/>
      <c r="Q637" s="196"/>
      <c r="R637" s="196"/>
      <c r="S637" s="196"/>
      <c r="T637" s="197"/>
      <c r="AT637" s="193" t="s">
        <v>151</v>
      </c>
      <c r="AU637" s="193" t="s">
        <v>78</v>
      </c>
      <c r="AV637" s="191" t="s">
        <v>76</v>
      </c>
      <c r="AW637" s="191" t="s">
        <v>26</v>
      </c>
      <c r="AX637" s="191" t="s">
        <v>68</v>
      </c>
      <c r="AY637" s="193" t="s">
        <v>140</v>
      </c>
    </row>
    <row r="638" spans="1:65" s="191" customFormat="1" x14ac:dyDescent="0.2">
      <c r="B638" s="192"/>
      <c r="D638" s="99" t="s">
        <v>151</v>
      </c>
      <c r="E638" s="193" t="s">
        <v>1</v>
      </c>
      <c r="F638" s="194" t="s">
        <v>643</v>
      </c>
      <c r="H638" s="193" t="s">
        <v>1</v>
      </c>
      <c r="L638" s="192"/>
      <c r="M638" s="195"/>
      <c r="N638" s="196"/>
      <c r="O638" s="196"/>
      <c r="P638" s="196"/>
      <c r="Q638" s="196"/>
      <c r="R638" s="196"/>
      <c r="S638" s="196"/>
      <c r="T638" s="197"/>
      <c r="AT638" s="193" t="s">
        <v>151</v>
      </c>
      <c r="AU638" s="193" t="s">
        <v>78</v>
      </c>
      <c r="AV638" s="191" t="s">
        <v>76</v>
      </c>
      <c r="AW638" s="191" t="s">
        <v>26</v>
      </c>
      <c r="AX638" s="191" t="s">
        <v>68</v>
      </c>
      <c r="AY638" s="193" t="s">
        <v>140</v>
      </c>
    </row>
    <row r="639" spans="1:65" s="191" customFormat="1" x14ac:dyDescent="0.2">
      <c r="B639" s="192"/>
      <c r="D639" s="99" t="s">
        <v>151</v>
      </c>
      <c r="E639" s="193" t="s">
        <v>1</v>
      </c>
      <c r="F639" s="194" t="s">
        <v>644</v>
      </c>
      <c r="H639" s="193" t="s">
        <v>1</v>
      </c>
      <c r="L639" s="192"/>
      <c r="M639" s="195"/>
      <c r="N639" s="196"/>
      <c r="O639" s="196"/>
      <c r="P639" s="196"/>
      <c r="Q639" s="196"/>
      <c r="R639" s="196"/>
      <c r="S639" s="196"/>
      <c r="T639" s="197"/>
      <c r="AT639" s="193" t="s">
        <v>151</v>
      </c>
      <c r="AU639" s="193" t="s">
        <v>78</v>
      </c>
      <c r="AV639" s="191" t="s">
        <v>76</v>
      </c>
      <c r="AW639" s="191" t="s">
        <v>26</v>
      </c>
      <c r="AX639" s="191" t="s">
        <v>68</v>
      </c>
      <c r="AY639" s="193" t="s">
        <v>140</v>
      </c>
    </row>
    <row r="640" spans="1:65" s="172" customFormat="1" x14ac:dyDescent="0.2">
      <c r="B640" s="173"/>
      <c r="D640" s="99" t="s">
        <v>151</v>
      </c>
      <c r="E640" s="174" t="s">
        <v>1</v>
      </c>
      <c r="F640" s="175" t="s">
        <v>645</v>
      </c>
      <c r="H640" s="176">
        <v>5.5</v>
      </c>
      <c r="L640" s="173"/>
      <c r="M640" s="177"/>
      <c r="N640" s="178"/>
      <c r="O640" s="178"/>
      <c r="P640" s="178"/>
      <c r="Q640" s="178"/>
      <c r="R640" s="178"/>
      <c r="S640" s="178"/>
      <c r="T640" s="179"/>
      <c r="AT640" s="174" t="s">
        <v>151</v>
      </c>
      <c r="AU640" s="174" t="s">
        <v>78</v>
      </c>
      <c r="AV640" s="172" t="s">
        <v>78</v>
      </c>
      <c r="AW640" s="172" t="s">
        <v>26</v>
      </c>
      <c r="AX640" s="172" t="s">
        <v>76</v>
      </c>
      <c r="AY640" s="174" t="s">
        <v>140</v>
      </c>
    </row>
    <row r="641" spans="1:65" s="18" customFormat="1" ht="24.2" customHeight="1" x14ac:dyDescent="0.2">
      <c r="A641" s="15"/>
      <c r="B641" s="16"/>
      <c r="C641" s="87" t="s">
        <v>646</v>
      </c>
      <c r="D641" s="87" t="s">
        <v>142</v>
      </c>
      <c r="E641" s="88" t="s">
        <v>647</v>
      </c>
      <c r="F641" s="89" t="s">
        <v>648</v>
      </c>
      <c r="G641" s="90" t="s">
        <v>240</v>
      </c>
      <c r="H641" s="91">
        <v>11.148</v>
      </c>
      <c r="I641" s="2"/>
      <c r="J641" s="92">
        <f>ROUND(I641*H641,2)</f>
        <v>0</v>
      </c>
      <c r="K641" s="89" t="s">
        <v>146</v>
      </c>
      <c r="L641" s="16"/>
      <c r="M641" s="93" t="s">
        <v>1</v>
      </c>
      <c r="N641" s="94" t="s">
        <v>34</v>
      </c>
      <c r="O641" s="95">
        <v>1.536</v>
      </c>
      <c r="P641" s="95">
        <f>O641*H641</f>
        <v>17.123328000000001</v>
      </c>
      <c r="Q641" s="95">
        <v>0</v>
      </c>
      <c r="R641" s="95">
        <f>Q641*H641</f>
        <v>0</v>
      </c>
      <c r="S641" s="95">
        <v>9.9000000000000005E-2</v>
      </c>
      <c r="T641" s="96">
        <f>S641*H641</f>
        <v>1.1036520000000001</v>
      </c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R641" s="97" t="s">
        <v>147</v>
      </c>
      <c r="AT641" s="97" t="s">
        <v>142</v>
      </c>
      <c r="AU641" s="97" t="s">
        <v>78</v>
      </c>
      <c r="AY641" s="7" t="s">
        <v>140</v>
      </c>
      <c r="BE641" s="98">
        <f>IF(N641="základní",J641,0)</f>
        <v>0</v>
      </c>
      <c r="BF641" s="98">
        <f>IF(N641="snížená",J641,0)</f>
        <v>0</v>
      </c>
      <c r="BG641" s="98">
        <f>IF(N641="zákl. přenesená",J641,0)</f>
        <v>0</v>
      </c>
      <c r="BH641" s="98">
        <f>IF(N641="sníž. přenesená",J641,0)</f>
        <v>0</v>
      </c>
      <c r="BI641" s="98">
        <f>IF(N641="nulová",J641,0)</f>
        <v>0</v>
      </c>
      <c r="BJ641" s="7" t="s">
        <v>76</v>
      </c>
      <c r="BK641" s="98">
        <f>ROUND(I641*H641,2)</f>
        <v>0</v>
      </c>
      <c r="BL641" s="7" t="s">
        <v>147</v>
      </c>
      <c r="BM641" s="97" t="s">
        <v>649</v>
      </c>
    </row>
    <row r="642" spans="1:65" s="18" customFormat="1" x14ac:dyDescent="0.2">
      <c r="A642" s="15"/>
      <c r="B642" s="16"/>
      <c r="C642" s="15"/>
      <c r="D642" s="189" t="s">
        <v>149</v>
      </c>
      <c r="E642" s="15"/>
      <c r="F642" s="190" t="s">
        <v>650</v>
      </c>
      <c r="G642" s="15"/>
      <c r="H642" s="15"/>
      <c r="I642" s="15"/>
      <c r="J642" s="15"/>
      <c r="K642" s="15"/>
      <c r="L642" s="16"/>
      <c r="M642" s="101"/>
      <c r="N642" s="102"/>
      <c r="O642" s="103"/>
      <c r="P642" s="103"/>
      <c r="Q642" s="103"/>
      <c r="R642" s="103"/>
      <c r="S642" s="103"/>
      <c r="T642" s="104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7" t="s">
        <v>149</v>
      </c>
      <c r="AU642" s="7" t="s">
        <v>78</v>
      </c>
    </row>
    <row r="643" spans="1:65" s="191" customFormat="1" x14ac:dyDescent="0.2">
      <c r="B643" s="192"/>
      <c r="D643" s="99" t="s">
        <v>151</v>
      </c>
      <c r="E643" s="193" t="s">
        <v>1</v>
      </c>
      <c r="F643" s="194" t="s">
        <v>213</v>
      </c>
      <c r="H643" s="193" t="s">
        <v>1</v>
      </c>
      <c r="L643" s="192"/>
      <c r="M643" s="195"/>
      <c r="N643" s="196"/>
      <c r="O643" s="196"/>
      <c r="P643" s="196"/>
      <c r="Q643" s="196"/>
      <c r="R643" s="196"/>
      <c r="S643" s="196"/>
      <c r="T643" s="197"/>
      <c r="AT643" s="193" t="s">
        <v>151</v>
      </c>
      <c r="AU643" s="193" t="s">
        <v>78</v>
      </c>
      <c r="AV643" s="191" t="s">
        <v>76</v>
      </c>
      <c r="AW643" s="191" t="s">
        <v>26</v>
      </c>
      <c r="AX643" s="191" t="s">
        <v>68</v>
      </c>
      <c r="AY643" s="193" t="s">
        <v>140</v>
      </c>
    </row>
    <row r="644" spans="1:65" s="191" customFormat="1" x14ac:dyDescent="0.2">
      <c r="B644" s="192"/>
      <c r="D644" s="99" t="s">
        <v>151</v>
      </c>
      <c r="E644" s="193" t="s">
        <v>1</v>
      </c>
      <c r="F644" s="194" t="s">
        <v>301</v>
      </c>
      <c r="H644" s="193" t="s">
        <v>1</v>
      </c>
      <c r="L644" s="192"/>
      <c r="M644" s="195"/>
      <c r="N644" s="196"/>
      <c r="O644" s="196"/>
      <c r="P644" s="196"/>
      <c r="Q644" s="196"/>
      <c r="R644" s="196"/>
      <c r="S644" s="196"/>
      <c r="T644" s="197"/>
      <c r="AT644" s="193" t="s">
        <v>151</v>
      </c>
      <c r="AU644" s="193" t="s">
        <v>78</v>
      </c>
      <c r="AV644" s="191" t="s">
        <v>76</v>
      </c>
      <c r="AW644" s="191" t="s">
        <v>26</v>
      </c>
      <c r="AX644" s="191" t="s">
        <v>68</v>
      </c>
      <c r="AY644" s="193" t="s">
        <v>140</v>
      </c>
    </row>
    <row r="645" spans="1:65" s="191" customFormat="1" x14ac:dyDescent="0.2">
      <c r="B645" s="192"/>
      <c r="D645" s="99" t="s">
        <v>151</v>
      </c>
      <c r="E645" s="193" t="s">
        <v>1</v>
      </c>
      <c r="F645" s="194" t="s">
        <v>302</v>
      </c>
      <c r="H645" s="193" t="s">
        <v>1</v>
      </c>
      <c r="L645" s="192"/>
      <c r="M645" s="195"/>
      <c r="N645" s="196"/>
      <c r="O645" s="196"/>
      <c r="P645" s="196"/>
      <c r="Q645" s="196"/>
      <c r="R645" s="196"/>
      <c r="S645" s="196"/>
      <c r="T645" s="197"/>
      <c r="AT645" s="193" t="s">
        <v>151</v>
      </c>
      <c r="AU645" s="193" t="s">
        <v>78</v>
      </c>
      <c r="AV645" s="191" t="s">
        <v>76</v>
      </c>
      <c r="AW645" s="191" t="s">
        <v>26</v>
      </c>
      <c r="AX645" s="191" t="s">
        <v>68</v>
      </c>
      <c r="AY645" s="193" t="s">
        <v>140</v>
      </c>
    </row>
    <row r="646" spans="1:65" s="172" customFormat="1" x14ac:dyDescent="0.2">
      <c r="B646" s="173"/>
      <c r="D646" s="99" t="s">
        <v>151</v>
      </c>
      <c r="E646" s="174" t="s">
        <v>1</v>
      </c>
      <c r="F646" s="175" t="s">
        <v>651</v>
      </c>
      <c r="H646" s="176">
        <v>11.148</v>
      </c>
      <c r="L646" s="173"/>
      <c r="M646" s="177"/>
      <c r="N646" s="178"/>
      <c r="O646" s="178"/>
      <c r="P646" s="178"/>
      <c r="Q646" s="178"/>
      <c r="R646" s="178"/>
      <c r="S646" s="178"/>
      <c r="T646" s="179"/>
      <c r="AT646" s="174" t="s">
        <v>151</v>
      </c>
      <c r="AU646" s="174" t="s">
        <v>78</v>
      </c>
      <c r="AV646" s="172" t="s">
        <v>78</v>
      </c>
      <c r="AW646" s="172" t="s">
        <v>26</v>
      </c>
      <c r="AX646" s="172" t="s">
        <v>76</v>
      </c>
      <c r="AY646" s="174" t="s">
        <v>140</v>
      </c>
    </row>
    <row r="647" spans="1:65" s="18" customFormat="1" ht="24.2" customHeight="1" x14ac:dyDescent="0.2">
      <c r="A647" s="15"/>
      <c r="B647" s="16"/>
      <c r="C647" s="87" t="s">
        <v>652</v>
      </c>
      <c r="D647" s="87" t="s">
        <v>142</v>
      </c>
      <c r="E647" s="88" t="s">
        <v>653</v>
      </c>
      <c r="F647" s="89" t="s">
        <v>654</v>
      </c>
      <c r="G647" s="90" t="s">
        <v>240</v>
      </c>
      <c r="H647" s="91">
        <v>1.4</v>
      </c>
      <c r="I647" s="2"/>
      <c r="J647" s="92">
        <f>ROUND(I647*H647,2)</f>
        <v>0</v>
      </c>
      <c r="K647" s="89" t="s">
        <v>146</v>
      </c>
      <c r="L647" s="16"/>
      <c r="M647" s="93" t="s">
        <v>1</v>
      </c>
      <c r="N647" s="94" t="s">
        <v>34</v>
      </c>
      <c r="O647" s="95">
        <v>2.036</v>
      </c>
      <c r="P647" s="95">
        <f>O647*H647</f>
        <v>2.8504</v>
      </c>
      <c r="Q647" s="95">
        <v>0</v>
      </c>
      <c r="R647" s="95">
        <f>Q647*H647</f>
        <v>0</v>
      </c>
      <c r="S647" s="95">
        <v>0.13200000000000001</v>
      </c>
      <c r="T647" s="96">
        <f>S647*H647</f>
        <v>0.18479999999999999</v>
      </c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R647" s="97" t="s">
        <v>147</v>
      </c>
      <c r="AT647" s="97" t="s">
        <v>142</v>
      </c>
      <c r="AU647" s="97" t="s">
        <v>78</v>
      </c>
      <c r="AY647" s="7" t="s">
        <v>140</v>
      </c>
      <c r="BE647" s="98">
        <f>IF(N647="základní",J647,0)</f>
        <v>0</v>
      </c>
      <c r="BF647" s="98">
        <f>IF(N647="snížená",J647,0)</f>
        <v>0</v>
      </c>
      <c r="BG647" s="98">
        <f>IF(N647="zákl. přenesená",J647,0)</f>
        <v>0</v>
      </c>
      <c r="BH647" s="98">
        <f>IF(N647="sníž. přenesená",J647,0)</f>
        <v>0</v>
      </c>
      <c r="BI647" s="98">
        <f>IF(N647="nulová",J647,0)</f>
        <v>0</v>
      </c>
      <c r="BJ647" s="7" t="s">
        <v>76</v>
      </c>
      <c r="BK647" s="98">
        <f>ROUND(I647*H647,2)</f>
        <v>0</v>
      </c>
      <c r="BL647" s="7" t="s">
        <v>147</v>
      </c>
      <c r="BM647" s="97" t="s">
        <v>655</v>
      </c>
    </row>
    <row r="648" spans="1:65" s="18" customFormat="1" x14ac:dyDescent="0.2">
      <c r="A648" s="15"/>
      <c r="B648" s="16"/>
      <c r="C648" s="15"/>
      <c r="D648" s="189" t="s">
        <v>149</v>
      </c>
      <c r="E648" s="15"/>
      <c r="F648" s="190" t="s">
        <v>656</v>
      </c>
      <c r="G648" s="15"/>
      <c r="H648" s="15"/>
      <c r="I648" s="15"/>
      <c r="J648" s="15"/>
      <c r="K648" s="15"/>
      <c r="L648" s="16"/>
      <c r="M648" s="101"/>
      <c r="N648" s="102"/>
      <c r="O648" s="103"/>
      <c r="P648" s="103"/>
      <c r="Q648" s="103"/>
      <c r="R648" s="103"/>
      <c r="S648" s="103"/>
      <c r="T648" s="104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7" t="s">
        <v>149</v>
      </c>
      <c r="AU648" s="7" t="s">
        <v>78</v>
      </c>
    </row>
    <row r="649" spans="1:65" s="191" customFormat="1" x14ac:dyDescent="0.2">
      <c r="B649" s="192"/>
      <c r="D649" s="99" t="s">
        <v>151</v>
      </c>
      <c r="E649" s="193" t="s">
        <v>1</v>
      </c>
      <c r="F649" s="194" t="s">
        <v>228</v>
      </c>
      <c r="H649" s="193" t="s">
        <v>1</v>
      </c>
      <c r="L649" s="192"/>
      <c r="M649" s="195"/>
      <c r="N649" s="196"/>
      <c r="O649" s="196"/>
      <c r="P649" s="196"/>
      <c r="Q649" s="196"/>
      <c r="R649" s="196"/>
      <c r="S649" s="196"/>
      <c r="T649" s="197"/>
      <c r="AT649" s="193" t="s">
        <v>151</v>
      </c>
      <c r="AU649" s="193" t="s">
        <v>78</v>
      </c>
      <c r="AV649" s="191" t="s">
        <v>76</v>
      </c>
      <c r="AW649" s="191" t="s">
        <v>26</v>
      </c>
      <c r="AX649" s="191" t="s">
        <v>68</v>
      </c>
      <c r="AY649" s="193" t="s">
        <v>140</v>
      </c>
    </row>
    <row r="650" spans="1:65" s="191" customFormat="1" x14ac:dyDescent="0.2">
      <c r="B650" s="192"/>
      <c r="D650" s="99" t="s">
        <v>151</v>
      </c>
      <c r="E650" s="193" t="s">
        <v>1</v>
      </c>
      <c r="F650" s="194" t="s">
        <v>229</v>
      </c>
      <c r="H650" s="193" t="s">
        <v>1</v>
      </c>
      <c r="L650" s="192"/>
      <c r="M650" s="195"/>
      <c r="N650" s="196"/>
      <c r="O650" s="196"/>
      <c r="P650" s="196"/>
      <c r="Q650" s="196"/>
      <c r="R650" s="196"/>
      <c r="S650" s="196"/>
      <c r="T650" s="197"/>
      <c r="AT650" s="193" t="s">
        <v>151</v>
      </c>
      <c r="AU650" s="193" t="s">
        <v>78</v>
      </c>
      <c r="AV650" s="191" t="s">
        <v>76</v>
      </c>
      <c r="AW650" s="191" t="s">
        <v>26</v>
      </c>
      <c r="AX650" s="191" t="s">
        <v>68</v>
      </c>
      <c r="AY650" s="193" t="s">
        <v>140</v>
      </c>
    </row>
    <row r="651" spans="1:65" s="172" customFormat="1" x14ac:dyDescent="0.2">
      <c r="B651" s="173"/>
      <c r="D651" s="99" t="s">
        <v>151</v>
      </c>
      <c r="E651" s="174" t="s">
        <v>1</v>
      </c>
      <c r="F651" s="175" t="s">
        <v>657</v>
      </c>
      <c r="H651" s="176">
        <v>1.4</v>
      </c>
      <c r="L651" s="173"/>
      <c r="M651" s="177"/>
      <c r="N651" s="178"/>
      <c r="O651" s="178"/>
      <c r="P651" s="178"/>
      <c r="Q651" s="178"/>
      <c r="R651" s="178"/>
      <c r="S651" s="178"/>
      <c r="T651" s="179"/>
      <c r="AT651" s="174" t="s">
        <v>151</v>
      </c>
      <c r="AU651" s="174" t="s">
        <v>78</v>
      </c>
      <c r="AV651" s="172" t="s">
        <v>78</v>
      </c>
      <c r="AW651" s="172" t="s">
        <v>26</v>
      </c>
      <c r="AX651" s="172" t="s">
        <v>68</v>
      </c>
      <c r="AY651" s="174" t="s">
        <v>140</v>
      </c>
    </row>
    <row r="652" spans="1:65" s="180" customFormat="1" x14ac:dyDescent="0.2">
      <c r="B652" s="181"/>
      <c r="D652" s="99" t="s">
        <v>151</v>
      </c>
      <c r="E652" s="182" t="s">
        <v>1</v>
      </c>
      <c r="F652" s="183" t="s">
        <v>157</v>
      </c>
      <c r="H652" s="184">
        <v>1.4</v>
      </c>
      <c r="L652" s="181"/>
      <c r="M652" s="185"/>
      <c r="N652" s="186"/>
      <c r="O652" s="186"/>
      <c r="P652" s="186"/>
      <c r="Q652" s="186"/>
      <c r="R652" s="186"/>
      <c r="S652" s="186"/>
      <c r="T652" s="187"/>
      <c r="AT652" s="182" t="s">
        <v>151</v>
      </c>
      <c r="AU652" s="182" t="s">
        <v>78</v>
      </c>
      <c r="AV652" s="180" t="s">
        <v>147</v>
      </c>
      <c r="AW652" s="180" t="s">
        <v>26</v>
      </c>
      <c r="AX652" s="180" t="s">
        <v>76</v>
      </c>
      <c r="AY652" s="182" t="s">
        <v>140</v>
      </c>
    </row>
    <row r="653" spans="1:65" s="18" customFormat="1" ht="33" customHeight="1" x14ac:dyDescent="0.2">
      <c r="A653" s="15"/>
      <c r="B653" s="16"/>
      <c r="C653" s="87" t="s">
        <v>658</v>
      </c>
      <c r="D653" s="87" t="s">
        <v>142</v>
      </c>
      <c r="E653" s="88" t="s">
        <v>659</v>
      </c>
      <c r="F653" s="89" t="s">
        <v>660</v>
      </c>
      <c r="G653" s="90" t="s">
        <v>240</v>
      </c>
      <c r="H653" s="91">
        <v>1.4</v>
      </c>
      <c r="I653" s="2"/>
      <c r="J653" s="92">
        <f>ROUND(I653*H653,2)</f>
        <v>0</v>
      </c>
      <c r="K653" s="89" t="s">
        <v>146</v>
      </c>
      <c r="L653" s="16"/>
      <c r="M653" s="93" t="s">
        <v>1</v>
      </c>
      <c r="N653" s="94" t="s">
        <v>34</v>
      </c>
      <c r="O653" s="95">
        <v>0.51</v>
      </c>
      <c r="P653" s="95">
        <f>O653*H653</f>
        <v>0.71399999999999997</v>
      </c>
      <c r="Q653" s="95">
        <v>0</v>
      </c>
      <c r="R653" s="95">
        <f>Q653*H653</f>
        <v>0</v>
      </c>
      <c r="S653" s="95">
        <v>4.3999999999999997E-2</v>
      </c>
      <c r="T653" s="96">
        <f>S653*H653</f>
        <v>6.1599999999999995E-2</v>
      </c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R653" s="97" t="s">
        <v>147</v>
      </c>
      <c r="AT653" s="97" t="s">
        <v>142</v>
      </c>
      <c r="AU653" s="97" t="s">
        <v>78</v>
      </c>
      <c r="AY653" s="7" t="s">
        <v>140</v>
      </c>
      <c r="BE653" s="98">
        <f>IF(N653="základní",J653,0)</f>
        <v>0</v>
      </c>
      <c r="BF653" s="98">
        <f>IF(N653="snížená",J653,0)</f>
        <v>0</v>
      </c>
      <c r="BG653" s="98">
        <f>IF(N653="zákl. přenesená",J653,0)</f>
        <v>0</v>
      </c>
      <c r="BH653" s="98">
        <f>IF(N653="sníž. přenesená",J653,0)</f>
        <v>0</v>
      </c>
      <c r="BI653" s="98">
        <f>IF(N653="nulová",J653,0)</f>
        <v>0</v>
      </c>
      <c r="BJ653" s="7" t="s">
        <v>76</v>
      </c>
      <c r="BK653" s="98">
        <f>ROUND(I653*H653,2)</f>
        <v>0</v>
      </c>
      <c r="BL653" s="7" t="s">
        <v>147</v>
      </c>
      <c r="BM653" s="97" t="s">
        <v>661</v>
      </c>
    </row>
    <row r="654" spans="1:65" s="18" customFormat="1" x14ac:dyDescent="0.2">
      <c r="A654" s="15"/>
      <c r="B654" s="16"/>
      <c r="C654" s="15"/>
      <c r="D654" s="189" t="s">
        <v>149</v>
      </c>
      <c r="E654" s="15"/>
      <c r="F654" s="190" t="s">
        <v>662</v>
      </c>
      <c r="G654" s="15"/>
      <c r="H654" s="15"/>
      <c r="I654" s="15"/>
      <c r="J654" s="15"/>
      <c r="K654" s="15"/>
      <c r="L654" s="16"/>
      <c r="M654" s="101"/>
      <c r="N654" s="102"/>
      <c r="O654" s="103"/>
      <c r="P654" s="103"/>
      <c r="Q654" s="103"/>
      <c r="R654" s="103"/>
      <c r="S654" s="103"/>
      <c r="T654" s="104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7" t="s">
        <v>149</v>
      </c>
      <c r="AU654" s="7" t="s">
        <v>78</v>
      </c>
    </row>
    <row r="655" spans="1:65" s="191" customFormat="1" x14ac:dyDescent="0.2">
      <c r="B655" s="192"/>
      <c r="D655" s="99" t="s">
        <v>151</v>
      </c>
      <c r="E655" s="193" t="s">
        <v>1</v>
      </c>
      <c r="F655" s="194" t="s">
        <v>228</v>
      </c>
      <c r="H655" s="193" t="s">
        <v>1</v>
      </c>
      <c r="L655" s="192"/>
      <c r="M655" s="195"/>
      <c r="N655" s="196"/>
      <c r="O655" s="196"/>
      <c r="P655" s="196"/>
      <c r="Q655" s="196"/>
      <c r="R655" s="196"/>
      <c r="S655" s="196"/>
      <c r="T655" s="197"/>
      <c r="AT655" s="193" t="s">
        <v>151</v>
      </c>
      <c r="AU655" s="193" t="s">
        <v>78</v>
      </c>
      <c r="AV655" s="191" t="s">
        <v>76</v>
      </c>
      <c r="AW655" s="191" t="s">
        <v>26</v>
      </c>
      <c r="AX655" s="191" t="s">
        <v>68</v>
      </c>
      <c r="AY655" s="193" t="s">
        <v>140</v>
      </c>
    </row>
    <row r="656" spans="1:65" s="191" customFormat="1" x14ac:dyDescent="0.2">
      <c r="B656" s="192"/>
      <c r="D656" s="99" t="s">
        <v>151</v>
      </c>
      <c r="E656" s="193" t="s">
        <v>1</v>
      </c>
      <c r="F656" s="194" t="s">
        <v>229</v>
      </c>
      <c r="H656" s="193" t="s">
        <v>1</v>
      </c>
      <c r="L656" s="192"/>
      <c r="M656" s="195"/>
      <c r="N656" s="196"/>
      <c r="O656" s="196"/>
      <c r="P656" s="196"/>
      <c r="Q656" s="196"/>
      <c r="R656" s="196"/>
      <c r="S656" s="196"/>
      <c r="T656" s="197"/>
      <c r="AT656" s="193" t="s">
        <v>151</v>
      </c>
      <c r="AU656" s="193" t="s">
        <v>78</v>
      </c>
      <c r="AV656" s="191" t="s">
        <v>76</v>
      </c>
      <c r="AW656" s="191" t="s">
        <v>26</v>
      </c>
      <c r="AX656" s="191" t="s">
        <v>68</v>
      </c>
      <c r="AY656" s="193" t="s">
        <v>140</v>
      </c>
    </row>
    <row r="657" spans="1:65" s="172" customFormat="1" x14ac:dyDescent="0.2">
      <c r="B657" s="173"/>
      <c r="D657" s="99" t="s">
        <v>151</v>
      </c>
      <c r="E657" s="174" t="s">
        <v>1</v>
      </c>
      <c r="F657" s="175" t="s">
        <v>657</v>
      </c>
      <c r="H657" s="176">
        <v>1.4</v>
      </c>
      <c r="L657" s="173"/>
      <c r="M657" s="177"/>
      <c r="N657" s="178"/>
      <c r="O657" s="178"/>
      <c r="P657" s="178"/>
      <c r="Q657" s="178"/>
      <c r="R657" s="178"/>
      <c r="S657" s="178"/>
      <c r="T657" s="179"/>
      <c r="AT657" s="174" t="s">
        <v>151</v>
      </c>
      <c r="AU657" s="174" t="s">
        <v>78</v>
      </c>
      <c r="AV657" s="172" t="s">
        <v>78</v>
      </c>
      <c r="AW657" s="172" t="s">
        <v>26</v>
      </c>
      <c r="AX657" s="172" t="s">
        <v>76</v>
      </c>
      <c r="AY657" s="174" t="s">
        <v>140</v>
      </c>
    </row>
    <row r="658" spans="1:65" s="18" customFormat="1" ht="24.2" customHeight="1" x14ac:dyDescent="0.2">
      <c r="A658" s="15"/>
      <c r="B658" s="16"/>
      <c r="C658" s="87" t="s">
        <v>663</v>
      </c>
      <c r="D658" s="87" t="s">
        <v>142</v>
      </c>
      <c r="E658" s="88" t="s">
        <v>664</v>
      </c>
      <c r="F658" s="89" t="s">
        <v>665</v>
      </c>
      <c r="G658" s="90" t="s">
        <v>240</v>
      </c>
      <c r="H658" s="91">
        <v>0.85499999999999998</v>
      </c>
      <c r="I658" s="2"/>
      <c r="J658" s="92">
        <f>ROUND(I658*H658,2)</f>
        <v>0</v>
      </c>
      <c r="K658" s="89" t="s">
        <v>146</v>
      </c>
      <c r="L658" s="16"/>
      <c r="M658" s="93" t="s">
        <v>1</v>
      </c>
      <c r="N658" s="94" t="s">
        <v>34</v>
      </c>
      <c r="O658" s="95">
        <v>2.2759999999999998</v>
      </c>
      <c r="P658" s="95">
        <f>O658*H658</f>
        <v>1.9459799999999998</v>
      </c>
      <c r="Q658" s="95">
        <v>0</v>
      </c>
      <c r="R658" s="95">
        <f>Q658*H658</f>
        <v>0</v>
      </c>
      <c r="S658" s="95">
        <v>0.16500000000000001</v>
      </c>
      <c r="T658" s="96">
        <f>S658*H658</f>
        <v>0.14107500000000001</v>
      </c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R658" s="97" t="s">
        <v>147</v>
      </c>
      <c r="AT658" s="97" t="s">
        <v>142</v>
      </c>
      <c r="AU658" s="97" t="s">
        <v>78</v>
      </c>
      <c r="AY658" s="7" t="s">
        <v>140</v>
      </c>
      <c r="BE658" s="98">
        <f>IF(N658="základní",J658,0)</f>
        <v>0</v>
      </c>
      <c r="BF658" s="98">
        <f>IF(N658="snížená",J658,0)</f>
        <v>0</v>
      </c>
      <c r="BG658" s="98">
        <f>IF(N658="zákl. přenesená",J658,0)</f>
        <v>0</v>
      </c>
      <c r="BH658" s="98">
        <f>IF(N658="sníž. přenesená",J658,0)</f>
        <v>0</v>
      </c>
      <c r="BI658" s="98">
        <f>IF(N658="nulová",J658,0)</f>
        <v>0</v>
      </c>
      <c r="BJ658" s="7" t="s">
        <v>76</v>
      </c>
      <c r="BK658" s="98">
        <f>ROUND(I658*H658,2)</f>
        <v>0</v>
      </c>
      <c r="BL658" s="7" t="s">
        <v>147</v>
      </c>
      <c r="BM658" s="97" t="s">
        <v>666</v>
      </c>
    </row>
    <row r="659" spans="1:65" s="18" customFormat="1" x14ac:dyDescent="0.2">
      <c r="A659" s="15"/>
      <c r="B659" s="16"/>
      <c r="C659" s="15"/>
      <c r="D659" s="189" t="s">
        <v>149</v>
      </c>
      <c r="E659" s="15"/>
      <c r="F659" s="190" t="s">
        <v>667</v>
      </c>
      <c r="G659" s="15"/>
      <c r="H659" s="15"/>
      <c r="I659" s="15"/>
      <c r="J659" s="15"/>
      <c r="K659" s="15"/>
      <c r="L659" s="16"/>
      <c r="M659" s="101"/>
      <c r="N659" s="102"/>
      <c r="O659" s="103"/>
      <c r="P659" s="103"/>
      <c r="Q659" s="103"/>
      <c r="R659" s="103"/>
      <c r="S659" s="103"/>
      <c r="T659" s="104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7" t="s">
        <v>149</v>
      </c>
      <c r="AU659" s="7" t="s">
        <v>78</v>
      </c>
    </row>
    <row r="660" spans="1:65" s="191" customFormat="1" x14ac:dyDescent="0.2">
      <c r="B660" s="192"/>
      <c r="D660" s="99" t="s">
        <v>151</v>
      </c>
      <c r="E660" s="193" t="s">
        <v>1</v>
      </c>
      <c r="F660" s="194" t="s">
        <v>642</v>
      </c>
      <c r="H660" s="193" t="s">
        <v>1</v>
      </c>
      <c r="L660" s="192"/>
      <c r="M660" s="195"/>
      <c r="N660" s="196"/>
      <c r="O660" s="196"/>
      <c r="P660" s="196"/>
      <c r="Q660" s="196"/>
      <c r="R660" s="196"/>
      <c r="S660" s="196"/>
      <c r="T660" s="197"/>
      <c r="AT660" s="193" t="s">
        <v>151</v>
      </c>
      <c r="AU660" s="193" t="s">
        <v>78</v>
      </c>
      <c r="AV660" s="191" t="s">
        <v>76</v>
      </c>
      <c r="AW660" s="191" t="s">
        <v>26</v>
      </c>
      <c r="AX660" s="191" t="s">
        <v>68</v>
      </c>
      <c r="AY660" s="193" t="s">
        <v>140</v>
      </c>
    </row>
    <row r="661" spans="1:65" s="191" customFormat="1" x14ac:dyDescent="0.2">
      <c r="B661" s="192"/>
      <c r="D661" s="99" t="s">
        <v>151</v>
      </c>
      <c r="E661" s="193" t="s">
        <v>1</v>
      </c>
      <c r="F661" s="194" t="s">
        <v>643</v>
      </c>
      <c r="H661" s="193" t="s">
        <v>1</v>
      </c>
      <c r="L661" s="192"/>
      <c r="M661" s="195"/>
      <c r="N661" s="196"/>
      <c r="O661" s="196"/>
      <c r="P661" s="196"/>
      <c r="Q661" s="196"/>
      <c r="R661" s="196"/>
      <c r="S661" s="196"/>
      <c r="T661" s="197"/>
      <c r="AT661" s="193" t="s">
        <v>151</v>
      </c>
      <c r="AU661" s="193" t="s">
        <v>78</v>
      </c>
      <c r="AV661" s="191" t="s">
        <v>76</v>
      </c>
      <c r="AW661" s="191" t="s">
        <v>26</v>
      </c>
      <c r="AX661" s="191" t="s">
        <v>68</v>
      </c>
      <c r="AY661" s="193" t="s">
        <v>140</v>
      </c>
    </row>
    <row r="662" spans="1:65" s="191" customFormat="1" x14ac:dyDescent="0.2">
      <c r="B662" s="192"/>
      <c r="D662" s="99" t="s">
        <v>151</v>
      </c>
      <c r="E662" s="193" t="s">
        <v>1</v>
      </c>
      <c r="F662" s="194" t="s">
        <v>644</v>
      </c>
      <c r="H662" s="193" t="s">
        <v>1</v>
      </c>
      <c r="L662" s="192"/>
      <c r="M662" s="195"/>
      <c r="N662" s="196"/>
      <c r="O662" s="196"/>
      <c r="P662" s="196"/>
      <c r="Q662" s="196"/>
      <c r="R662" s="196"/>
      <c r="S662" s="196"/>
      <c r="T662" s="197"/>
      <c r="AT662" s="193" t="s">
        <v>151</v>
      </c>
      <c r="AU662" s="193" t="s">
        <v>78</v>
      </c>
      <c r="AV662" s="191" t="s">
        <v>76</v>
      </c>
      <c r="AW662" s="191" t="s">
        <v>26</v>
      </c>
      <c r="AX662" s="191" t="s">
        <v>68</v>
      </c>
      <c r="AY662" s="193" t="s">
        <v>140</v>
      </c>
    </row>
    <row r="663" spans="1:65" s="172" customFormat="1" x14ac:dyDescent="0.2">
      <c r="B663" s="173"/>
      <c r="D663" s="99" t="s">
        <v>151</v>
      </c>
      <c r="E663" s="174" t="s">
        <v>1</v>
      </c>
      <c r="F663" s="175" t="s">
        <v>668</v>
      </c>
      <c r="H663" s="176">
        <v>0.85499999999999998</v>
      </c>
      <c r="L663" s="173"/>
      <c r="M663" s="177"/>
      <c r="N663" s="178"/>
      <c r="O663" s="178"/>
      <c r="P663" s="178"/>
      <c r="Q663" s="178"/>
      <c r="R663" s="178"/>
      <c r="S663" s="178"/>
      <c r="T663" s="179"/>
      <c r="AT663" s="174" t="s">
        <v>151</v>
      </c>
      <c r="AU663" s="174" t="s">
        <v>78</v>
      </c>
      <c r="AV663" s="172" t="s">
        <v>78</v>
      </c>
      <c r="AW663" s="172" t="s">
        <v>26</v>
      </c>
      <c r="AX663" s="172" t="s">
        <v>76</v>
      </c>
      <c r="AY663" s="174" t="s">
        <v>140</v>
      </c>
    </row>
    <row r="664" spans="1:65" s="18" customFormat="1" ht="24.2" customHeight="1" x14ac:dyDescent="0.2">
      <c r="A664" s="15"/>
      <c r="B664" s="16"/>
      <c r="C664" s="87" t="s">
        <v>669</v>
      </c>
      <c r="D664" s="87" t="s">
        <v>142</v>
      </c>
      <c r="E664" s="88" t="s">
        <v>670</v>
      </c>
      <c r="F664" s="89" t="s">
        <v>671</v>
      </c>
      <c r="G664" s="90" t="s">
        <v>240</v>
      </c>
      <c r="H664" s="91">
        <v>2.92</v>
      </c>
      <c r="I664" s="2"/>
      <c r="J664" s="92">
        <f>ROUND(I664*H664,2)</f>
        <v>0</v>
      </c>
      <c r="K664" s="89" t="s">
        <v>146</v>
      </c>
      <c r="L664" s="16"/>
      <c r="M664" s="93" t="s">
        <v>1</v>
      </c>
      <c r="N664" s="94" t="s">
        <v>34</v>
      </c>
      <c r="O664" s="95">
        <v>3.7</v>
      </c>
      <c r="P664" s="95">
        <f>O664*H664</f>
        <v>10.804</v>
      </c>
      <c r="Q664" s="95">
        <v>3.3E-3</v>
      </c>
      <c r="R664" s="95">
        <f>Q664*H664</f>
        <v>9.6360000000000005E-3</v>
      </c>
      <c r="S664" s="95">
        <v>0.11</v>
      </c>
      <c r="T664" s="96">
        <f>S664*H664</f>
        <v>0.32119999999999999</v>
      </c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R664" s="97" t="s">
        <v>147</v>
      </c>
      <c r="AT664" s="97" t="s">
        <v>142</v>
      </c>
      <c r="AU664" s="97" t="s">
        <v>78</v>
      </c>
      <c r="AY664" s="7" t="s">
        <v>140</v>
      </c>
      <c r="BE664" s="98">
        <f>IF(N664="základní",J664,0)</f>
        <v>0</v>
      </c>
      <c r="BF664" s="98">
        <f>IF(N664="snížená",J664,0)</f>
        <v>0</v>
      </c>
      <c r="BG664" s="98">
        <f>IF(N664="zákl. přenesená",J664,0)</f>
        <v>0</v>
      </c>
      <c r="BH664" s="98">
        <f>IF(N664="sníž. přenesená",J664,0)</f>
        <v>0</v>
      </c>
      <c r="BI664" s="98">
        <f>IF(N664="nulová",J664,0)</f>
        <v>0</v>
      </c>
      <c r="BJ664" s="7" t="s">
        <v>76</v>
      </c>
      <c r="BK664" s="98">
        <f>ROUND(I664*H664,2)</f>
        <v>0</v>
      </c>
      <c r="BL664" s="7" t="s">
        <v>147</v>
      </c>
      <c r="BM664" s="97" t="s">
        <v>672</v>
      </c>
    </row>
    <row r="665" spans="1:65" s="18" customFormat="1" x14ac:dyDescent="0.2">
      <c r="A665" s="15"/>
      <c r="B665" s="16"/>
      <c r="C665" s="15"/>
      <c r="D665" s="189" t="s">
        <v>149</v>
      </c>
      <c r="E665" s="15"/>
      <c r="F665" s="190" t="s">
        <v>673</v>
      </c>
      <c r="G665" s="15"/>
      <c r="H665" s="15"/>
      <c r="I665" s="15"/>
      <c r="J665" s="15"/>
      <c r="K665" s="15"/>
      <c r="L665" s="16"/>
      <c r="M665" s="101"/>
      <c r="N665" s="102"/>
      <c r="O665" s="103"/>
      <c r="P665" s="103"/>
      <c r="Q665" s="103"/>
      <c r="R665" s="103"/>
      <c r="S665" s="103"/>
      <c r="T665" s="104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7" t="s">
        <v>149</v>
      </c>
      <c r="AU665" s="7" t="s">
        <v>78</v>
      </c>
    </row>
    <row r="666" spans="1:65" s="191" customFormat="1" x14ac:dyDescent="0.2">
      <c r="B666" s="192"/>
      <c r="D666" s="99" t="s">
        <v>151</v>
      </c>
      <c r="E666" s="193" t="s">
        <v>1</v>
      </c>
      <c r="F666" s="194" t="s">
        <v>674</v>
      </c>
      <c r="H666" s="193" t="s">
        <v>1</v>
      </c>
      <c r="L666" s="192"/>
      <c r="M666" s="195"/>
      <c r="N666" s="196"/>
      <c r="O666" s="196"/>
      <c r="P666" s="196"/>
      <c r="Q666" s="196"/>
      <c r="R666" s="196"/>
      <c r="S666" s="196"/>
      <c r="T666" s="197"/>
      <c r="AT666" s="193" t="s">
        <v>151</v>
      </c>
      <c r="AU666" s="193" t="s">
        <v>78</v>
      </c>
      <c r="AV666" s="191" t="s">
        <v>76</v>
      </c>
      <c r="AW666" s="191" t="s">
        <v>26</v>
      </c>
      <c r="AX666" s="191" t="s">
        <v>68</v>
      </c>
      <c r="AY666" s="193" t="s">
        <v>140</v>
      </c>
    </row>
    <row r="667" spans="1:65" s="172" customFormat="1" x14ac:dyDescent="0.2">
      <c r="B667" s="173"/>
      <c r="D667" s="99" t="s">
        <v>151</v>
      </c>
      <c r="E667" s="174" t="s">
        <v>1</v>
      </c>
      <c r="F667" s="175" t="s">
        <v>675</v>
      </c>
      <c r="H667" s="176">
        <v>1.19</v>
      </c>
      <c r="L667" s="173"/>
      <c r="M667" s="177"/>
      <c r="N667" s="178"/>
      <c r="O667" s="178"/>
      <c r="P667" s="178"/>
      <c r="Q667" s="178"/>
      <c r="R667" s="178"/>
      <c r="S667" s="178"/>
      <c r="T667" s="179"/>
      <c r="AT667" s="174" t="s">
        <v>151</v>
      </c>
      <c r="AU667" s="174" t="s">
        <v>78</v>
      </c>
      <c r="AV667" s="172" t="s">
        <v>78</v>
      </c>
      <c r="AW667" s="172" t="s">
        <v>26</v>
      </c>
      <c r="AX667" s="172" t="s">
        <v>68</v>
      </c>
      <c r="AY667" s="174" t="s">
        <v>140</v>
      </c>
    </row>
    <row r="668" spans="1:65" s="191" customFormat="1" x14ac:dyDescent="0.2">
      <c r="B668" s="192"/>
      <c r="D668" s="99" t="s">
        <v>151</v>
      </c>
      <c r="E668" s="193" t="s">
        <v>1</v>
      </c>
      <c r="F668" s="194" t="s">
        <v>676</v>
      </c>
      <c r="H668" s="193" t="s">
        <v>1</v>
      </c>
      <c r="L668" s="192"/>
      <c r="M668" s="195"/>
      <c r="N668" s="196"/>
      <c r="O668" s="196"/>
      <c r="P668" s="196"/>
      <c r="Q668" s="196"/>
      <c r="R668" s="196"/>
      <c r="S668" s="196"/>
      <c r="T668" s="197"/>
      <c r="AT668" s="193" t="s">
        <v>151</v>
      </c>
      <c r="AU668" s="193" t="s">
        <v>78</v>
      </c>
      <c r="AV668" s="191" t="s">
        <v>76</v>
      </c>
      <c r="AW668" s="191" t="s">
        <v>26</v>
      </c>
      <c r="AX668" s="191" t="s">
        <v>68</v>
      </c>
      <c r="AY668" s="193" t="s">
        <v>140</v>
      </c>
    </row>
    <row r="669" spans="1:65" s="172" customFormat="1" x14ac:dyDescent="0.2">
      <c r="B669" s="173"/>
      <c r="D669" s="99" t="s">
        <v>151</v>
      </c>
      <c r="E669" s="174" t="s">
        <v>1</v>
      </c>
      <c r="F669" s="175" t="s">
        <v>677</v>
      </c>
      <c r="H669" s="176">
        <v>1.73</v>
      </c>
      <c r="L669" s="173"/>
      <c r="M669" s="177"/>
      <c r="N669" s="178"/>
      <c r="O669" s="178"/>
      <c r="P669" s="178"/>
      <c r="Q669" s="178"/>
      <c r="R669" s="178"/>
      <c r="S669" s="178"/>
      <c r="T669" s="179"/>
      <c r="AT669" s="174" t="s">
        <v>151</v>
      </c>
      <c r="AU669" s="174" t="s">
        <v>78</v>
      </c>
      <c r="AV669" s="172" t="s">
        <v>78</v>
      </c>
      <c r="AW669" s="172" t="s">
        <v>26</v>
      </c>
      <c r="AX669" s="172" t="s">
        <v>68</v>
      </c>
      <c r="AY669" s="174" t="s">
        <v>140</v>
      </c>
    </row>
    <row r="670" spans="1:65" s="180" customFormat="1" x14ac:dyDescent="0.2">
      <c r="B670" s="181"/>
      <c r="D670" s="99" t="s">
        <v>151</v>
      </c>
      <c r="E670" s="182" t="s">
        <v>1</v>
      </c>
      <c r="F670" s="183" t="s">
        <v>157</v>
      </c>
      <c r="H670" s="184">
        <v>2.92</v>
      </c>
      <c r="L670" s="181"/>
      <c r="M670" s="185"/>
      <c r="N670" s="186"/>
      <c r="O670" s="186"/>
      <c r="P670" s="186"/>
      <c r="Q670" s="186"/>
      <c r="R670" s="186"/>
      <c r="S670" s="186"/>
      <c r="T670" s="187"/>
      <c r="AT670" s="182" t="s">
        <v>151</v>
      </c>
      <c r="AU670" s="182" t="s">
        <v>78</v>
      </c>
      <c r="AV670" s="180" t="s">
        <v>147</v>
      </c>
      <c r="AW670" s="180" t="s">
        <v>26</v>
      </c>
      <c r="AX670" s="180" t="s">
        <v>76</v>
      </c>
      <c r="AY670" s="182" t="s">
        <v>140</v>
      </c>
    </row>
    <row r="671" spans="1:65" s="18" customFormat="1" ht="24.2" customHeight="1" x14ac:dyDescent="0.2">
      <c r="A671" s="15"/>
      <c r="B671" s="16"/>
      <c r="C671" s="87" t="s">
        <v>678</v>
      </c>
      <c r="D671" s="87" t="s">
        <v>142</v>
      </c>
      <c r="E671" s="88" t="s">
        <v>679</v>
      </c>
      <c r="F671" s="89" t="s">
        <v>680</v>
      </c>
      <c r="G671" s="90" t="s">
        <v>240</v>
      </c>
      <c r="H671" s="91">
        <v>2.02</v>
      </c>
      <c r="I671" s="2"/>
      <c r="J671" s="92">
        <f>ROUND(I671*H671,2)</f>
        <v>0</v>
      </c>
      <c r="K671" s="89" t="s">
        <v>146</v>
      </c>
      <c r="L671" s="16"/>
      <c r="M671" s="93" t="s">
        <v>1</v>
      </c>
      <c r="N671" s="94" t="s">
        <v>34</v>
      </c>
      <c r="O671" s="95">
        <v>6.4</v>
      </c>
      <c r="P671" s="95">
        <f>O671*H671</f>
        <v>12.928000000000001</v>
      </c>
      <c r="Q671" s="95">
        <v>4.15E-3</v>
      </c>
      <c r="R671" s="95">
        <f>Q671*H671</f>
        <v>8.3829999999999998E-3</v>
      </c>
      <c r="S671" s="95">
        <v>0.27</v>
      </c>
      <c r="T671" s="96">
        <f>S671*H671</f>
        <v>0.5454</v>
      </c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R671" s="97" t="s">
        <v>147</v>
      </c>
      <c r="AT671" s="97" t="s">
        <v>142</v>
      </c>
      <c r="AU671" s="97" t="s">
        <v>78</v>
      </c>
      <c r="AY671" s="7" t="s">
        <v>140</v>
      </c>
      <c r="BE671" s="98">
        <f>IF(N671="základní",J671,0)</f>
        <v>0</v>
      </c>
      <c r="BF671" s="98">
        <f>IF(N671="snížená",J671,0)</f>
        <v>0</v>
      </c>
      <c r="BG671" s="98">
        <f>IF(N671="zákl. přenesená",J671,0)</f>
        <v>0</v>
      </c>
      <c r="BH671" s="98">
        <f>IF(N671="sníž. přenesená",J671,0)</f>
        <v>0</v>
      </c>
      <c r="BI671" s="98">
        <f>IF(N671="nulová",J671,0)</f>
        <v>0</v>
      </c>
      <c r="BJ671" s="7" t="s">
        <v>76</v>
      </c>
      <c r="BK671" s="98">
        <f>ROUND(I671*H671,2)</f>
        <v>0</v>
      </c>
      <c r="BL671" s="7" t="s">
        <v>147</v>
      </c>
      <c r="BM671" s="97" t="s">
        <v>681</v>
      </c>
    </row>
    <row r="672" spans="1:65" s="18" customFormat="1" x14ac:dyDescent="0.2">
      <c r="A672" s="15"/>
      <c r="B672" s="16"/>
      <c r="C672" s="15"/>
      <c r="D672" s="189" t="s">
        <v>149</v>
      </c>
      <c r="E672" s="15"/>
      <c r="F672" s="190" t="s">
        <v>682</v>
      </c>
      <c r="G672" s="15"/>
      <c r="H672" s="15"/>
      <c r="I672" s="15"/>
      <c r="J672" s="15"/>
      <c r="K672" s="15"/>
      <c r="L672" s="16"/>
      <c r="M672" s="101"/>
      <c r="N672" s="102"/>
      <c r="O672" s="103"/>
      <c r="P672" s="103"/>
      <c r="Q672" s="103"/>
      <c r="R672" s="103"/>
      <c r="S672" s="103"/>
      <c r="T672" s="104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7" t="s">
        <v>149</v>
      </c>
      <c r="AU672" s="7" t="s">
        <v>78</v>
      </c>
    </row>
    <row r="673" spans="1:65" s="191" customFormat="1" x14ac:dyDescent="0.2">
      <c r="B673" s="192"/>
      <c r="D673" s="99" t="s">
        <v>151</v>
      </c>
      <c r="E673" s="193" t="s">
        <v>1</v>
      </c>
      <c r="F673" s="194" t="s">
        <v>491</v>
      </c>
      <c r="H673" s="193" t="s">
        <v>1</v>
      </c>
      <c r="L673" s="192"/>
      <c r="M673" s="195"/>
      <c r="N673" s="196"/>
      <c r="O673" s="196"/>
      <c r="P673" s="196"/>
      <c r="Q673" s="196"/>
      <c r="R673" s="196"/>
      <c r="S673" s="196"/>
      <c r="T673" s="197"/>
      <c r="AT673" s="193" t="s">
        <v>151</v>
      </c>
      <c r="AU673" s="193" t="s">
        <v>78</v>
      </c>
      <c r="AV673" s="191" t="s">
        <v>76</v>
      </c>
      <c r="AW673" s="191" t="s">
        <v>26</v>
      </c>
      <c r="AX673" s="191" t="s">
        <v>68</v>
      </c>
      <c r="AY673" s="193" t="s">
        <v>140</v>
      </c>
    </row>
    <row r="674" spans="1:65" s="191" customFormat="1" x14ac:dyDescent="0.2">
      <c r="B674" s="192"/>
      <c r="D674" s="99" t="s">
        <v>151</v>
      </c>
      <c r="E674" s="193" t="s">
        <v>1</v>
      </c>
      <c r="F674" s="194" t="s">
        <v>683</v>
      </c>
      <c r="H674" s="193" t="s">
        <v>1</v>
      </c>
      <c r="L674" s="192"/>
      <c r="M674" s="195"/>
      <c r="N674" s="196"/>
      <c r="O674" s="196"/>
      <c r="P674" s="196"/>
      <c r="Q674" s="196"/>
      <c r="R674" s="196"/>
      <c r="S674" s="196"/>
      <c r="T674" s="197"/>
      <c r="AT674" s="193" t="s">
        <v>151</v>
      </c>
      <c r="AU674" s="193" t="s">
        <v>78</v>
      </c>
      <c r="AV674" s="191" t="s">
        <v>76</v>
      </c>
      <c r="AW674" s="191" t="s">
        <v>26</v>
      </c>
      <c r="AX674" s="191" t="s">
        <v>68</v>
      </c>
      <c r="AY674" s="193" t="s">
        <v>140</v>
      </c>
    </row>
    <row r="675" spans="1:65" s="172" customFormat="1" x14ac:dyDescent="0.2">
      <c r="B675" s="173"/>
      <c r="D675" s="99" t="s">
        <v>151</v>
      </c>
      <c r="E675" s="174" t="s">
        <v>1</v>
      </c>
      <c r="F675" s="175" t="s">
        <v>684</v>
      </c>
      <c r="H675" s="176">
        <v>2.02</v>
      </c>
      <c r="L675" s="173"/>
      <c r="M675" s="177"/>
      <c r="N675" s="178"/>
      <c r="O675" s="178"/>
      <c r="P675" s="178"/>
      <c r="Q675" s="178"/>
      <c r="R675" s="178"/>
      <c r="S675" s="178"/>
      <c r="T675" s="179"/>
      <c r="AT675" s="174" t="s">
        <v>151</v>
      </c>
      <c r="AU675" s="174" t="s">
        <v>78</v>
      </c>
      <c r="AV675" s="172" t="s">
        <v>78</v>
      </c>
      <c r="AW675" s="172" t="s">
        <v>26</v>
      </c>
      <c r="AX675" s="172" t="s">
        <v>76</v>
      </c>
      <c r="AY675" s="174" t="s">
        <v>140</v>
      </c>
    </row>
    <row r="676" spans="1:65" s="18" customFormat="1" ht="24.2" customHeight="1" x14ac:dyDescent="0.2">
      <c r="A676" s="15"/>
      <c r="B676" s="16"/>
      <c r="C676" s="87" t="s">
        <v>685</v>
      </c>
      <c r="D676" s="87" t="s">
        <v>142</v>
      </c>
      <c r="E676" s="88" t="s">
        <v>686</v>
      </c>
      <c r="F676" s="89" t="s">
        <v>687</v>
      </c>
      <c r="G676" s="90" t="s">
        <v>240</v>
      </c>
      <c r="H676" s="91">
        <v>2.2549999999999999</v>
      </c>
      <c r="I676" s="2"/>
      <c r="J676" s="92">
        <f>ROUND(I676*H676,2)</f>
        <v>0</v>
      </c>
      <c r="K676" s="89" t="s">
        <v>146</v>
      </c>
      <c r="L676" s="16"/>
      <c r="M676" s="93" t="s">
        <v>1</v>
      </c>
      <c r="N676" s="94" t="s">
        <v>34</v>
      </c>
      <c r="O676" s="95">
        <v>6.6</v>
      </c>
      <c r="P676" s="95">
        <f>O676*H676</f>
        <v>14.882999999999999</v>
      </c>
      <c r="Q676" s="95">
        <v>6.1999999999999998E-3</v>
      </c>
      <c r="R676" s="95">
        <f>Q676*H676</f>
        <v>1.3980999999999999E-2</v>
      </c>
      <c r="S676" s="95">
        <v>0.35</v>
      </c>
      <c r="T676" s="96">
        <f>S676*H676</f>
        <v>0.7892499999999999</v>
      </c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R676" s="97" t="s">
        <v>147</v>
      </c>
      <c r="AT676" s="97" t="s">
        <v>142</v>
      </c>
      <c r="AU676" s="97" t="s">
        <v>78</v>
      </c>
      <c r="AY676" s="7" t="s">
        <v>140</v>
      </c>
      <c r="BE676" s="98">
        <f>IF(N676="základní",J676,0)</f>
        <v>0</v>
      </c>
      <c r="BF676" s="98">
        <f>IF(N676="snížená",J676,0)</f>
        <v>0</v>
      </c>
      <c r="BG676" s="98">
        <f>IF(N676="zákl. přenesená",J676,0)</f>
        <v>0</v>
      </c>
      <c r="BH676" s="98">
        <f>IF(N676="sníž. přenesená",J676,0)</f>
        <v>0</v>
      </c>
      <c r="BI676" s="98">
        <f>IF(N676="nulová",J676,0)</f>
        <v>0</v>
      </c>
      <c r="BJ676" s="7" t="s">
        <v>76</v>
      </c>
      <c r="BK676" s="98">
        <f>ROUND(I676*H676,2)</f>
        <v>0</v>
      </c>
      <c r="BL676" s="7" t="s">
        <v>147</v>
      </c>
      <c r="BM676" s="97" t="s">
        <v>688</v>
      </c>
    </row>
    <row r="677" spans="1:65" s="18" customFormat="1" x14ac:dyDescent="0.2">
      <c r="A677" s="15"/>
      <c r="B677" s="16"/>
      <c r="C677" s="15"/>
      <c r="D677" s="189" t="s">
        <v>149</v>
      </c>
      <c r="E677" s="15"/>
      <c r="F677" s="190" t="s">
        <v>689</v>
      </c>
      <c r="G677" s="15"/>
      <c r="H677" s="15"/>
      <c r="I677" s="15"/>
      <c r="J677" s="15"/>
      <c r="K677" s="15"/>
      <c r="L677" s="16"/>
      <c r="M677" s="101"/>
      <c r="N677" s="102"/>
      <c r="O677" s="103"/>
      <c r="P677" s="103"/>
      <c r="Q677" s="103"/>
      <c r="R677" s="103"/>
      <c r="S677" s="103"/>
      <c r="T677" s="104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7" t="s">
        <v>149</v>
      </c>
      <c r="AU677" s="7" t="s">
        <v>78</v>
      </c>
    </row>
    <row r="678" spans="1:65" s="191" customFormat="1" x14ac:dyDescent="0.2">
      <c r="B678" s="192"/>
      <c r="D678" s="99" t="s">
        <v>151</v>
      </c>
      <c r="E678" s="193" t="s">
        <v>1</v>
      </c>
      <c r="F678" s="194" t="s">
        <v>491</v>
      </c>
      <c r="H678" s="193" t="s">
        <v>1</v>
      </c>
      <c r="L678" s="192"/>
      <c r="M678" s="195"/>
      <c r="N678" s="196"/>
      <c r="O678" s="196"/>
      <c r="P678" s="196"/>
      <c r="Q678" s="196"/>
      <c r="R678" s="196"/>
      <c r="S678" s="196"/>
      <c r="T678" s="197"/>
      <c r="AT678" s="193" t="s">
        <v>151</v>
      </c>
      <c r="AU678" s="193" t="s">
        <v>78</v>
      </c>
      <c r="AV678" s="191" t="s">
        <v>76</v>
      </c>
      <c r="AW678" s="191" t="s">
        <v>26</v>
      </c>
      <c r="AX678" s="191" t="s">
        <v>68</v>
      </c>
      <c r="AY678" s="193" t="s">
        <v>140</v>
      </c>
    </row>
    <row r="679" spans="1:65" s="191" customFormat="1" x14ac:dyDescent="0.2">
      <c r="B679" s="192"/>
      <c r="D679" s="99" t="s">
        <v>151</v>
      </c>
      <c r="E679" s="193" t="s">
        <v>1</v>
      </c>
      <c r="F679" s="194" t="s">
        <v>690</v>
      </c>
      <c r="H679" s="193" t="s">
        <v>1</v>
      </c>
      <c r="L679" s="192"/>
      <c r="M679" s="195"/>
      <c r="N679" s="196"/>
      <c r="O679" s="196"/>
      <c r="P679" s="196"/>
      <c r="Q679" s="196"/>
      <c r="R679" s="196"/>
      <c r="S679" s="196"/>
      <c r="T679" s="197"/>
      <c r="AT679" s="193" t="s">
        <v>151</v>
      </c>
      <c r="AU679" s="193" t="s">
        <v>78</v>
      </c>
      <c r="AV679" s="191" t="s">
        <v>76</v>
      </c>
      <c r="AW679" s="191" t="s">
        <v>26</v>
      </c>
      <c r="AX679" s="191" t="s">
        <v>68</v>
      </c>
      <c r="AY679" s="193" t="s">
        <v>140</v>
      </c>
    </row>
    <row r="680" spans="1:65" s="172" customFormat="1" x14ac:dyDescent="0.2">
      <c r="B680" s="173"/>
      <c r="D680" s="99" t="s">
        <v>151</v>
      </c>
      <c r="E680" s="174" t="s">
        <v>1</v>
      </c>
      <c r="F680" s="175" t="s">
        <v>691</v>
      </c>
      <c r="H680" s="176">
        <v>2.2549999999999999</v>
      </c>
      <c r="L680" s="173"/>
      <c r="M680" s="177"/>
      <c r="N680" s="178"/>
      <c r="O680" s="178"/>
      <c r="P680" s="178"/>
      <c r="Q680" s="178"/>
      <c r="R680" s="178"/>
      <c r="S680" s="178"/>
      <c r="T680" s="179"/>
      <c r="AT680" s="174" t="s">
        <v>151</v>
      </c>
      <c r="AU680" s="174" t="s">
        <v>78</v>
      </c>
      <c r="AV680" s="172" t="s">
        <v>78</v>
      </c>
      <c r="AW680" s="172" t="s">
        <v>26</v>
      </c>
      <c r="AX680" s="172" t="s">
        <v>76</v>
      </c>
      <c r="AY680" s="174" t="s">
        <v>140</v>
      </c>
    </row>
    <row r="681" spans="1:65" s="18" customFormat="1" ht="16.5" customHeight="1" x14ac:dyDescent="0.2">
      <c r="A681" s="15"/>
      <c r="B681" s="16"/>
      <c r="C681" s="87" t="s">
        <v>692</v>
      </c>
      <c r="D681" s="87" t="s">
        <v>142</v>
      </c>
      <c r="E681" s="88" t="s">
        <v>693</v>
      </c>
      <c r="F681" s="89" t="s">
        <v>694</v>
      </c>
      <c r="G681" s="90" t="s">
        <v>145</v>
      </c>
      <c r="H681" s="91">
        <v>0.4</v>
      </c>
      <c r="I681" s="2"/>
      <c r="J681" s="92">
        <f>ROUND(I681*H681,2)</f>
        <v>0</v>
      </c>
      <c r="K681" s="89" t="s">
        <v>146</v>
      </c>
      <c r="L681" s="16"/>
      <c r="M681" s="93" t="s">
        <v>1</v>
      </c>
      <c r="N681" s="94" t="s">
        <v>34</v>
      </c>
      <c r="O681" s="95">
        <v>26.545000000000002</v>
      </c>
      <c r="P681" s="95">
        <f>O681*H681</f>
        <v>10.618000000000002</v>
      </c>
      <c r="Q681" s="95">
        <v>0.54034000000000004</v>
      </c>
      <c r="R681" s="95">
        <f>Q681*H681</f>
        <v>0.21613600000000002</v>
      </c>
      <c r="S681" s="95">
        <v>0</v>
      </c>
      <c r="T681" s="96">
        <f>S681*H681</f>
        <v>0</v>
      </c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R681" s="97" t="s">
        <v>147</v>
      </c>
      <c r="AT681" s="97" t="s">
        <v>142</v>
      </c>
      <c r="AU681" s="97" t="s">
        <v>78</v>
      </c>
      <c r="AY681" s="7" t="s">
        <v>140</v>
      </c>
      <c r="BE681" s="98">
        <f>IF(N681="základní",J681,0)</f>
        <v>0</v>
      </c>
      <c r="BF681" s="98">
        <f>IF(N681="snížená",J681,0)</f>
        <v>0</v>
      </c>
      <c r="BG681" s="98">
        <f>IF(N681="zákl. přenesená",J681,0)</f>
        <v>0</v>
      </c>
      <c r="BH681" s="98">
        <f>IF(N681="sníž. přenesená",J681,0)</f>
        <v>0</v>
      </c>
      <c r="BI681" s="98">
        <f>IF(N681="nulová",J681,0)</f>
        <v>0</v>
      </c>
      <c r="BJ681" s="7" t="s">
        <v>76</v>
      </c>
      <c r="BK681" s="98">
        <f>ROUND(I681*H681,2)</f>
        <v>0</v>
      </c>
      <c r="BL681" s="7" t="s">
        <v>147</v>
      </c>
      <c r="BM681" s="97" t="s">
        <v>695</v>
      </c>
    </row>
    <row r="682" spans="1:65" s="18" customFormat="1" x14ac:dyDescent="0.2">
      <c r="A682" s="15"/>
      <c r="B682" s="16"/>
      <c r="C682" s="15"/>
      <c r="D682" s="189" t="s">
        <v>149</v>
      </c>
      <c r="E682" s="15"/>
      <c r="F682" s="190" t="s">
        <v>696</v>
      </c>
      <c r="G682" s="15"/>
      <c r="H682" s="15"/>
      <c r="I682" s="15"/>
      <c r="J682" s="15"/>
      <c r="K682" s="15"/>
      <c r="L682" s="16"/>
      <c r="M682" s="101"/>
      <c r="N682" s="102"/>
      <c r="O682" s="103"/>
      <c r="P682" s="103"/>
      <c r="Q682" s="103"/>
      <c r="R682" s="103"/>
      <c r="S682" s="103"/>
      <c r="T682" s="104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7" t="s">
        <v>149</v>
      </c>
      <c r="AU682" s="7" t="s">
        <v>78</v>
      </c>
    </row>
    <row r="683" spans="1:65" s="18" customFormat="1" ht="16.5" customHeight="1" x14ac:dyDescent="0.2">
      <c r="A683" s="15"/>
      <c r="B683" s="16"/>
      <c r="C683" s="154" t="s">
        <v>697</v>
      </c>
      <c r="D683" s="154" t="s">
        <v>216</v>
      </c>
      <c r="E683" s="155" t="s">
        <v>698</v>
      </c>
      <c r="F683" s="156" t="s">
        <v>699</v>
      </c>
      <c r="G683" s="157" t="s">
        <v>211</v>
      </c>
      <c r="H683" s="158">
        <v>122</v>
      </c>
      <c r="I683" s="3"/>
      <c r="J683" s="160">
        <f>ROUND(I683*H683,2)</f>
        <v>0</v>
      </c>
      <c r="K683" s="156" t="s">
        <v>146</v>
      </c>
      <c r="L683" s="161"/>
      <c r="M683" s="162" t="s">
        <v>1</v>
      </c>
      <c r="N683" s="163" t="s">
        <v>34</v>
      </c>
      <c r="O683" s="95">
        <v>0</v>
      </c>
      <c r="P683" s="95">
        <f>O683*H683</f>
        <v>0</v>
      </c>
      <c r="Q683" s="95">
        <v>4.1000000000000003E-3</v>
      </c>
      <c r="R683" s="95">
        <f>Q683*H683</f>
        <v>0.50020000000000009</v>
      </c>
      <c r="S683" s="95">
        <v>0</v>
      </c>
      <c r="T683" s="96">
        <f>S683*H683</f>
        <v>0</v>
      </c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R683" s="97" t="s">
        <v>190</v>
      </c>
      <c r="AT683" s="97" t="s">
        <v>216</v>
      </c>
      <c r="AU683" s="97" t="s">
        <v>78</v>
      </c>
      <c r="AY683" s="7" t="s">
        <v>140</v>
      </c>
      <c r="BE683" s="98">
        <f>IF(N683="základní",J683,0)</f>
        <v>0</v>
      </c>
      <c r="BF683" s="98">
        <f>IF(N683="snížená",J683,0)</f>
        <v>0</v>
      </c>
      <c r="BG683" s="98">
        <f>IF(N683="zákl. přenesená",J683,0)</f>
        <v>0</v>
      </c>
      <c r="BH683" s="98">
        <f>IF(N683="sníž. přenesená",J683,0)</f>
        <v>0</v>
      </c>
      <c r="BI683" s="98">
        <f>IF(N683="nulová",J683,0)</f>
        <v>0</v>
      </c>
      <c r="BJ683" s="7" t="s">
        <v>76</v>
      </c>
      <c r="BK683" s="98">
        <f>ROUND(I683*H683,2)</f>
        <v>0</v>
      </c>
      <c r="BL683" s="7" t="s">
        <v>147</v>
      </c>
      <c r="BM683" s="97" t="s">
        <v>700</v>
      </c>
    </row>
    <row r="684" spans="1:65" s="172" customFormat="1" x14ac:dyDescent="0.2">
      <c r="B684" s="173"/>
      <c r="D684" s="99" t="s">
        <v>151</v>
      </c>
      <c r="F684" s="175" t="s">
        <v>701</v>
      </c>
      <c r="H684" s="176">
        <v>122</v>
      </c>
      <c r="L684" s="173"/>
      <c r="M684" s="177"/>
      <c r="N684" s="178"/>
      <c r="O684" s="178"/>
      <c r="P684" s="178"/>
      <c r="Q684" s="178"/>
      <c r="R684" s="178"/>
      <c r="S684" s="178"/>
      <c r="T684" s="179"/>
      <c r="AT684" s="174" t="s">
        <v>151</v>
      </c>
      <c r="AU684" s="174" t="s">
        <v>78</v>
      </c>
      <c r="AV684" s="172" t="s">
        <v>78</v>
      </c>
      <c r="AW684" s="172" t="s">
        <v>3</v>
      </c>
      <c r="AX684" s="172" t="s">
        <v>76</v>
      </c>
      <c r="AY684" s="174" t="s">
        <v>140</v>
      </c>
    </row>
    <row r="685" spans="1:65" s="18" customFormat="1" ht="16.5" customHeight="1" x14ac:dyDescent="0.2">
      <c r="A685" s="15"/>
      <c r="B685" s="16"/>
      <c r="C685" s="87" t="s">
        <v>702</v>
      </c>
      <c r="D685" s="87" t="s">
        <v>142</v>
      </c>
      <c r="E685" s="88" t="s">
        <v>703</v>
      </c>
      <c r="F685" s="89" t="s">
        <v>704</v>
      </c>
      <c r="G685" s="90" t="s">
        <v>145</v>
      </c>
      <c r="H685" s="91">
        <v>0.4</v>
      </c>
      <c r="I685" s="2"/>
      <c r="J685" s="92">
        <f>ROUND(I685*H685,2)</f>
        <v>0</v>
      </c>
      <c r="K685" s="89" t="s">
        <v>146</v>
      </c>
      <c r="L685" s="16"/>
      <c r="M685" s="93" t="s">
        <v>1</v>
      </c>
      <c r="N685" s="94" t="s">
        <v>34</v>
      </c>
      <c r="O685" s="95">
        <v>2.44</v>
      </c>
      <c r="P685" s="95">
        <f>O685*H685</f>
        <v>0.97599999999999998</v>
      </c>
      <c r="Q685" s="95">
        <v>0</v>
      </c>
      <c r="R685" s="95">
        <f>Q685*H685</f>
        <v>0</v>
      </c>
      <c r="S685" s="95">
        <v>0</v>
      </c>
      <c r="T685" s="96">
        <f>S685*H685</f>
        <v>0</v>
      </c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R685" s="97" t="s">
        <v>147</v>
      </c>
      <c r="AT685" s="97" t="s">
        <v>142</v>
      </c>
      <c r="AU685" s="97" t="s">
        <v>78</v>
      </c>
      <c r="AY685" s="7" t="s">
        <v>140</v>
      </c>
      <c r="BE685" s="98">
        <f>IF(N685="základní",J685,0)</f>
        <v>0</v>
      </c>
      <c r="BF685" s="98">
        <f>IF(N685="snížená",J685,0)</f>
        <v>0</v>
      </c>
      <c r="BG685" s="98">
        <f>IF(N685="zákl. přenesená",J685,0)</f>
        <v>0</v>
      </c>
      <c r="BH685" s="98">
        <f>IF(N685="sníž. přenesená",J685,0)</f>
        <v>0</v>
      </c>
      <c r="BI685" s="98">
        <f>IF(N685="nulová",J685,0)</f>
        <v>0</v>
      </c>
      <c r="BJ685" s="7" t="s">
        <v>76</v>
      </c>
      <c r="BK685" s="98">
        <f>ROUND(I685*H685,2)</f>
        <v>0</v>
      </c>
      <c r="BL685" s="7" t="s">
        <v>147</v>
      </c>
      <c r="BM685" s="97" t="s">
        <v>705</v>
      </c>
    </row>
    <row r="686" spans="1:65" s="18" customFormat="1" x14ac:dyDescent="0.2">
      <c r="A686" s="15"/>
      <c r="B686" s="16"/>
      <c r="C686" s="15"/>
      <c r="D686" s="189" t="s">
        <v>149</v>
      </c>
      <c r="E686" s="15"/>
      <c r="F686" s="190" t="s">
        <v>706</v>
      </c>
      <c r="G686" s="15"/>
      <c r="H686" s="15"/>
      <c r="I686" s="15"/>
      <c r="J686" s="15"/>
      <c r="K686" s="15"/>
      <c r="L686" s="16"/>
      <c r="M686" s="101"/>
      <c r="N686" s="102"/>
      <c r="O686" s="103"/>
      <c r="P686" s="103"/>
      <c r="Q686" s="103"/>
      <c r="R686" s="103"/>
      <c r="S686" s="103"/>
      <c r="T686" s="104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T686" s="7" t="s">
        <v>149</v>
      </c>
      <c r="AU686" s="7" t="s">
        <v>78</v>
      </c>
    </row>
    <row r="687" spans="1:65" s="18" customFormat="1" ht="16.5" customHeight="1" x14ac:dyDescent="0.2">
      <c r="A687" s="15"/>
      <c r="B687" s="16"/>
      <c r="C687" s="87" t="s">
        <v>707</v>
      </c>
      <c r="D687" s="87" t="s">
        <v>142</v>
      </c>
      <c r="E687" s="88" t="s">
        <v>708</v>
      </c>
      <c r="F687" s="89" t="s">
        <v>709</v>
      </c>
      <c r="G687" s="90" t="s">
        <v>710</v>
      </c>
      <c r="H687" s="91">
        <v>38</v>
      </c>
      <c r="I687" s="2"/>
      <c r="J687" s="92">
        <f t="shared" ref="J687:J693" si="0">ROUND(I687*H687,2)</f>
        <v>0</v>
      </c>
      <c r="K687" s="89" t="s">
        <v>2280</v>
      </c>
      <c r="L687" s="16"/>
      <c r="M687" s="93" t="s">
        <v>1</v>
      </c>
      <c r="N687" s="94" t="s">
        <v>34</v>
      </c>
      <c r="O687" s="95">
        <v>0</v>
      </c>
      <c r="P687" s="95">
        <f t="shared" ref="P687:P693" si="1">O687*H687</f>
        <v>0</v>
      </c>
      <c r="Q687" s="95">
        <v>0.05</v>
      </c>
      <c r="R687" s="95">
        <f t="shared" ref="R687:R693" si="2">Q687*H687</f>
        <v>1.9000000000000001</v>
      </c>
      <c r="S687" s="95">
        <v>0</v>
      </c>
      <c r="T687" s="96">
        <f t="shared" ref="T687:T693" si="3">S687*H687</f>
        <v>0</v>
      </c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R687" s="97" t="s">
        <v>147</v>
      </c>
      <c r="AT687" s="97" t="s">
        <v>142</v>
      </c>
      <c r="AU687" s="97" t="s">
        <v>78</v>
      </c>
      <c r="AY687" s="7" t="s">
        <v>140</v>
      </c>
      <c r="BE687" s="98">
        <f t="shared" ref="BE687:BE693" si="4">IF(N687="základní",J687,0)</f>
        <v>0</v>
      </c>
      <c r="BF687" s="98">
        <f t="shared" ref="BF687:BF693" si="5">IF(N687="snížená",J687,0)</f>
        <v>0</v>
      </c>
      <c r="BG687" s="98">
        <f t="shared" ref="BG687:BG693" si="6">IF(N687="zákl. přenesená",J687,0)</f>
        <v>0</v>
      </c>
      <c r="BH687" s="98">
        <f t="shared" ref="BH687:BH693" si="7">IF(N687="sníž. přenesená",J687,0)</f>
        <v>0</v>
      </c>
      <c r="BI687" s="98">
        <f t="shared" ref="BI687:BI693" si="8">IF(N687="nulová",J687,0)</f>
        <v>0</v>
      </c>
      <c r="BJ687" s="7" t="s">
        <v>76</v>
      </c>
      <c r="BK687" s="98">
        <f t="shared" ref="BK687:BK693" si="9">ROUND(I687*H687,2)</f>
        <v>0</v>
      </c>
      <c r="BL687" s="7" t="s">
        <v>147</v>
      </c>
      <c r="BM687" s="97" t="s">
        <v>711</v>
      </c>
    </row>
    <row r="688" spans="1:65" s="18" customFormat="1" ht="24.2" customHeight="1" x14ac:dyDescent="0.2">
      <c r="A688" s="15"/>
      <c r="B688" s="16"/>
      <c r="C688" s="87" t="s">
        <v>712</v>
      </c>
      <c r="D688" s="87" t="s">
        <v>142</v>
      </c>
      <c r="E688" s="88" t="s">
        <v>713</v>
      </c>
      <c r="F688" s="89" t="s">
        <v>714</v>
      </c>
      <c r="G688" s="90" t="s">
        <v>211</v>
      </c>
      <c r="H688" s="91">
        <v>4</v>
      </c>
      <c r="I688" s="2"/>
      <c r="J688" s="92">
        <f t="shared" si="0"/>
        <v>0</v>
      </c>
      <c r="K688" s="89" t="s">
        <v>2280</v>
      </c>
      <c r="L688" s="16"/>
      <c r="M688" s="93" t="s">
        <v>1</v>
      </c>
      <c r="N688" s="94" t="s">
        <v>34</v>
      </c>
      <c r="O688" s="95">
        <v>0</v>
      </c>
      <c r="P688" s="95">
        <f t="shared" si="1"/>
        <v>0</v>
      </c>
      <c r="Q688" s="95">
        <v>0.5</v>
      </c>
      <c r="R688" s="95">
        <f t="shared" si="2"/>
        <v>2</v>
      </c>
      <c r="S688" s="95">
        <v>0</v>
      </c>
      <c r="T688" s="96">
        <f t="shared" si="3"/>
        <v>0</v>
      </c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R688" s="97" t="s">
        <v>147</v>
      </c>
      <c r="AT688" s="97" t="s">
        <v>142</v>
      </c>
      <c r="AU688" s="97" t="s">
        <v>78</v>
      </c>
      <c r="AY688" s="7" t="s">
        <v>140</v>
      </c>
      <c r="BE688" s="98">
        <f t="shared" si="4"/>
        <v>0</v>
      </c>
      <c r="BF688" s="98">
        <f t="shared" si="5"/>
        <v>0</v>
      </c>
      <c r="BG688" s="98">
        <f t="shared" si="6"/>
        <v>0</v>
      </c>
      <c r="BH688" s="98">
        <f t="shared" si="7"/>
        <v>0</v>
      </c>
      <c r="BI688" s="98">
        <f t="shared" si="8"/>
        <v>0</v>
      </c>
      <c r="BJ688" s="7" t="s">
        <v>76</v>
      </c>
      <c r="BK688" s="98">
        <f t="shared" si="9"/>
        <v>0</v>
      </c>
      <c r="BL688" s="7" t="s">
        <v>147</v>
      </c>
      <c r="BM688" s="97" t="s">
        <v>715</v>
      </c>
    </row>
    <row r="689" spans="1:65" s="18" customFormat="1" ht="24.2" customHeight="1" x14ac:dyDescent="0.2">
      <c r="A689" s="15"/>
      <c r="B689" s="16"/>
      <c r="C689" s="87" t="s">
        <v>716</v>
      </c>
      <c r="D689" s="87" t="s">
        <v>142</v>
      </c>
      <c r="E689" s="88" t="s">
        <v>717</v>
      </c>
      <c r="F689" s="89" t="s">
        <v>718</v>
      </c>
      <c r="G689" s="90" t="s">
        <v>430</v>
      </c>
      <c r="H689" s="91">
        <v>2</v>
      </c>
      <c r="I689" s="2"/>
      <c r="J689" s="92">
        <f t="shared" si="0"/>
        <v>0</v>
      </c>
      <c r="K689" s="89" t="s">
        <v>2280</v>
      </c>
      <c r="L689" s="16"/>
      <c r="M689" s="93" t="s">
        <v>1</v>
      </c>
      <c r="N689" s="94" t="s">
        <v>34</v>
      </c>
      <c r="O689" s="95">
        <v>0</v>
      </c>
      <c r="P689" s="95">
        <f t="shared" si="1"/>
        <v>0</v>
      </c>
      <c r="Q689" s="95">
        <v>0.5</v>
      </c>
      <c r="R689" s="95">
        <f t="shared" si="2"/>
        <v>1</v>
      </c>
      <c r="S689" s="95">
        <v>0</v>
      </c>
      <c r="T689" s="96">
        <f t="shared" si="3"/>
        <v>0</v>
      </c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R689" s="97" t="s">
        <v>147</v>
      </c>
      <c r="AT689" s="97" t="s">
        <v>142</v>
      </c>
      <c r="AU689" s="97" t="s">
        <v>78</v>
      </c>
      <c r="AY689" s="7" t="s">
        <v>140</v>
      </c>
      <c r="BE689" s="98">
        <f t="shared" si="4"/>
        <v>0</v>
      </c>
      <c r="BF689" s="98">
        <f t="shared" si="5"/>
        <v>0</v>
      </c>
      <c r="BG689" s="98">
        <f t="shared" si="6"/>
        <v>0</v>
      </c>
      <c r="BH689" s="98">
        <f t="shared" si="7"/>
        <v>0</v>
      </c>
      <c r="BI689" s="98">
        <f t="shared" si="8"/>
        <v>0</v>
      </c>
      <c r="BJ689" s="7" t="s">
        <v>76</v>
      </c>
      <c r="BK689" s="98">
        <f t="shared" si="9"/>
        <v>0</v>
      </c>
      <c r="BL689" s="7" t="s">
        <v>147</v>
      </c>
      <c r="BM689" s="97" t="s">
        <v>719</v>
      </c>
    </row>
    <row r="690" spans="1:65" s="18" customFormat="1" ht="24.2" customHeight="1" x14ac:dyDescent="0.2">
      <c r="A690" s="15"/>
      <c r="B690" s="16"/>
      <c r="C690" s="87" t="s">
        <v>720</v>
      </c>
      <c r="D690" s="87" t="s">
        <v>142</v>
      </c>
      <c r="E690" s="88" t="s">
        <v>721</v>
      </c>
      <c r="F690" s="89" t="s">
        <v>722</v>
      </c>
      <c r="G690" s="90" t="s">
        <v>430</v>
      </c>
      <c r="H690" s="91">
        <v>1</v>
      </c>
      <c r="I690" s="2"/>
      <c r="J690" s="92">
        <f t="shared" si="0"/>
        <v>0</v>
      </c>
      <c r="K690" s="89" t="s">
        <v>2280</v>
      </c>
      <c r="L690" s="16"/>
      <c r="M690" s="93" t="s">
        <v>1</v>
      </c>
      <c r="N690" s="94" t="s">
        <v>34</v>
      </c>
      <c r="O690" s="95">
        <v>0</v>
      </c>
      <c r="P690" s="95">
        <f t="shared" si="1"/>
        <v>0</v>
      </c>
      <c r="Q690" s="95">
        <v>0.5</v>
      </c>
      <c r="R690" s="95">
        <f t="shared" si="2"/>
        <v>0.5</v>
      </c>
      <c r="S690" s="95">
        <v>0</v>
      </c>
      <c r="T690" s="96">
        <f t="shared" si="3"/>
        <v>0</v>
      </c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R690" s="97" t="s">
        <v>147</v>
      </c>
      <c r="AT690" s="97" t="s">
        <v>142</v>
      </c>
      <c r="AU690" s="97" t="s">
        <v>78</v>
      </c>
      <c r="AY690" s="7" t="s">
        <v>140</v>
      </c>
      <c r="BE690" s="98">
        <f t="shared" si="4"/>
        <v>0</v>
      </c>
      <c r="BF690" s="98">
        <f t="shared" si="5"/>
        <v>0</v>
      </c>
      <c r="BG690" s="98">
        <f t="shared" si="6"/>
        <v>0</v>
      </c>
      <c r="BH690" s="98">
        <f t="shared" si="7"/>
        <v>0</v>
      </c>
      <c r="BI690" s="98">
        <f t="shared" si="8"/>
        <v>0</v>
      </c>
      <c r="BJ690" s="7" t="s">
        <v>76</v>
      </c>
      <c r="BK690" s="98">
        <f t="shared" si="9"/>
        <v>0</v>
      </c>
      <c r="BL690" s="7" t="s">
        <v>147</v>
      </c>
      <c r="BM690" s="97" t="s">
        <v>723</v>
      </c>
    </row>
    <row r="691" spans="1:65" s="18" customFormat="1" ht="42.75" customHeight="1" x14ac:dyDescent="0.2">
      <c r="A691" s="15"/>
      <c r="B691" s="16"/>
      <c r="C691" s="87" t="s">
        <v>724</v>
      </c>
      <c r="D691" s="87" t="s">
        <v>142</v>
      </c>
      <c r="E691" s="88" t="s">
        <v>725</v>
      </c>
      <c r="F691" s="89" t="s">
        <v>2752</v>
      </c>
      <c r="G691" s="90" t="s">
        <v>1387</v>
      </c>
      <c r="H691" s="91">
        <v>1</v>
      </c>
      <c r="I691" s="2"/>
      <c r="J691" s="92">
        <f t="shared" si="0"/>
        <v>0</v>
      </c>
      <c r="K691" s="89" t="s">
        <v>2280</v>
      </c>
      <c r="L691" s="16"/>
      <c r="M691" s="93" t="s">
        <v>1</v>
      </c>
      <c r="N691" s="94" t="s">
        <v>34</v>
      </c>
      <c r="O691" s="95">
        <v>0</v>
      </c>
      <c r="P691" s="95">
        <f t="shared" si="1"/>
        <v>0</v>
      </c>
      <c r="Q691" s="95">
        <v>0.5</v>
      </c>
      <c r="R691" s="95">
        <f t="shared" si="2"/>
        <v>0.5</v>
      </c>
      <c r="S691" s="95">
        <v>0</v>
      </c>
      <c r="T691" s="96">
        <f t="shared" si="3"/>
        <v>0</v>
      </c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R691" s="97" t="s">
        <v>147</v>
      </c>
      <c r="AT691" s="97" t="s">
        <v>142</v>
      </c>
      <c r="AU691" s="97" t="s">
        <v>78</v>
      </c>
      <c r="AY691" s="7" t="s">
        <v>140</v>
      </c>
      <c r="BE691" s="98">
        <f t="shared" si="4"/>
        <v>0</v>
      </c>
      <c r="BF691" s="98">
        <f t="shared" si="5"/>
        <v>0</v>
      </c>
      <c r="BG691" s="98">
        <f t="shared" si="6"/>
        <v>0</v>
      </c>
      <c r="BH691" s="98">
        <f t="shared" si="7"/>
        <v>0</v>
      </c>
      <c r="BI691" s="98">
        <f t="shared" si="8"/>
        <v>0</v>
      </c>
      <c r="BJ691" s="7" t="s">
        <v>76</v>
      </c>
      <c r="BK691" s="98">
        <f t="shared" si="9"/>
        <v>0</v>
      </c>
      <c r="BL691" s="7" t="s">
        <v>147</v>
      </c>
      <c r="BM691" s="97" t="s">
        <v>726</v>
      </c>
    </row>
    <row r="692" spans="1:65" s="18" customFormat="1" ht="39.75" customHeight="1" x14ac:dyDescent="0.2">
      <c r="A692" s="15"/>
      <c r="B692" s="16"/>
      <c r="C692" s="87" t="s">
        <v>727</v>
      </c>
      <c r="D692" s="87" t="s">
        <v>142</v>
      </c>
      <c r="E692" s="88" t="s">
        <v>728</v>
      </c>
      <c r="F692" s="89" t="s">
        <v>2753</v>
      </c>
      <c r="G692" s="90" t="s">
        <v>1387</v>
      </c>
      <c r="H692" s="91">
        <v>1</v>
      </c>
      <c r="I692" s="2"/>
      <c r="J692" s="92">
        <f t="shared" si="0"/>
        <v>0</v>
      </c>
      <c r="K692" s="89" t="s">
        <v>2280</v>
      </c>
      <c r="L692" s="16"/>
      <c r="M692" s="93" t="s">
        <v>1</v>
      </c>
      <c r="N692" s="94" t="s">
        <v>34</v>
      </c>
      <c r="O692" s="95">
        <v>0</v>
      </c>
      <c r="P692" s="95">
        <f t="shared" si="1"/>
        <v>0</v>
      </c>
      <c r="Q692" s="95">
        <v>0.5</v>
      </c>
      <c r="R692" s="95">
        <f t="shared" si="2"/>
        <v>0.5</v>
      </c>
      <c r="S692" s="95">
        <v>0</v>
      </c>
      <c r="T692" s="96">
        <f t="shared" si="3"/>
        <v>0</v>
      </c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R692" s="97" t="s">
        <v>147</v>
      </c>
      <c r="AT692" s="97" t="s">
        <v>142</v>
      </c>
      <c r="AU692" s="97" t="s">
        <v>78</v>
      </c>
      <c r="AY692" s="7" t="s">
        <v>140</v>
      </c>
      <c r="BE692" s="98">
        <f t="shared" si="4"/>
        <v>0</v>
      </c>
      <c r="BF692" s="98">
        <f t="shared" si="5"/>
        <v>0</v>
      </c>
      <c r="BG692" s="98">
        <f t="shared" si="6"/>
        <v>0</v>
      </c>
      <c r="BH692" s="98">
        <f t="shared" si="7"/>
        <v>0</v>
      </c>
      <c r="BI692" s="98">
        <f t="shared" si="8"/>
        <v>0</v>
      </c>
      <c r="BJ692" s="7" t="s">
        <v>76</v>
      </c>
      <c r="BK692" s="98">
        <f t="shared" si="9"/>
        <v>0</v>
      </c>
      <c r="BL692" s="7" t="s">
        <v>147</v>
      </c>
      <c r="BM692" s="97" t="s">
        <v>729</v>
      </c>
    </row>
    <row r="693" spans="1:65" s="18" customFormat="1" ht="21.75" customHeight="1" x14ac:dyDescent="0.2">
      <c r="A693" s="15"/>
      <c r="B693" s="16"/>
      <c r="C693" s="87" t="s">
        <v>730</v>
      </c>
      <c r="D693" s="87" t="s">
        <v>142</v>
      </c>
      <c r="E693" s="88" t="s">
        <v>731</v>
      </c>
      <c r="F693" s="89" t="s">
        <v>732</v>
      </c>
      <c r="G693" s="90" t="s">
        <v>240</v>
      </c>
      <c r="H693" s="91">
        <v>16.7</v>
      </c>
      <c r="I693" s="2"/>
      <c r="J693" s="92">
        <f t="shared" si="0"/>
        <v>0</v>
      </c>
      <c r="K693" s="89" t="s">
        <v>2280</v>
      </c>
      <c r="L693" s="16"/>
      <c r="M693" s="93" t="s">
        <v>1</v>
      </c>
      <c r="N693" s="94" t="s">
        <v>34</v>
      </c>
      <c r="O693" s="95">
        <v>0</v>
      </c>
      <c r="P693" s="95">
        <f t="shared" si="1"/>
        <v>0</v>
      </c>
      <c r="Q693" s="95">
        <v>0.5</v>
      </c>
      <c r="R693" s="95">
        <f t="shared" si="2"/>
        <v>8.35</v>
      </c>
      <c r="S693" s="95">
        <v>0</v>
      </c>
      <c r="T693" s="96">
        <f t="shared" si="3"/>
        <v>0</v>
      </c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R693" s="97" t="s">
        <v>147</v>
      </c>
      <c r="AT693" s="97" t="s">
        <v>142</v>
      </c>
      <c r="AU693" s="97" t="s">
        <v>78</v>
      </c>
      <c r="AY693" s="7" t="s">
        <v>140</v>
      </c>
      <c r="BE693" s="98">
        <f t="shared" si="4"/>
        <v>0</v>
      </c>
      <c r="BF693" s="98">
        <f t="shared" si="5"/>
        <v>0</v>
      </c>
      <c r="BG693" s="98">
        <f t="shared" si="6"/>
        <v>0</v>
      </c>
      <c r="BH693" s="98">
        <f t="shared" si="7"/>
        <v>0</v>
      </c>
      <c r="BI693" s="98">
        <f t="shared" si="8"/>
        <v>0</v>
      </c>
      <c r="BJ693" s="7" t="s">
        <v>76</v>
      </c>
      <c r="BK693" s="98">
        <f t="shared" si="9"/>
        <v>0</v>
      </c>
      <c r="BL693" s="7" t="s">
        <v>147</v>
      </c>
      <c r="BM693" s="97" t="s">
        <v>733</v>
      </c>
    </row>
    <row r="694" spans="1:65" s="76" customFormat="1" ht="22.9" customHeight="1" x14ac:dyDescent="0.2">
      <c r="B694" s="77"/>
      <c r="D694" s="78" t="s">
        <v>67</v>
      </c>
      <c r="E694" s="170" t="s">
        <v>734</v>
      </c>
      <c r="F694" s="170" t="s">
        <v>735</v>
      </c>
      <c r="J694" s="171">
        <f>SUM(J695:J704)</f>
        <v>0</v>
      </c>
      <c r="L694" s="208"/>
      <c r="M694" s="81"/>
      <c r="N694" s="82"/>
      <c r="O694" s="82"/>
      <c r="P694" s="83">
        <f>SUM(P695:P704)</f>
        <v>348.13088800000003</v>
      </c>
      <c r="Q694" s="82"/>
      <c r="R694" s="83">
        <f>SUM(R695:R704)</f>
        <v>0</v>
      </c>
      <c r="S694" s="82"/>
      <c r="T694" s="84">
        <f>SUM(T695:T704)</f>
        <v>0</v>
      </c>
      <c r="AR694" s="78" t="s">
        <v>76</v>
      </c>
      <c r="AT694" s="85" t="s">
        <v>67</v>
      </c>
      <c r="AU694" s="85" t="s">
        <v>76</v>
      </c>
      <c r="AY694" s="78" t="s">
        <v>140</v>
      </c>
      <c r="BK694" s="86">
        <f>SUM(BK695:BK704)</f>
        <v>0</v>
      </c>
    </row>
    <row r="695" spans="1:65" s="18" customFormat="1" ht="24.2" customHeight="1" x14ac:dyDescent="0.2">
      <c r="A695" s="15"/>
      <c r="B695" s="16"/>
      <c r="C695" s="87" t="s">
        <v>736</v>
      </c>
      <c r="D695" s="87" t="s">
        <v>142</v>
      </c>
      <c r="E695" s="88" t="s">
        <v>2294</v>
      </c>
      <c r="F695" s="89" t="s">
        <v>2296</v>
      </c>
      <c r="G695" s="90" t="s">
        <v>203</v>
      </c>
      <c r="H695" s="91">
        <v>77.811999999999998</v>
      </c>
      <c r="I695" s="2"/>
      <c r="J695" s="92">
        <f>ROUND(I695*H695,2)</f>
        <v>0</v>
      </c>
      <c r="K695" s="89" t="s">
        <v>2280</v>
      </c>
      <c r="L695" s="16"/>
      <c r="M695" s="93" t="s">
        <v>1</v>
      </c>
      <c r="N695" s="94" t="s">
        <v>34</v>
      </c>
      <c r="O695" s="95">
        <v>9.0999999999999998E-2</v>
      </c>
      <c r="P695" s="95">
        <f>O695*H695</f>
        <v>7.0808919999999995</v>
      </c>
      <c r="Q695" s="95">
        <v>0</v>
      </c>
      <c r="R695" s="95">
        <f>Q695*H695</f>
        <v>0</v>
      </c>
      <c r="S695" s="95">
        <v>0</v>
      </c>
      <c r="T695" s="96">
        <f>S695*H695</f>
        <v>0</v>
      </c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R695" s="97" t="s">
        <v>147</v>
      </c>
      <c r="AT695" s="97" t="s">
        <v>142</v>
      </c>
      <c r="AU695" s="97" t="s">
        <v>78</v>
      </c>
      <c r="AY695" s="7" t="s">
        <v>140</v>
      </c>
      <c r="BE695" s="98">
        <f>IF(N695="základní",J695,0)</f>
        <v>0</v>
      </c>
      <c r="BF695" s="98">
        <f>IF(N695="snížená",J695,0)</f>
        <v>0</v>
      </c>
      <c r="BG695" s="98">
        <f>IF(N695="zákl. přenesená",J695,0)</f>
        <v>0</v>
      </c>
      <c r="BH695" s="98">
        <f>IF(N695="sníž. přenesená",J695,0)</f>
        <v>0</v>
      </c>
      <c r="BI695" s="98">
        <f>IF(N695="nulová",J695,0)</f>
        <v>0</v>
      </c>
      <c r="BJ695" s="7" t="s">
        <v>76</v>
      </c>
      <c r="BK695" s="98">
        <f>ROUND(I695*H695,2)</f>
        <v>0</v>
      </c>
      <c r="BL695" s="7" t="s">
        <v>147</v>
      </c>
      <c r="BM695" s="97" t="s">
        <v>737</v>
      </c>
    </row>
    <row r="696" spans="1:65" s="18" customFormat="1" x14ac:dyDescent="0.2">
      <c r="A696" s="15"/>
      <c r="B696" s="16"/>
      <c r="C696" s="15"/>
      <c r="D696" s="189"/>
      <c r="E696" s="15"/>
      <c r="F696" s="190"/>
      <c r="G696" s="15"/>
      <c r="H696" s="15"/>
      <c r="I696" s="15"/>
      <c r="J696" s="15"/>
      <c r="K696" s="15"/>
      <c r="L696" s="16"/>
      <c r="M696" s="101"/>
      <c r="N696" s="102"/>
      <c r="O696" s="103"/>
      <c r="P696" s="103"/>
      <c r="Q696" s="103"/>
      <c r="R696" s="103"/>
      <c r="S696" s="103"/>
      <c r="T696" s="104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T696" s="7" t="s">
        <v>149</v>
      </c>
      <c r="AU696" s="7" t="s">
        <v>78</v>
      </c>
    </row>
    <row r="697" spans="1:65" s="18" customFormat="1" ht="24.2" customHeight="1" x14ac:dyDescent="0.2">
      <c r="A697" s="15"/>
      <c r="B697" s="16"/>
      <c r="C697" s="87" t="s">
        <v>738</v>
      </c>
      <c r="D697" s="87" t="s">
        <v>142</v>
      </c>
      <c r="E697" s="88" t="s">
        <v>2295</v>
      </c>
      <c r="F697" s="89" t="s">
        <v>2297</v>
      </c>
      <c r="G697" s="90" t="s">
        <v>203</v>
      </c>
      <c r="H697" s="91">
        <v>700.30799999999999</v>
      </c>
      <c r="I697" s="2"/>
      <c r="J697" s="92">
        <f>ROUND(I697*H697,2)</f>
        <v>0</v>
      </c>
      <c r="K697" s="89" t="s">
        <v>2280</v>
      </c>
      <c r="L697" s="16"/>
      <c r="M697" s="93" t="s">
        <v>1</v>
      </c>
      <c r="N697" s="94" t="s">
        <v>34</v>
      </c>
      <c r="O697" s="95">
        <v>3.0000000000000001E-3</v>
      </c>
      <c r="P697" s="95">
        <f>O697*H697</f>
        <v>2.100924</v>
      </c>
      <c r="Q697" s="95">
        <v>0</v>
      </c>
      <c r="R697" s="95">
        <f>Q697*H697</f>
        <v>0</v>
      </c>
      <c r="S697" s="95">
        <v>0</v>
      </c>
      <c r="T697" s="96">
        <f>S697*H697</f>
        <v>0</v>
      </c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R697" s="97" t="s">
        <v>147</v>
      </c>
      <c r="AT697" s="97" t="s">
        <v>142</v>
      </c>
      <c r="AU697" s="97" t="s">
        <v>78</v>
      </c>
      <c r="AY697" s="7" t="s">
        <v>140</v>
      </c>
      <c r="BE697" s="98">
        <f>IF(N697="základní",J697,0)</f>
        <v>0</v>
      </c>
      <c r="BF697" s="98">
        <f>IF(N697="snížená",J697,0)</f>
        <v>0</v>
      </c>
      <c r="BG697" s="98">
        <f>IF(N697="zákl. přenesená",J697,0)</f>
        <v>0</v>
      </c>
      <c r="BH697" s="98">
        <f>IF(N697="sníž. přenesená",J697,0)</f>
        <v>0</v>
      </c>
      <c r="BI697" s="98">
        <f>IF(N697="nulová",J697,0)</f>
        <v>0</v>
      </c>
      <c r="BJ697" s="7" t="s">
        <v>76</v>
      </c>
      <c r="BK697" s="98">
        <f>ROUND(I697*H697,2)</f>
        <v>0</v>
      </c>
      <c r="BL697" s="7" t="s">
        <v>147</v>
      </c>
      <c r="BM697" s="97" t="s">
        <v>739</v>
      </c>
    </row>
    <row r="698" spans="1:65" s="18" customFormat="1" x14ac:dyDescent="0.2">
      <c r="A698" s="15"/>
      <c r="B698" s="16"/>
      <c r="C698" s="15"/>
      <c r="D698" s="189" t="s">
        <v>149</v>
      </c>
      <c r="E698" s="15"/>
      <c r="F698" s="190" t="s">
        <v>740</v>
      </c>
      <c r="G698" s="15"/>
      <c r="H698" s="15"/>
      <c r="I698" s="15"/>
      <c r="J698" s="15"/>
      <c r="K698" s="15"/>
      <c r="L698" s="16"/>
      <c r="M698" s="101"/>
      <c r="N698" s="102"/>
      <c r="O698" s="103"/>
      <c r="P698" s="103"/>
      <c r="Q698" s="103"/>
      <c r="R698" s="103"/>
      <c r="S698" s="103"/>
      <c r="T698" s="104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7" t="s">
        <v>149</v>
      </c>
      <c r="AU698" s="7" t="s">
        <v>78</v>
      </c>
    </row>
    <row r="699" spans="1:65" s="172" customFormat="1" x14ac:dyDescent="0.2">
      <c r="B699" s="173"/>
      <c r="D699" s="99" t="s">
        <v>151</v>
      </c>
      <c r="F699" s="175" t="s">
        <v>741</v>
      </c>
      <c r="H699" s="176">
        <v>700.30799999999999</v>
      </c>
      <c r="L699" s="173"/>
      <c r="M699" s="177"/>
      <c r="N699" s="178"/>
      <c r="O699" s="178"/>
      <c r="P699" s="178"/>
      <c r="Q699" s="178"/>
      <c r="R699" s="178"/>
      <c r="S699" s="178"/>
      <c r="T699" s="179"/>
      <c r="AT699" s="174" t="s">
        <v>151</v>
      </c>
      <c r="AU699" s="174" t="s">
        <v>78</v>
      </c>
      <c r="AV699" s="172" t="s">
        <v>78</v>
      </c>
      <c r="AW699" s="172" t="s">
        <v>3</v>
      </c>
      <c r="AX699" s="172" t="s">
        <v>76</v>
      </c>
      <c r="AY699" s="174" t="s">
        <v>140</v>
      </c>
    </row>
    <row r="700" spans="1:65" s="18" customFormat="1" ht="24.2" customHeight="1" x14ac:dyDescent="0.2">
      <c r="A700" s="15"/>
      <c r="B700" s="16"/>
      <c r="C700" s="87" t="s">
        <v>742</v>
      </c>
      <c r="D700" s="87" t="s">
        <v>142</v>
      </c>
      <c r="E700" s="88" t="s">
        <v>2293</v>
      </c>
      <c r="F700" s="89" t="s">
        <v>743</v>
      </c>
      <c r="G700" s="90" t="s">
        <v>203</v>
      </c>
      <c r="H700" s="91">
        <v>77.811999999999998</v>
      </c>
      <c r="I700" s="2"/>
      <c r="J700" s="92">
        <f>ROUND(I700*H700,2)</f>
        <v>0</v>
      </c>
      <c r="K700" s="89" t="s">
        <v>2280</v>
      </c>
      <c r="L700" s="16"/>
      <c r="M700" s="93" t="s">
        <v>1</v>
      </c>
      <c r="N700" s="94" t="s">
        <v>34</v>
      </c>
      <c r="O700" s="95">
        <v>2.42</v>
      </c>
      <c r="P700" s="95">
        <f>O700*H700</f>
        <v>188.30503999999999</v>
      </c>
      <c r="Q700" s="95">
        <v>0</v>
      </c>
      <c r="R700" s="95">
        <f>Q700*H700</f>
        <v>0</v>
      </c>
      <c r="S700" s="95">
        <v>0</v>
      </c>
      <c r="T700" s="96">
        <f>S700*H700</f>
        <v>0</v>
      </c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R700" s="97" t="s">
        <v>147</v>
      </c>
      <c r="AT700" s="97" t="s">
        <v>142</v>
      </c>
      <c r="AU700" s="97" t="s">
        <v>78</v>
      </c>
      <c r="AY700" s="7" t="s">
        <v>140</v>
      </c>
      <c r="BE700" s="98">
        <f>IF(N700="základní",J700,0)</f>
        <v>0</v>
      </c>
      <c r="BF700" s="98">
        <f>IF(N700="snížená",J700,0)</f>
        <v>0</v>
      </c>
      <c r="BG700" s="98">
        <f>IF(N700="zákl. přenesená",J700,0)</f>
        <v>0</v>
      </c>
      <c r="BH700" s="98">
        <f>IF(N700="sníž. přenesená",J700,0)</f>
        <v>0</v>
      </c>
      <c r="BI700" s="98">
        <f>IF(N700="nulová",J700,0)</f>
        <v>0</v>
      </c>
      <c r="BJ700" s="7" t="s">
        <v>76</v>
      </c>
      <c r="BK700" s="98">
        <f>ROUND(I700*H700,2)</f>
        <v>0</v>
      </c>
      <c r="BL700" s="7" t="s">
        <v>147</v>
      </c>
      <c r="BM700" s="97" t="s">
        <v>744</v>
      </c>
    </row>
    <row r="701" spans="1:65" s="18" customFormat="1" x14ac:dyDescent="0.2">
      <c r="A701" s="15"/>
      <c r="B701" s="16"/>
      <c r="C701" s="15"/>
      <c r="D701" s="189" t="s">
        <v>149</v>
      </c>
      <c r="E701" s="15"/>
      <c r="F701" s="190" t="s">
        <v>745</v>
      </c>
      <c r="G701" s="15"/>
      <c r="H701" s="15"/>
      <c r="I701" s="15"/>
      <c r="J701" s="15"/>
      <c r="K701" s="15"/>
      <c r="L701" s="16"/>
      <c r="M701" s="101"/>
      <c r="N701" s="102"/>
      <c r="O701" s="103"/>
      <c r="P701" s="103"/>
      <c r="Q701" s="103"/>
      <c r="R701" s="103"/>
      <c r="S701" s="103"/>
      <c r="T701" s="104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7" t="s">
        <v>149</v>
      </c>
      <c r="AU701" s="7" t="s">
        <v>78</v>
      </c>
    </row>
    <row r="702" spans="1:65" s="344" customFormat="1" ht="24.2" customHeight="1" x14ac:dyDescent="0.2">
      <c r="A702" s="345"/>
      <c r="B702" s="16"/>
      <c r="C702" s="87" t="s">
        <v>746</v>
      </c>
      <c r="D702" s="87" t="s">
        <v>142</v>
      </c>
      <c r="E702" s="88" t="s">
        <v>2298</v>
      </c>
      <c r="F702" s="89" t="s">
        <v>2300</v>
      </c>
      <c r="G702" s="90" t="s">
        <v>203</v>
      </c>
      <c r="H702" s="91">
        <f>77.812*0.8</f>
        <v>62.249600000000001</v>
      </c>
      <c r="I702" s="2"/>
      <c r="J702" s="92">
        <f>ROUND(I702*H702,2)</f>
        <v>0</v>
      </c>
      <c r="K702" s="89" t="s">
        <v>2280</v>
      </c>
      <c r="L702" s="16"/>
      <c r="M702" s="93" t="s">
        <v>1</v>
      </c>
      <c r="N702" s="94" t="s">
        <v>34</v>
      </c>
      <c r="O702" s="95">
        <v>2.42</v>
      </c>
      <c r="P702" s="95">
        <f>O702*H702</f>
        <v>150.64403200000001</v>
      </c>
      <c r="Q702" s="95">
        <v>0</v>
      </c>
      <c r="R702" s="95">
        <f>Q702*H702</f>
        <v>0</v>
      </c>
      <c r="S702" s="95">
        <v>0</v>
      </c>
      <c r="T702" s="96">
        <f>S702*H702</f>
        <v>0</v>
      </c>
      <c r="U702" s="345"/>
      <c r="V702" s="345"/>
      <c r="W702" s="345"/>
      <c r="X702" s="345"/>
      <c r="Y702" s="345"/>
      <c r="Z702" s="345"/>
      <c r="AA702" s="345"/>
      <c r="AB702" s="345"/>
      <c r="AC702" s="345"/>
      <c r="AD702" s="345"/>
      <c r="AE702" s="345"/>
      <c r="AR702" s="97" t="s">
        <v>147</v>
      </c>
      <c r="AT702" s="97" t="s">
        <v>142</v>
      </c>
      <c r="AU702" s="97" t="s">
        <v>78</v>
      </c>
      <c r="AY702" s="7" t="s">
        <v>140</v>
      </c>
      <c r="BE702" s="98">
        <f>IF(N702="základní",J702,0)</f>
        <v>0</v>
      </c>
      <c r="BF702" s="98">
        <f>IF(N702="snížená",J702,0)</f>
        <v>0</v>
      </c>
      <c r="BG702" s="98">
        <f>IF(N702="zákl. přenesená",J702,0)</f>
        <v>0</v>
      </c>
      <c r="BH702" s="98">
        <f>IF(N702="sníž. přenesená",J702,0)</f>
        <v>0</v>
      </c>
      <c r="BI702" s="98">
        <f>IF(N702="nulová",J702,0)</f>
        <v>0</v>
      </c>
      <c r="BJ702" s="7" t="s">
        <v>76</v>
      </c>
      <c r="BK702" s="98">
        <f>ROUND(I702*H702,2)</f>
        <v>0</v>
      </c>
      <c r="BL702" s="7" t="s">
        <v>147</v>
      </c>
      <c r="BM702" s="97" t="s">
        <v>744</v>
      </c>
    </row>
    <row r="703" spans="1:65" s="344" customFormat="1" x14ac:dyDescent="0.2">
      <c r="A703" s="345"/>
      <c r="B703" s="16"/>
      <c r="C703" s="345"/>
      <c r="D703" s="189" t="s">
        <v>149</v>
      </c>
      <c r="E703" s="345"/>
      <c r="F703" s="190" t="s">
        <v>745</v>
      </c>
      <c r="G703" s="345"/>
      <c r="H703" s="345"/>
      <c r="I703" s="345"/>
      <c r="J703" s="345"/>
      <c r="K703" s="345"/>
      <c r="L703" s="16"/>
      <c r="M703" s="101"/>
      <c r="N703" s="102"/>
      <c r="O703" s="103"/>
      <c r="P703" s="103"/>
      <c r="Q703" s="103"/>
      <c r="R703" s="103"/>
      <c r="S703" s="103"/>
      <c r="T703" s="104"/>
      <c r="U703" s="345"/>
      <c r="V703" s="345"/>
      <c r="W703" s="345"/>
      <c r="X703" s="345"/>
      <c r="Y703" s="345"/>
      <c r="Z703" s="345"/>
      <c r="AA703" s="345"/>
      <c r="AB703" s="345"/>
      <c r="AC703" s="345"/>
      <c r="AD703" s="345"/>
      <c r="AE703" s="345"/>
      <c r="AT703" s="7" t="s">
        <v>149</v>
      </c>
      <c r="AU703" s="7" t="s">
        <v>78</v>
      </c>
    </row>
    <row r="704" spans="1:65" s="18" customFormat="1" ht="24" customHeight="1" x14ac:dyDescent="0.2">
      <c r="A704" s="15"/>
      <c r="B704" s="16"/>
      <c r="C704" s="87">
        <v>84</v>
      </c>
      <c r="D704" s="87" t="s">
        <v>142</v>
      </c>
      <c r="E704" s="88" t="s">
        <v>747</v>
      </c>
      <c r="F704" s="89" t="s">
        <v>2299</v>
      </c>
      <c r="G704" s="90" t="s">
        <v>203</v>
      </c>
      <c r="H704" s="91">
        <f>77.812*0.2</f>
        <v>15.5624</v>
      </c>
      <c r="I704" s="2"/>
      <c r="J704" s="92">
        <f>ROUND(I704*H704,2)</f>
        <v>0</v>
      </c>
      <c r="K704" s="89" t="s">
        <v>2280</v>
      </c>
      <c r="L704" s="16"/>
      <c r="M704" s="93" t="s">
        <v>1</v>
      </c>
      <c r="N704" s="94" t="s">
        <v>34</v>
      </c>
      <c r="O704" s="95">
        <v>0</v>
      </c>
      <c r="P704" s="95">
        <f>O704*H704</f>
        <v>0</v>
      </c>
      <c r="Q704" s="95">
        <v>0</v>
      </c>
      <c r="R704" s="95">
        <f>Q704*H704</f>
        <v>0</v>
      </c>
      <c r="S704" s="95">
        <v>0</v>
      </c>
      <c r="T704" s="96">
        <f>S704*H704</f>
        <v>0</v>
      </c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R704" s="97" t="s">
        <v>147</v>
      </c>
      <c r="AT704" s="97" t="s">
        <v>142</v>
      </c>
      <c r="AU704" s="97" t="s">
        <v>78</v>
      </c>
      <c r="AY704" s="7" t="s">
        <v>140</v>
      </c>
      <c r="BE704" s="98">
        <f>IF(N704="základní",J704,0)</f>
        <v>0</v>
      </c>
      <c r="BF704" s="98">
        <f>IF(N704="snížená",J704,0)</f>
        <v>0</v>
      </c>
      <c r="BG704" s="98">
        <f>IF(N704="zákl. přenesená",J704,0)</f>
        <v>0</v>
      </c>
      <c r="BH704" s="98">
        <f>IF(N704="sníž. přenesená",J704,0)</f>
        <v>0</v>
      </c>
      <c r="BI704" s="98">
        <f>IF(N704="nulová",J704,0)</f>
        <v>0</v>
      </c>
      <c r="BJ704" s="7" t="s">
        <v>76</v>
      </c>
      <c r="BK704" s="98">
        <f>ROUND(I704*H704,2)</f>
        <v>0</v>
      </c>
      <c r="BL704" s="7" t="s">
        <v>147</v>
      </c>
      <c r="BM704" s="97" t="s">
        <v>748</v>
      </c>
    </row>
    <row r="705" spans="1:65" s="76" customFormat="1" ht="22.9" customHeight="1" x14ac:dyDescent="0.2">
      <c r="B705" s="77"/>
      <c r="D705" s="78" t="s">
        <v>67</v>
      </c>
      <c r="E705" s="170" t="s">
        <v>749</v>
      </c>
      <c r="F705" s="170" t="s">
        <v>750</v>
      </c>
      <c r="J705" s="171">
        <f>BK705</f>
        <v>0</v>
      </c>
      <c r="L705" s="77"/>
      <c r="M705" s="81"/>
      <c r="N705" s="82"/>
      <c r="O705" s="82"/>
      <c r="P705" s="83">
        <f>SUM(P706:P707)</f>
        <v>1191.4357600000001</v>
      </c>
      <c r="Q705" s="82"/>
      <c r="R705" s="83">
        <f>SUM(R706:R707)</f>
        <v>0</v>
      </c>
      <c r="S705" s="82"/>
      <c r="T705" s="84">
        <f>SUM(T706:T707)</f>
        <v>0</v>
      </c>
      <c r="AR705" s="78" t="s">
        <v>76</v>
      </c>
      <c r="AT705" s="85" t="s">
        <v>67</v>
      </c>
      <c r="AU705" s="85" t="s">
        <v>76</v>
      </c>
      <c r="AY705" s="78" t="s">
        <v>140</v>
      </c>
      <c r="BK705" s="86">
        <f>SUM(BK706:BK707)</f>
        <v>0</v>
      </c>
    </row>
    <row r="706" spans="1:65" s="18" customFormat="1" ht="16.5" customHeight="1" x14ac:dyDescent="0.2">
      <c r="A706" s="15"/>
      <c r="B706" s="16"/>
      <c r="C706" s="87">
        <v>85</v>
      </c>
      <c r="D706" s="87" t="s">
        <v>142</v>
      </c>
      <c r="E706" s="88" t="s">
        <v>752</v>
      </c>
      <c r="F706" s="89" t="s">
        <v>753</v>
      </c>
      <c r="G706" s="90" t="s">
        <v>203</v>
      </c>
      <c r="H706" s="91">
        <v>280.99900000000002</v>
      </c>
      <c r="I706" s="2"/>
      <c r="J706" s="92">
        <f>ROUND(I706*H706,2)</f>
        <v>0</v>
      </c>
      <c r="K706" s="89" t="s">
        <v>146</v>
      </c>
      <c r="L706" s="16"/>
      <c r="M706" s="93" t="s">
        <v>1</v>
      </c>
      <c r="N706" s="94" t="s">
        <v>34</v>
      </c>
      <c r="O706" s="95">
        <v>4.24</v>
      </c>
      <c r="P706" s="95">
        <f>O706*H706</f>
        <v>1191.4357600000001</v>
      </c>
      <c r="Q706" s="95">
        <v>0</v>
      </c>
      <c r="R706" s="95">
        <f>Q706*H706</f>
        <v>0</v>
      </c>
      <c r="S706" s="95">
        <v>0</v>
      </c>
      <c r="T706" s="96">
        <f>S706*H706</f>
        <v>0</v>
      </c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R706" s="97" t="s">
        <v>147</v>
      </c>
      <c r="AT706" s="97" t="s">
        <v>142</v>
      </c>
      <c r="AU706" s="97" t="s">
        <v>78</v>
      </c>
      <c r="AY706" s="7" t="s">
        <v>140</v>
      </c>
      <c r="BE706" s="98">
        <f>IF(N706="základní",J706,0)</f>
        <v>0</v>
      </c>
      <c r="BF706" s="98">
        <f>IF(N706="snížená",J706,0)</f>
        <v>0</v>
      </c>
      <c r="BG706" s="98">
        <f>IF(N706="zákl. přenesená",J706,0)</f>
        <v>0</v>
      </c>
      <c r="BH706" s="98">
        <f>IF(N706="sníž. přenesená",J706,0)</f>
        <v>0</v>
      </c>
      <c r="BI706" s="98">
        <f>IF(N706="nulová",J706,0)</f>
        <v>0</v>
      </c>
      <c r="BJ706" s="7" t="s">
        <v>76</v>
      </c>
      <c r="BK706" s="98">
        <f>ROUND(I706*H706,2)</f>
        <v>0</v>
      </c>
      <c r="BL706" s="7" t="s">
        <v>147</v>
      </c>
      <c r="BM706" s="97" t="s">
        <v>754</v>
      </c>
    </row>
    <row r="707" spans="1:65" s="18" customFormat="1" x14ac:dyDescent="0.2">
      <c r="A707" s="15"/>
      <c r="B707" s="16"/>
      <c r="C707" s="15"/>
      <c r="D707" s="189" t="s">
        <v>149</v>
      </c>
      <c r="E707" s="15"/>
      <c r="F707" s="190" t="s">
        <v>755</v>
      </c>
      <c r="G707" s="15"/>
      <c r="H707" s="15"/>
      <c r="I707" s="15"/>
      <c r="J707" s="15"/>
      <c r="K707" s="15"/>
      <c r="L707" s="16"/>
      <c r="M707" s="101"/>
      <c r="N707" s="102"/>
      <c r="O707" s="103"/>
      <c r="P707" s="103"/>
      <c r="Q707" s="103"/>
      <c r="R707" s="103"/>
      <c r="S707" s="103"/>
      <c r="T707" s="104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7" t="s">
        <v>149</v>
      </c>
      <c r="AU707" s="7" t="s">
        <v>78</v>
      </c>
    </row>
    <row r="708" spans="1:65" s="76" customFormat="1" ht="25.9" customHeight="1" x14ac:dyDescent="0.2">
      <c r="B708" s="77"/>
      <c r="D708" s="78" t="s">
        <v>67</v>
      </c>
      <c r="E708" s="79" t="s">
        <v>756</v>
      </c>
      <c r="F708" s="79" t="s">
        <v>757</v>
      </c>
      <c r="J708" s="80">
        <f>BK708</f>
        <v>0</v>
      </c>
      <c r="L708" s="77"/>
      <c r="M708" s="81"/>
      <c r="N708" s="82"/>
      <c r="O708" s="82"/>
      <c r="P708" s="83">
        <f>P709+P716+P751+P779+P1027+P1079+P1105+P1118</f>
        <v>559.22394699999995</v>
      </c>
      <c r="Q708" s="82"/>
      <c r="R708" s="83">
        <f>R709+R716+R751+R779+R1027+R1079+R1105+R1118</f>
        <v>8.3989815799999956</v>
      </c>
      <c r="S708" s="82"/>
      <c r="T708" s="84">
        <f>T709+T716+T751+T779+T1027+T1079+T1105+T1118</f>
        <v>6.2766750000000009</v>
      </c>
      <c r="AR708" s="78" t="s">
        <v>78</v>
      </c>
      <c r="AT708" s="85" t="s">
        <v>67</v>
      </c>
      <c r="AU708" s="85" t="s">
        <v>68</v>
      </c>
      <c r="AY708" s="78" t="s">
        <v>140</v>
      </c>
      <c r="BK708" s="86">
        <f>BK709+BK716+BK751+BK779+BK1027+BK1079+BK1105+BK1118</f>
        <v>0</v>
      </c>
    </row>
    <row r="709" spans="1:65" s="76" customFormat="1" ht="22.9" customHeight="1" x14ac:dyDescent="0.2">
      <c r="B709" s="77"/>
      <c r="D709" s="78" t="s">
        <v>67</v>
      </c>
      <c r="E709" s="170" t="s">
        <v>758</v>
      </c>
      <c r="F709" s="170" t="s">
        <v>759</v>
      </c>
      <c r="J709" s="171">
        <f>BK709</f>
        <v>0</v>
      </c>
      <c r="L709" s="77"/>
      <c r="M709" s="81"/>
      <c r="N709" s="82"/>
      <c r="O709" s="82"/>
      <c r="P709" s="83">
        <f>SUM(P710:P715)</f>
        <v>0</v>
      </c>
      <c r="Q709" s="82"/>
      <c r="R709" s="83">
        <f>SUM(R710:R715)</f>
        <v>0</v>
      </c>
      <c r="S709" s="82"/>
      <c r="T709" s="84">
        <f>SUM(T710:T715)</f>
        <v>0</v>
      </c>
      <c r="AR709" s="78" t="s">
        <v>78</v>
      </c>
      <c r="AT709" s="85" t="s">
        <v>67</v>
      </c>
      <c r="AU709" s="85" t="s">
        <v>76</v>
      </c>
      <c r="AY709" s="78" t="s">
        <v>140</v>
      </c>
      <c r="BK709" s="86">
        <f>SUM(BK710:BK715)</f>
        <v>0</v>
      </c>
    </row>
    <row r="710" spans="1:65" s="18" customFormat="1" ht="24.2" customHeight="1" x14ac:dyDescent="0.2">
      <c r="A710" s="15"/>
      <c r="B710" s="16"/>
      <c r="C710" s="87">
        <v>86</v>
      </c>
      <c r="D710" s="87" t="s">
        <v>142</v>
      </c>
      <c r="E710" s="88" t="s">
        <v>760</v>
      </c>
      <c r="F710" s="89" t="s">
        <v>761</v>
      </c>
      <c r="G710" s="90" t="s">
        <v>240</v>
      </c>
      <c r="H710" s="91">
        <v>5.5350000000000001</v>
      </c>
      <c r="I710" s="2"/>
      <c r="J710" s="92">
        <f>ROUND(I710*H710,2)</f>
        <v>0</v>
      </c>
      <c r="K710" s="89" t="s">
        <v>2280</v>
      </c>
      <c r="L710" s="16"/>
      <c r="M710" s="93" t="s">
        <v>1</v>
      </c>
      <c r="N710" s="94" t="s">
        <v>34</v>
      </c>
      <c r="O710" s="95">
        <v>0</v>
      </c>
      <c r="P710" s="95">
        <f>O710*H710</f>
        <v>0</v>
      </c>
      <c r="Q710" s="95">
        <v>0</v>
      </c>
      <c r="R710" s="95">
        <f>Q710*H710</f>
        <v>0</v>
      </c>
      <c r="S710" s="95">
        <v>0</v>
      </c>
      <c r="T710" s="96">
        <f>S710*H710</f>
        <v>0</v>
      </c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R710" s="97" t="s">
        <v>248</v>
      </c>
      <c r="AT710" s="97" t="s">
        <v>142</v>
      </c>
      <c r="AU710" s="97" t="s">
        <v>78</v>
      </c>
      <c r="AY710" s="7" t="s">
        <v>140</v>
      </c>
      <c r="BE710" s="98">
        <f>IF(N710="základní",J710,0)</f>
        <v>0</v>
      </c>
      <c r="BF710" s="98">
        <f>IF(N710="snížená",J710,0)</f>
        <v>0</v>
      </c>
      <c r="BG710" s="98">
        <f>IF(N710="zákl. přenesená",J710,0)</f>
        <v>0</v>
      </c>
      <c r="BH710" s="98">
        <f>IF(N710="sníž. přenesená",J710,0)</f>
        <v>0</v>
      </c>
      <c r="BI710" s="98">
        <f>IF(N710="nulová",J710,0)</f>
        <v>0</v>
      </c>
      <c r="BJ710" s="7" t="s">
        <v>76</v>
      </c>
      <c r="BK710" s="98">
        <f>ROUND(I710*H710,2)</f>
        <v>0</v>
      </c>
      <c r="BL710" s="7" t="s">
        <v>248</v>
      </c>
      <c r="BM710" s="97" t="s">
        <v>762</v>
      </c>
    </row>
    <row r="711" spans="1:65" s="172" customFormat="1" x14ac:dyDescent="0.2">
      <c r="B711" s="173"/>
      <c r="D711" s="99" t="s">
        <v>151</v>
      </c>
      <c r="E711" s="174" t="s">
        <v>1</v>
      </c>
      <c r="F711" s="175" t="s">
        <v>763</v>
      </c>
      <c r="H711" s="176">
        <v>5.5350000000000001</v>
      </c>
      <c r="L711" s="173"/>
      <c r="M711" s="177"/>
      <c r="N711" s="178"/>
      <c r="O711" s="178"/>
      <c r="P711" s="178"/>
      <c r="Q711" s="178"/>
      <c r="R711" s="178"/>
      <c r="S711" s="178"/>
      <c r="T711" s="179"/>
      <c r="AT711" s="174" t="s">
        <v>151</v>
      </c>
      <c r="AU711" s="174" t="s">
        <v>78</v>
      </c>
      <c r="AV711" s="172" t="s">
        <v>78</v>
      </c>
      <c r="AW711" s="172" t="s">
        <v>26</v>
      </c>
      <c r="AX711" s="172" t="s">
        <v>76</v>
      </c>
      <c r="AY711" s="174" t="s">
        <v>140</v>
      </c>
    </row>
    <row r="712" spans="1:65" s="18" customFormat="1" ht="24.2" customHeight="1" x14ac:dyDescent="0.2">
      <c r="A712" s="15"/>
      <c r="B712" s="16"/>
      <c r="C712" s="87">
        <v>87</v>
      </c>
      <c r="D712" s="87" t="s">
        <v>142</v>
      </c>
      <c r="E712" s="88" t="s">
        <v>765</v>
      </c>
      <c r="F712" s="89" t="s">
        <v>766</v>
      </c>
      <c r="G712" s="90" t="s">
        <v>240</v>
      </c>
      <c r="H712" s="91">
        <v>0.755</v>
      </c>
      <c r="I712" s="2"/>
      <c r="J712" s="92">
        <f>ROUND(I712*H712,2)</f>
        <v>0</v>
      </c>
      <c r="K712" s="89" t="s">
        <v>2280</v>
      </c>
      <c r="L712" s="16"/>
      <c r="M712" s="93" t="s">
        <v>1</v>
      </c>
      <c r="N712" s="94" t="s">
        <v>34</v>
      </c>
      <c r="O712" s="95">
        <v>0</v>
      </c>
      <c r="P712" s="95">
        <f>O712*H712</f>
        <v>0</v>
      </c>
      <c r="Q712" s="95">
        <v>0</v>
      </c>
      <c r="R712" s="95">
        <f>Q712*H712</f>
        <v>0</v>
      </c>
      <c r="S712" s="95">
        <v>0</v>
      </c>
      <c r="T712" s="96">
        <f>S712*H712</f>
        <v>0</v>
      </c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R712" s="97" t="s">
        <v>248</v>
      </c>
      <c r="AT712" s="97" t="s">
        <v>142</v>
      </c>
      <c r="AU712" s="97" t="s">
        <v>78</v>
      </c>
      <c r="AY712" s="7" t="s">
        <v>140</v>
      </c>
      <c r="BE712" s="98">
        <f>IF(N712="základní",J712,0)</f>
        <v>0</v>
      </c>
      <c r="BF712" s="98">
        <f>IF(N712="snížená",J712,0)</f>
        <v>0</v>
      </c>
      <c r="BG712" s="98">
        <f>IF(N712="zákl. přenesená",J712,0)</f>
        <v>0</v>
      </c>
      <c r="BH712" s="98">
        <f>IF(N712="sníž. přenesená",J712,0)</f>
        <v>0</v>
      </c>
      <c r="BI712" s="98">
        <f>IF(N712="nulová",J712,0)</f>
        <v>0</v>
      </c>
      <c r="BJ712" s="7" t="s">
        <v>76</v>
      </c>
      <c r="BK712" s="98">
        <f>ROUND(I712*H712,2)</f>
        <v>0</v>
      </c>
      <c r="BL712" s="7" t="s">
        <v>248</v>
      </c>
      <c r="BM712" s="97" t="s">
        <v>767</v>
      </c>
    </row>
    <row r="713" spans="1:65" s="172" customFormat="1" x14ac:dyDescent="0.2">
      <c r="B713" s="173"/>
      <c r="D713" s="99" t="s">
        <v>151</v>
      </c>
      <c r="E713" s="174" t="s">
        <v>1</v>
      </c>
      <c r="F713" s="175" t="s">
        <v>768</v>
      </c>
      <c r="H713" s="176">
        <v>0.755</v>
      </c>
      <c r="L713" s="173"/>
      <c r="M713" s="177"/>
      <c r="N713" s="178"/>
      <c r="O713" s="178"/>
      <c r="P713" s="178"/>
      <c r="Q713" s="178"/>
      <c r="R713" s="178"/>
      <c r="S713" s="178"/>
      <c r="T713" s="179"/>
      <c r="AT713" s="174" t="s">
        <v>151</v>
      </c>
      <c r="AU713" s="174" t="s">
        <v>78</v>
      </c>
      <c r="AV713" s="172" t="s">
        <v>78</v>
      </c>
      <c r="AW713" s="172" t="s">
        <v>26</v>
      </c>
      <c r="AX713" s="172" t="s">
        <v>76</v>
      </c>
      <c r="AY713" s="174" t="s">
        <v>140</v>
      </c>
    </row>
    <row r="714" spans="1:65" s="18" customFormat="1" ht="24.2" customHeight="1" x14ac:dyDescent="0.2">
      <c r="A714" s="15"/>
      <c r="B714" s="16"/>
      <c r="C714" s="87">
        <v>88</v>
      </c>
      <c r="D714" s="87" t="s">
        <v>142</v>
      </c>
      <c r="E714" s="88" t="s">
        <v>769</v>
      </c>
      <c r="F714" s="89" t="s">
        <v>770</v>
      </c>
      <c r="G714" s="90" t="s">
        <v>771</v>
      </c>
      <c r="H714" s="91">
        <v>38.494999999999997</v>
      </c>
      <c r="I714" s="2"/>
      <c r="J714" s="92">
        <f>ROUND(I714*H714,2)</f>
        <v>0</v>
      </c>
      <c r="K714" s="89" t="s">
        <v>146</v>
      </c>
      <c r="L714" s="16"/>
      <c r="M714" s="93" t="s">
        <v>1</v>
      </c>
      <c r="N714" s="94" t="s">
        <v>34</v>
      </c>
      <c r="O714" s="95">
        <v>0</v>
      </c>
      <c r="P714" s="95">
        <f>O714*H714</f>
        <v>0</v>
      </c>
      <c r="Q714" s="95">
        <v>0</v>
      </c>
      <c r="R714" s="95">
        <f>Q714*H714</f>
        <v>0</v>
      </c>
      <c r="S714" s="95">
        <v>0</v>
      </c>
      <c r="T714" s="96">
        <f>S714*H714</f>
        <v>0</v>
      </c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R714" s="97" t="s">
        <v>248</v>
      </c>
      <c r="AT714" s="97" t="s">
        <v>142</v>
      </c>
      <c r="AU714" s="97" t="s">
        <v>78</v>
      </c>
      <c r="AY714" s="7" t="s">
        <v>140</v>
      </c>
      <c r="BE714" s="98">
        <f>IF(N714="základní",J714,0)</f>
        <v>0</v>
      </c>
      <c r="BF714" s="98">
        <f>IF(N714="snížená",J714,0)</f>
        <v>0</v>
      </c>
      <c r="BG714" s="98">
        <f>IF(N714="zákl. přenesená",J714,0)</f>
        <v>0</v>
      </c>
      <c r="BH714" s="98">
        <f>IF(N714="sníž. přenesená",J714,0)</f>
        <v>0</v>
      </c>
      <c r="BI714" s="98">
        <f>IF(N714="nulová",J714,0)</f>
        <v>0</v>
      </c>
      <c r="BJ714" s="7" t="s">
        <v>76</v>
      </c>
      <c r="BK714" s="98">
        <f>ROUND(I714*H714,2)</f>
        <v>0</v>
      </c>
      <c r="BL714" s="7" t="s">
        <v>248</v>
      </c>
      <c r="BM714" s="97" t="s">
        <v>772</v>
      </c>
    </row>
    <row r="715" spans="1:65" s="18" customFormat="1" x14ac:dyDescent="0.2">
      <c r="A715" s="15"/>
      <c r="B715" s="16"/>
      <c r="C715" s="15"/>
      <c r="D715" s="189" t="s">
        <v>149</v>
      </c>
      <c r="E715" s="15"/>
      <c r="F715" s="190" t="s">
        <v>773</v>
      </c>
      <c r="G715" s="15"/>
      <c r="H715" s="15"/>
      <c r="I715" s="15"/>
      <c r="J715" s="15"/>
      <c r="K715" s="15"/>
      <c r="L715" s="16"/>
      <c r="M715" s="101"/>
      <c r="N715" s="102"/>
      <c r="O715" s="103"/>
      <c r="P715" s="103"/>
      <c r="Q715" s="103"/>
      <c r="R715" s="103"/>
      <c r="S715" s="103"/>
      <c r="T715" s="104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7" t="s">
        <v>149</v>
      </c>
      <c r="AU715" s="7" t="s">
        <v>78</v>
      </c>
    </row>
    <row r="716" spans="1:65" s="76" customFormat="1" ht="22.9" customHeight="1" x14ac:dyDescent="0.2">
      <c r="B716" s="77"/>
      <c r="D716" s="78" t="s">
        <v>67</v>
      </c>
      <c r="E716" s="170" t="s">
        <v>774</v>
      </c>
      <c r="F716" s="170" t="s">
        <v>775</v>
      </c>
      <c r="J716" s="171">
        <f>BK716</f>
        <v>0</v>
      </c>
      <c r="L716" s="77"/>
      <c r="M716" s="81"/>
      <c r="N716" s="82"/>
      <c r="O716" s="82"/>
      <c r="P716" s="83">
        <f>SUM(P717:P750)</f>
        <v>58.850956000000004</v>
      </c>
      <c r="Q716" s="82"/>
      <c r="R716" s="83">
        <f>SUM(R717:R750)</f>
        <v>2.21644752</v>
      </c>
      <c r="S716" s="82"/>
      <c r="T716" s="84">
        <f>SUM(T717:T750)</f>
        <v>1.88192</v>
      </c>
      <c r="AR716" s="78" t="s">
        <v>78</v>
      </c>
      <c r="AT716" s="85" t="s">
        <v>67</v>
      </c>
      <c r="AU716" s="85" t="s">
        <v>76</v>
      </c>
      <c r="AY716" s="78" t="s">
        <v>140</v>
      </c>
      <c r="BK716" s="86">
        <f>SUM(BK717:BK750)</f>
        <v>0</v>
      </c>
    </row>
    <row r="717" spans="1:65" s="18" customFormat="1" ht="37.9" customHeight="1" x14ac:dyDescent="0.2">
      <c r="A717" s="15"/>
      <c r="B717" s="16"/>
      <c r="C717" s="87">
        <v>89</v>
      </c>
      <c r="D717" s="87" t="s">
        <v>142</v>
      </c>
      <c r="E717" s="88" t="s">
        <v>777</v>
      </c>
      <c r="F717" s="89" t="s">
        <v>778</v>
      </c>
      <c r="G717" s="90" t="s">
        <v>251</v>
      </c>
      <c r="H717" s="91">
        <v>18.3</v>
      </c>
      <c r="I717" s="2"/>
      <c r="J717" s="92">
        <f>ROUND(I717*H717,2)</f>
        <v>0</v>
      </c>
      <c r="K717" s="89" t="s">
        <v>146</v>
      </c>
      <c r="L717" s="16"/>
      <c r="M717" s="93" t="s">
        <v>1</v>
      </c>
      <c r="N717" s="94" t="s">
        <v>34</v>
      </c>
      <c r="O717" s="95">
        <v>0.53</v>
      </c>
      <c r="P717" s="95">
        <f>O717*H717</f>
        <v>9.6990000000000016</v>
      </c>
      <c r="Q717" s="95">
        <v>3.6819999999999999E-2</v>
      </c>
      <c r="R717" s="95">
        <f>Q717*H717</f>
        <v>0.67380600000000002</v>
      </c>
      <c r="S717" s="95">
        <v>0</v>
      </c>
      <c r="T717" s="96">
        <f>S717*H717</f>
        <v>0</v>
      </c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R717" s="97" t="s">
        <v>248</v>
      </c>
      <c r="AT717" s="97" t="s">
        <v>142</v>
      </c>
      <c r="AU717" s="97" t="s">
        <v>78</v>
      </c>
      <c r="AY717" s="7" t="s">
        <v>140</v>
      </c>
      <c r="BE717" s="98">
        <f>IF(N717="základní",J717,0)</f>
        <v>0</v>
      </c>
      <c r="BF717" s="98">
        <f>IF(N717="snížená",J717,0)</f>
        <v>0</v>
      </c>
      <c r="BG717" s="98">
        <f>IF(N717="zákl. přenesená",J717,0)</f>
        <v>0</v>
      </c>
      <c r="BH717" s="98">
        <f>IF(N717="sníž. přenesená",J717,0)</f>
        <v>0</v>
      </c>
      <c r="BI717" s="98">
        <f>IF(N717="nulová",J717,0)</f>
        <v>0</v>
      </c>
      <c r="BJ717" s="7" t="s">
        <v>76</v>
      </c>
      <c r="BK717" s="98">
        <f>ROUND(I717*H717,2)</f>
        <v>0</v>
      </c>
      <c r="BL717" s="7" t="s">
        <v>248</v>
      </c>
      <c r="BM717" s="97" t="s">
        <v>779</v>
      </c>
    </row>
    <row r="718" spans="1:65" s="18" customFormat="1" x14ac:dyDescent="0.2">
      <c r="A718" s="15"/>
      <c r="B718" s="16"/>
      <c r="C718" s="15"/>
      <c r="D718" s="189" t="s">
        <v>149</v>
      </c>
      <c r="E718" s="15"/>
      <c r="F718" s="190" t="s">
        <v>780</v>
      </c>
      <c r="G718" s="15"/>
      <c r="H718" s="15"/>
      <c r="I718" s="15"/>
      <c r="J718" s="15"/>
      <c r="K718" s="15"/>
      <c r="L718" s="16"/>
      <c r="M718" s="101"/>
      <c r="N718" s="102"/>
      <c r="O718" s="103"/>
      <c r="P718" s="103"/>
      <c r="Q718" s="103"/>
      <c r="R718" s="103"/>
      <c r="S718" s="103"/>
      <c r="T718" s="104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7" t="s">
        <v>149</v>
      </c>
      <c r="AU718" s="7" t="s">
        <v>78</v>
      </c>
    </row>
    <row r="719" spans="1:65" s="191" customFormat="1" x14ac:dyDescent="0.2">
      <c r="B719" s="192"/>
      <c r="D719" s="99" t="s">
        <v>151</v>
      </c>
      <c r="E719" s="193" t="s">
        <v>1</v>
      </c>
      <c r="F719" s="194" t="s">
        <v>443</v>
      </c>
      <c r="H719" s="193" t="s">
        <v>1</v>
      </c>
      <c r="L719" s="192"/>
      <c r="M719" s="195"/>
      <c r="N719" s="196"/>
      <c r="O719" s="196"/>
      <c r="P719" s="196"/>
      <c r="Q719" s="196"/>
      <c r="R719" s="196"/>
      <c r="S719" s="196"/>
      <c r="T719" s="197"/>
      <c r="AT719" s="193" t="s">
        <v>151</v>
      </c>
      <c r="AU719" s="193" t="s">
        <v>78</v>
      </c>
      <c r="AV719" s="191" t="s">
        <v>76</v>
      </c>
      <c r="AW719" s="191" t="s">
        <v>26</v>
      </c>
      <c r="AX719" s="191" t="s">
        <v>68</v>
      </c>
      <c r="AY719" s="193" t="s">
        <v>140</v>
      </c>
    </row>
    <row r="720" spans="1:65" s="191" customFormat="1" x14ac:dyDescent="0.2">
      <c r="B720" s="192"/>
      <c r="D720" s="99" t="s">
        <v>151</v>
      </c>
      <c r="E720" s="193" t="s">
        <v>1</v>
      </c>
      <c r="F720" s="194" t="s">
        <v>444</v>
      </c>
      <c r="H720" s="193" t="s">
        <v>1</v>
      </c>
      <c r="L720" s="192"/>
      <c r="M720" s="195"/>
      <c r="N720" s="196"/>
      <c r="O720" s="196"/>
      <c r="P720" s="196"/>
      <c r="Q720" s="196"/>
      <c r="R720" s="196"/>
      <c r="S720" s="196"/>
      <c r="T720" s="197"/>
      <c r="AT720" s="193" t="s">
        <v>151</v>
      </c>
      <c r="AU720" s="193" t="s">
        <v>78</v>
      </c>
      <c r="AV720" s="191" t="s">
        <v>76</v>
      </c>
      <c r="AW720" s="191" t="s">
        <v>26</v>
      </c>
      <c r="AX720" s="191" t="s">
        <v>68</v>
      </c>
      <c r="AY720" s="193" t="s">
        <v>140</v>
      </c>
    </row>
    <row r="721" spans="1:65" s="172" customFormat="1" x14ac:dyDescent="0.2">
      <c r="B721" s="173"/>
      <c r="D721" s="99" t="s">
        <v>151</v>
      </c>
      <c r="E721" s="174" t="s">
        <v>1</v>
      </c>
      <c r="F721" s="175" t="s">
        <v>445</v>
      </c>
      <c r="H721" s="176">
        <v>3.8</v>
      </c>
      <c r="L721" s="173"/>
      <c r="M721" s="177"/>
      <c r="N721" s="178"/>
      <c r="O721" s="178"/>
      <c r="P721" s="178"/>
      <c r="Q721" s="178"/>
      <c r="R721" s="178"/>
      <c r="S721" s="178"/>
      <c r="T721" s="179"/>
      <c r="AT721" s="174" t="s">
        <v>151</v>
      </c>
      <c r="AU721" s="174" t="s">
        <v>78</v>
      </c>
      <c r="AV721" s="172" t="s">
        <v>78</v>
      </c>
      <c r="AW721" s="172" t="s">
        <v>26</v>
      </c>
      <c r="AX721" s="172" t="s">
        <v>68</v>
      </c>
      <c r="AY721" s="174" t="s">
        <v>140</v>
      </c>
    </row>
    <row r="722" spans="1:65" s="191" customFormat="1" x14ac:dyDescent="0.2">
      <c r="B722" s="192"/>
      <c r="D722" s="99" t="s">
        <v>151</v>
      </c>
      <c r="E722" s="193" t="s">
        <v>1</v>
      </c>
      <c r="F722" s="194" t="s">
        <v>446</v>
      </c>
      <c r="H722" s="193" t="s">
        <v>1</v>
      </c>
      <c r="L722" s="192"/>
      <c r="M722" s="195"/>
      <c r="N722" s="196"/>
      <c r="O722" s="196"/>
      <c r="P722" s="196"/>
      <c r="Q722" s="196"/>
      <c r="R722" s="196"/>
      <c r="S722" s="196"/>
      <c r="T722" s="197"/>
      <c r="AT722" s="193" t="s">
        <v>151</v>
      </c>
      <c r="AU722" s="193" t="s">
        <v>78</v>
      </c>
      <c r="AV722" s="191" t="s">
        <v>76</v>
      </c>
      <c r="AW722" s="191" t="s">
        <v>26</v>
      </c>
      <c r="AX722" s="191" t="s">
        <v>68</v>
      </c>
      <c r="AY722" s="193" t="s">
        <v>140</v>
      </c>
    </row>
    <row r="723" spans="1:65" s="172" customFormat="1" x14ac:dyDescent="0.2">
      <c r="B723" s="173"/>
      <c r="D723" s="99" t="s">
        <v>151</v>
      </c>
      <c r="E723" s="174" t="s">
        <v>1</v>
      </c>
      <c r="F723" s="175" t="s">
        <v>447</v>
      </c>
      <c r="H723" s="176">
        <v>5.3</v>
      </c>
      <c r="L723" s="173"/>
      <c r="M723" s="177"/>
      <c r="N723" s="178"/>
      <c r="O723" s="178"/>
      <c r="P723" s="178"/>
      <c r="Q723" s="178"/>
      <c r="R723" s="178"/>
      <c r="S723" s="178"/>
      <c r="T723" s="179"/>
      <c r="AT723" s="174" t="s">
        <v>151</v>
      </c>
      <c r="AU723" s="174" t="s">
        <v>78</v>
      </c>
      <c r="AV723" s="172" t="s">
        <v>78</v>
      </c>
      <c r="AW723" s="172" t="s">
        <v>26</v>
      </c>
      <c r="AX723" s="172" t="s">
        <v>68</v>
      </c>
      <c r="AY723" s="174" t="s">
        <v>140</v>
      </c>
    </row>
    <row r="724" spans="1:65" s="191" customFormat="1" x14ac:dyDescent="0.2">
      <c r="B724" s="192"/>
      <c r="D724" s="99" t="s">
        <v>151</v>
      </c>
      <c r="E724" s="193" t="s">
        <v>1</v>
      </c>
      <c r="F724" s="194" t="s">
        <v>448</v>
      </c>
      <c r="H724" s="193" t="s">
        <v>1</v>
      </c>
      <c r="L724" s="192"/>
      <c r="M724" s="195"/>
      <c r="N724" s="196"/>
      <c r="O724" s="196"/>
      <c r="P724" s="196"/>
      <c r="Q724" s="196"/>
      <c r="R724" s="196"/>
      <c r="S724" s="196"/>
      <c r="T724" s="197"/>
      <c r="AT724" s="193" t="s">
        <v>151</v>
      </c>
      <c r="AU724" s="193" t="s">
        <v>78</v>
      </c>
      <c r="AV724" s="191" t="s">
        <v>76</v>
      </c>
      <c r="AW724" s="191" t="s">
        <v>26</v>
      </c>
      <c r="AX724" s="191" t="s">
        <v>68</v>
      </c>
      <c r="AY724" s="193" t="s">
        <v>140</v>
      </c>
    </row>
    <row r="725" spans="1:65" s="172" customFormat="1" x14ac:dyDescent="0.2">
      <c r="B725" s="173"/>
      <c r="D725" s="99" t="s">
        <v>151</v>
      </c>
      <c r="E725" s="174" t="s">
        <v>1</v>
      </c>
      <c r="F725" s="175" t="s">
        <v>449</v>
      </c>
      <c r="H725" s="176">
        <v>4.3</v>
      </c>
      <c r="L725" s="173"/>
      <c r="M725" s="177"/>
      <c r="N725" s="178"/>
      <c r="O725" s="178"/>
      <c r="P725" s="178"/>
      <c r="Q725" s="178"/>
      <c r="R725" s="178"/>
      <c r="S725" s="178"/>
      <c r="T725" s="179"/>
      <c r="AT725" s="174" t="s">
        <v>151</v>
      </c>
      <c r="AU725" s="174" t="s">
        <v>78</v>
      </c>
      <c r="AV725" s="172" t="s">
        <v>78</v>
      </c>
      <c r="AW725" s="172" t="s">
        <v>26</v>
      </c>
      <c r="AX725" s="172" t="s">
        <v>68</v>
      </c>
      <c r="AY725" s="174" t="s">
        <v>140</v>
      </c>
    </row>
    <row r="726" spans="1:65" s="191" customFormat="1" x14ac:dyDescent="0.2">
      <c r="B726" s="192"/>
      <c r="D726" s="99" t="s">
        <v>151</v>
      </c>
      <c r="E726" s="193" t="s">
        <v>1</v>
      </c>
      <c r="F726" s="194" t="s">
        <v>450</v>
      </c>
      <c r="H726" s="193" t="s">
        <v>1</v>
      </c>
      <c r="L726" s="192"/>
      <c r="M726" s="195"/>
      <c r="N726" s="196"/>
      <c r="O726" s="196"/>
      <c r="P726" s="196"/>
      <c r="Q726" s="196"/>
      <c r="R726" s="196"/>
      <c r="S726" s="196"/>
      <c r="T726" s="197"/>
      <c r="AT726" s="193" t="s">
        <v>151</v>
      </c>
      <c r="AU726" s="193" t="s">
        <v>78</v>
      </c>
      <c r="AV726" s="191" t="s">
        <v>76</v>
      </c>
      <c r="AW726" s="191" t="s">
        <v>26</v>
      </c>
      <c r="AX726" s="191" t="s">
        <v>68</v>
      </c>
      <c r="AY726" s="193" t="s">
        <v>140</v>
      </c>
    </row>
    <row r="727" spans="1:65" s="172" customFormat="1" x14ac:dyDescent="0.2">
      <c r="B727" s="173"/>
      <c r="D727" s="99" t="s">
        <v>151</v>
      </c>
      <c r="E727" s="174" t="s">
        <v>1</v>
      </c>
      <c r="F727" s="175" t="s">
        <v>451</v>
      </c>
      <c r="H727" s="176">
        <v>4.9000000000000004</v>
      </c>
      <c r="L727" s="173"/>
      <c r="M727" s="177"/>
      <c r="N727" s="178"/>
      <c r="O727" s="178"/>
      <c r="P727" s="178"/>
      <c r="Q727" s="178"/>
      <c r="R727" s="178"/>
      <c r="S727" s="178"/>
      <c r="T727" s="179"/>
      <c r="AT727" s="174" t="s">
        <v>151</v>
      </c>
      <c r="AU727" s="174" t="s">
        <v>78</v>
      </c>
      <c r="AV727" s="172" t="s">
        <v>78</v>
      </c>
      <c r="AW727" s="172" t="s">
        <v>26</v>
      </c>
      <c r="AX727" s="172" t="s">
        <v>68</v>
      </c>
      <c r="AY727" s="174" t="s">
        <v>140</v>
      </c>
    </row>
    <row r="728" spans="1:65" s="180" customFormat="1" x14ac:dyDescent="0.2">
      <c r="B728" s="181"/>
      <c r="D728" s="99" t="s">
        <v>151</v>
      </c>
      <c r="E728" s="182" t="s">
        <v>1</v>
      </c>
      <c r="F728" s="183" t="s">
        <v>157</v>
      </c>
      <c r="H728" s="184">
        <v>18.3</v>
      </c>
      <c r="L728" s="181"/>
      <c r="M728" s="185"/>
      <c r="N728" s="186"/>
      <c r="O728" s="186"/>
      <c r="P728" s="186"/>
      <c r="Q728" s="186"/>
      <c r="R728" s="186"/>
      <c r="S728" s="186"/>
      <c r="T728" s="187"/>
      <c r="AT728" s="182" t="s">
        <v>151</v>
      </c>
      <c r="AU728" s="182" t="s">
        <v>78</v>
      </c>
      <c r="AV728" s="180" t="s">
        <v>147</v>
      </c>
      <c r="AW728" s="180" t="s">
        <v>26</v>
      </c>
      <c r="AX728" s="180" t="s">
        <v>76</v>
      </c>
      <c r="AY728" s="182" t="s">
        <v>140</v>
      </c>
    </row>
    <row r="729" spans="1:65" s="18" customFormat="1" ht="24.2" customHeight="1" x14ac:dyDescent="0.2">
      <c r="A729" s="15"/>
      <c r="B729" s="16"/>
      <c r="C729" s="87">
        <v>90</v>
      </c>
      <c r="D729" s="87" t="s">
        <v>142</v>
      </c>
      <c r="E729" s="88" t="s">
        <v>781</v>
      </c>
      <c r="F729" s="89" t="s">
        <v>782</v>
      </c>
      <c r="G729" s="90" t="s">
        <v>240</v>
      </c>
      <c r="H729" s="91">
        <v>78.665000000000006</v>
      </c>
      <c r="I729" s="2"/>
      <c r="J729" s="92">
        <f>ROUND(I729*H729,2)</f>
        <v>0</v>
      </c>
      <c r="K729" s="89" t="s">
        <v>146</v>
      </c>
      <c r="L729" s="16"/>
      <c r="M729" s="93" t="s">
        <v>1</v>
      </c>
      <c r="N729" s="94" t="s">
        <v>34</v>
      </c>
      <c r="O729" s="95">
        <v>0.156</v>
      </c>
      <c r="P729" s="95">
        <f>O729*H729</f>
        <v>12.271740000000001</v>
      </c>
      <c r="Q729" s="95">
        <v>0</v>
      </c>
      <c r="R729" s="95">
        <f>Q729*H729</f>
        <v>0</v>
      </c>
      <c r="S729" s="95">
        <v>2.3E-2</v>
      </c>
      <c r="T729" s="96">
        <f>S729*H729</f>
        <v>1.8092950000000001</v>
      </c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R729" s="97" t="s">
        <v>248</v>
      </c>
      <c r="AT729" s="97" t="s">
        <v>142</v>
      </c>
      <c r="AU729" s="97" t="s">
        <v>78</v>
      </c>
      <c r="AY729" s="7" t="s">
        <v>140</v>
      </c>
      <c r="BE729" s="98">
        <f>IF(N729="základní",J729,0)</f>
        <v>0</v>
      </c>
      <c r="BF729" s="98">
        <f>IF(N729="snížená",J729,0)</f>
        <v>0</v>
      </c>
      <c r="BG729" s="98">
        <f>IF(N729="zákl. přenesená",J729,0)</f>
        <v>0</v>
      </c>
      <c r="BH729" s="98">
        <f>IF(N729="sníž. přenesená",J729,0)</f>
        <v>0</v>
      </c>
      <c r="BI729" s="98">
        <f>IF(N729="nulová",J729,0)</f>
        <v>0</v>
      </c>
      <c r="BJ729" s="7" t="s">
        <v>76</v>
      </c>
      <c r="BK729" s="98">
        <f>ROUND(I729*H729,2)</f>
        <v>0</v>
      </c>
      <c r="BL729" s="7" t="s">
        <v>248</v>
      </c>
      <c r="BM729" s="97" t="s">
        <v>783</v>
      </c>
    </row>
    <row r="730" spans="1:65" s="18" customFormat="1" x14ac:dyDescent="0.2">
      <c r="A730" s="15"/>
      <c r="B730" s="16"/>
      <c r="C730" s="15"/>
      <c r="D730" s="189" t="s">
        <v>149</v>
      </c>
      <c r="E730" s="15"/>
      <c r="F730" s="190" t="s">
        <v>784</v>
      </c>
      <c r="G730" s="15"/>
      <c r="H730" s="15"/>
      <c r="I730" s="15"/>
      <c r="J730" s="15"/>
      <c r="K730" s="15"/>
      <c r="L730" s="16"/>
      <c r="M730" s="101"/>
      <c r="N730" s="102"/>
      <c r="O730" s="103"/>
      <c r="P730" s="103"/>
      <c r="Q730" s="103"/>
      <c r="R730" s="103"/>
      <c r="S730" s="103"/>
      <c r="T730" s="104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7" t="s">
        <v>149</v>
      </c>
      <c r="AU730" s="7" t="s">
        <v>78</v>
      </c>
    </row>
    <row r="731" spans="1:65" s="191" customFormat="1" x14ac:dyDescent="0.2">
      <c r="B731" s="192"/>
      <c r="D731" s="99" t="s">
        <v>151</v>
      </c>
      <c r="E731" s="193" t="s">
        <v>1</v>
      </c>
      <c r="F731" s="194" t="s">
        <v>785</v>
      </c>
      <c r="H731" s="193" t="s">
        <v>1</v>
      </c>
      <c r="L731" s="192"/>
      <c r="M731" s="195"/>
      <c r="N731" s="196"/>
      <c r="O731" s="196"/>
      <c r="P731" s="196"/>
      <c r="Q731" s="196"/>
      <c r="R731" s="196"/>
      <c r="S731" s="196"/>
      <c r="T731" s="197"/>
      <c r="AT731" s="193" t="s">
        <v>151</v>
      </c>
      <c r="AU731" s="193" t="s">
        <v>78</v>
      </c>
      <c r="AV731" s="191" t="s">
        <v>76</v>
      </c>
      <c r="AW731" s="191" t="s">
        <v>26</v>
      </c>
      <c r="AX731" s="191" t="s">
        <v>68</v>
      </c>
      <c r="AY731" s="193" t="s">
        <v>140</v>
      </c>
    </row>
    <row r="732" spans="1:65" s="191" customFormat="1" x14ac:dyDescent="0.2">
      <c r="B732" s="192"/>
      <c r="D732" s="99" t="s">
        <v>151</v>
      </c>
      <c r="E732" s="193" t="s">
        <v>1</v>
      </c>
      <c r="F732" s="194" t="s">
        <v>244</v>
      </c>
      <c r="H732" s="193" t="s">
        <v>1</v>
      </c>
      <c r="L732" s="192"/>
      <c r="M732" s="195"/>
      <c r="N732" s="196"/>
      <c r="O732" s="196"/>
      <c r="P732" s="196"/>
      <c r="Q732" s="196"/>
      <c r="R732" s="196"/>
      <c r="S732" s="196"/>
      <c r="T732" s="197"/>
      <c r="AT732" s="193" t="s">
        <v>151</v>
      </c>
      <c r="AU732" s="193" t="s">
        <v>78</v>
      </c>
      <c r="AV732" s="191" t="s">
        <v>76</v>
      </c>
      <c r="AW732" s="191" t="s">
        <v>26</v>
      </c>
      <c r="AX732" s="191" t="s">
        <v>68</v>
      </c>
      <c r="AY732" s="193" t="s">
        <v>140</v>
      </c>
    </row>
    <row r="733" spans="1:65" s="172" customFormat="1" x14ac:dyDescent="0.2">
      <c r="B733" s="173"/>
      <c r="D733" s="99" t="s">
        <v>151</v>
      </c>
      <c r="E733" s="174" t="s">
        <v>1</v>
      </c>
      <c r="F733" s="175" t="s">
        <v>245</v>
      </c>
      <c r="H733" s="176">
        <v>63.125</v>
      </c>
      <c r="L733" s="173"/>
      <c r="M733" s="177"/>
      <c r="N733" s="178"/>
      <c r="O733" s="178"/>
      <c r="P733" s="178"/>
      <c r="Q733" s="178"/>
      <c r="R733" s="178"/>
      <c r="S733" s="178"/>
      <c r="T733" s="179"/>
      <c r="AT733" s="174" t="s">
        <v>151</v>
      </c>
      <c r="AU733" s="174" t="s">
        <v>78</v>
      </c>
      <c r="AV733" s="172" t="s">
        <v>78</v>
      </c>
      <c r="AW733" s="172" t="s">
        <v>26</v>
      </c>
      <c r="AX733" s="172" t="s">
        <v>68</v>
      </c>
      <c r="AY733" s="174" t="s">
        <v>140</v>
      </c>
    </row>
    <row r="734" spans="1:65" s="172" customFormat="1" x14ac:dyDescent="0.2">
      <c r="B734" s="173"/>
      <c r="D734" s="99" t="s">
        <v>151</v>
      </c>
      <c r="E734" s="174" t="s">
        <v>1</v>
      </c>
      <c r="F734" s="175" t="s">
        <v>246</v>
      </c>
      <c r="H734" s="176">
        <v>15.54</v>
      </c>
      <c r="L734" s="173"/>
      <c r="M734" s="177"/>
      <c r="N734" s="178"/>
      <c r="O734" s="178"/>
      <c r="P734" s="178"/>
      <c r="Q734" s="178"/>
      <c r="R734" s="178"/>
      <c r="S734" s="178"/>
      <c r="T734" s="179"/>
      <c r="AT734" s="174" t="s">
        <v>151</v>
      </c>
      <c r="AU734" s="174" t="s">
        <v>78</v>
      </c>
      <c r="AV734" s="172" t="s">
        <v>78</v>
      </c>
      <c r="AW734" s="172" t="s">
        <v>26</v>
      </c>
      <c r="AX734" s="172" t="s">
        <v>68</v>
      </c>
      <c r="AY734" s="174" t="s">
        <v>140</v>
      </c>
    </row>
    <row r="735" spans="1:65" s="180" customFormat="1" x14ac:dyDescent="0.2">
      <c r="B735" s="181"/>
      <c r="D735" s="99" t="s">
        <v>151</v>
      </c>
      <c r="E735" s="182" t="s">
        <v>1</v>
      </c>
      <c r="F735" s="183" t="s">
        <v>157</v>
      </c>
      <c r="H735" s="184">
        <v>78.665000000000006</v>
      </c>
      <c r="L735" s="181"/>
      <c r="M735" s="185"/>
      <c r="N735" s="186"/>
      <c r="O735" s="186"/>
      <c r="P735" s="186"/>
      <c r="Q735" s="186"/>
      <c r="R735" s="186"/>
      <c r="S735" s="186"/>
      <c r="T735" s="187"/>
      <c r="AT735" s="182" t="s">
        <v>151</v>
      </c>
      <c r="AU735" s="182" t="s">
        <v>78</v>
      </c>
      <c r="AV735" s="180" t="s">
        <v>147</v>
      </c>
      <c r="AW735" s="180" t="s">
        <v>26</v>
      </c>
      <c r="AX735" s="180" t="s">
        <v>76</v>
      </c>
      <c r="AY735" s="182" t="s">
        <v>140</v>
      </c>
    </row>
    <row r="736" spans="1:65" s="18" customFormat="1" ht="16.5" customHeight="1" x14ac:dyDescent="0.2">
      <c r="A736" s="15"/>
      <c r="B736" s="16"/>
      <c r="C736" s="87">
        <v>91</v>
      </c>
      <c r="D736" s="87" t="s">
        <v>142</v>
      </c>
      <c r="E736" s="88" t="s">
        <v>787</v>
      </c>
      <c r="F736" s="89" t="s">
        <v>788</v>
      </c>
      <c r="G736" s="90" t="s">
        <v>240</v>
      </c>
      <c r="H736" s="91">
        <v>77.034999999999997</v>
      </c>
      <c r="I736" s="2"/>
      <c r="J736" s="92">
        <f>ROUND(I736*H736,2)</f>
        <v>0</v>
      </c>
      <c r="K736" s="89" t="s">
        <v>2280</v>
      </c>
      <c r="L736" s="16"/>
      <c r="M736" s="93" t="s">
        <v>1</v>
      </c>
      <c r="N736" s="94" t="s">
        <v>34</v>
      </c>
      <c r="O736" s="95">
        <v>0.24399999999999999</v>
      </c>
      <c r="P736" s="95">
        <f>O736*H736</f>
        <v>18.79654</v>
      </c>
      <c r="Q736" s="95">
        <v>0</v>
      </c>
      <c r="R736" s="95">
        <f>Q736*H736</f>
        <v>0</v>
      </c>
      <c r="S736" s="95">
        <v>0</v>
      </c>
      <c r="T736" s="96">
        <f>S736*H736</f>
        <v>0</v>
      </c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R736" s="97" t="s">
        <v>248</v>
      </c>
      <c r="AT736" s="97" t="s">
        <v>142</v>
      </c>
      <c r="AU736" s="97" t="s">
        <v>78</v>
      </c>
      <c r="AY736" s="7" t="s">
        <v>140</v>
      </c>
      <c r="BE736" s="98">
        <f>IF(N736="základní",J736,0)</f>
        <v>0</v>
      </c>
      <c r="BF736" s="98">
        <f>IF(N736="snížená",J736,0)</f>
        <v>0</v>
      </c>
      <c r="BG736" s="98">
        <f>IF(N736="zákl. přenesená",J736,0)</f>
        <v>0</v>
      </c>
      <c r="BH736" s="98">
        <f>IF(N736="sníž. přenesená",J736,0)</f>
        <v>0</v>
      </c>
      <c r="BI736" s="98">
        <f>IF(N736="nulová",J736,0)</f>
        <v>0</v>
      </c>
      <c r="BJ736" s="7" t="s">
        <v>76</v>
      </c>
      <c r="BK736" s="98">
        <f>ROUND(I736*H736,2)</f>
        <v>0</v>
      </c>
      <c r="BL736" s="7" t="s">
        <v>248</v>
      </c>
      <c r="BM736" s="97" t="s">
        <v>789</v>
      </c>
    </row>
    <row r="737" spans="1:65" s="191" customFormat="1" x14ac:dyDescent="0.2">
      <c r="B737" s="192"/>
      <c r="D737" s="99" t="s">
        <v>151</v>
      </c>
      <c r="E737" s="193" t="s">
        <v>1</v>
      </c>
      <c r="F737" s="194" t="s">
        <v>790</v>
      </c>
      <c r="H737" s="193" t="s">
        <v>1</v>
      </c>
      <c r="L737" s="192"/>
      <c r="M737" s="195"/>
      <c r="N737" s="196"/>
      <c r="O737" s="196"/>
      <c r="P737" s="196"/>
      <c r="Q737" s="196"/>
      <c r="R737" s="196"/>
      <c r="S737" s="196"/>
      <c r="T737" s="197"/>
      <c r="AT737" s="193" t="s">
        <v>151</v>
      </c>
      <c r="AU737" s="193" t="s">
        <v>78</v>
      </c>
      <c r="AV737" s="191" t="s">
        <v>76</v>
      </c>
      <c r="AW737" s="191" t="s">
        <v>26</v>
      </c>
      <c r="AX737" s="191" t="s">
        <v>68</v>
      </c>
      <c r="AY737" s="193" t="s">
        <v>140</v>
      </c>
    </row>
    <row r="738" spans="1:65" s="172" customFormat="1" x14ac:dyDescent="0.2">
      <c r="B738" s="173"/>
      <c r="D738" s="99" t="s">
        <v>151</v>
      </c>
      <c r="E738" s="174" t="s">
        <v>1</v>
      </c>
      <c r="F738" s="175" t="s">
        <v>791</v>
      </c>
      <c r="H738" s="176">
        <v>77.034999999999997</v>
      </c>
      <c r="L738" s="173"/>
      <c r="M738" s="177"/>
      <c r="N738" s="178"/>
      <c r="O738" s="178"/>
      <c r="P738" s="178"/>
      <c r="Q738" s="178"/>
      <c r="R738" s="178"/>
      <c r="S738" s="178"/>
      <c r="T738" s="179"/>
      <c r="AT738" s="174" t="s">
        <v>151</v>
      </c>
      <c r="AU738" s="174" t="s">
        <v>78</v>
      </c>
      <c r="AV738" s="172" t="s">
        <v>78</v>
      </c>
      <c r="AW738" s="172" t="s">
        <v>26</v>
      </c>
      <c r="AX738" s="172" t="s">
        <v>76</v>
      </c>
      <c r="AY738" s="174" t="s">
        <v>140</v>
      </c>
    </row>
    <row r="739" spans="1:65" s="18" customFormat="1" ht="24.2" customHeight="1" x14ac:dyDescent="0.2">
      <c r="A739" s="15"/>
      <c r="B739" s="16"/>
      <c r="C739" s="154">
        <v>92</v>
      </c>
      <c r="D739" s="154" t="s">
        <v>216</v>
      </c>
      <c r="E739" s="155" t="s">
        <v>792</v>
      </c>
      <c r="F739" s="156" t="s">
        <v>793</v>
      </c>
      <c r="G739" s="157" t="s">
        <v>145</v>
      </c>
      <c r="H739" s="158">
        <v>2.7909999999999999</v>
      </c>
      <c r="I739" s="3"/>
      <c r="J739" s="160">
        <f>ROUND(I739*H739,2)</f>
        <v>0</v>
      </c>
      <c r="K739" s="156" t="s">
        <v>2280</v>
      </c>
      <c r="L739" s="161"/>
      <c r="M739" s="162" t="s">
        <v>1</v>
      </c>
      <c r="N739" s="163" t="s">
        <v>34</v>
      </c>
      <c r="O739" s="95">
        <v>0</v>
      </c>
      <c r="P739" s="95">
        <f>O739*H739</f>
        <v>0</v>
      </c>
      <c r="Q739" s="95">
        <v>0.55000000000000004</v>
      </c>
      <c r="R739" s="95">
        <f>Q739*H739</f>
        <v>1.53505</v>
      </c>
      <c r="S739" s="95">
        <v>0</v>
      </c>
      <c r="T739" s="96">
        <f>S739*H739</f>
        <v>0</v>
      </c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R739" s="97" t="s">
        <v>410</v>
      </c>
      <c r="AT739" s="97" t="s">
        <v>216</v>
      </c>
      <c r="AU739" s="97" t="s">
        <v>78</v>
      </c>
      <c r="AY739" s="7" t="s">
        <v>140</v>
      </c>
      <c r="BE739" s="98">
        <f>IF(N739="základní",J739,0)</f>
        <v>0</v>
      </c>
      <c r="BF739" s="98">
        <f>IF(N739="snížená",J739,0)</f>
        <v>0</v>
      </c>
      <c r="BG739" s="98">
        <f>IF(N739="zákl. přenesená",J739,0)</f>
        <v>0</v>
      </c>
      <c r="BH739" s="98">
        <f>IF(N739="sníž. přenesená",J739,0)</f>
        <v>0</v>
      </c>
      <c r="BI739" s="98">
        <f>IF(N739="nulová",J739,0)</f>
        <v>0</v>
      </c>
      <c r="BJ739" s="7" t="s">
        <v>76</v>
      </c>
      <c r="BK739" s="98">
        <f>ROUND(I739*H739,2)</f>
        <v>0</v>
      </c>
      <c r="BL739" s="7" t="s">
        <v>248</v>
      </c>
      <c r="BM739" s="97" t="s">
        <v>794</v>
      </c>
    </row>
    <row r="740" spans="1:65" s="191" customFormat="1" x14ac:dyDescent="0.2">
      <c r="B740" s="192"/>
      <c r="D740" s="99" t="s">
        <v>151</v>
      </c>
      <c r="E740" s="193" t="s">
        <v>1</v>
      </c>
      <c r="F740" s="194" t="s">
        <v>790</v>
      </c>
      <c r="H740" s="193" t="s">
        <v>1</v>
      </c>
      <c r="L740" s="192"/>
      <c r="M740" s="195"/>
      <c r="N740" s="196"/>
      <c r="O740" s="196"/>
      <c r="P740" s="196"/>
      <c r="Q740" s="196"/>
      <c r="R740" s="196"/>
      <c r="S740" s="196"/>
      <c r="T740" s="197"/>
      <c r="AT740" s="193" t="s">
        <v>151</v>
      </c>
      <c r="AU740" s="193" t="s">
        <v>78</v>
      </c>
      <c r="AV740" s="191" t="s">
        <v>76</v>
      </c>
      <c r="AW740" s="191" t="s">
        <v>26</v>
      </c>
      <c r="AX740" s="191" t="s">
        <v>68</v>
      </c>
      <c r="AY740" s="193" t="s">
        <v>140</v>
      </c>
    </row>
    <row r="741" spans="1:65" s="172" customFormat="1" x14ac:dyDescent="0.2">
      <c r="B741" s="173"/>
      <c r="D741" s="99" t="s">
        <v>151</v>
      </c>
      <c r="E741" s="174" t="s">
        <v>1</v>
      </c>
      <c r="F741" s="175" t="s">
        <v>795</v>
      </c>
      <c r="H741" s="176">
        <v>2.6579999999999999</v>
      </c>
      <c r="L741" s="173"/>
      <c r="M741" s="177"/>
      <c r="N741" s="178"/>
      <c r="O741" s="178"/>
      <c r="P741" s="178"/>
      <c r="Q741" s="178"/>
      <c r="R741" s="178"/>
      <c r="S741" s="178"/>
      <c r="T741" s="179"/>
      <c r="AT741" s="174" t="s">
        <v>151</v>
      </c>
      <c r="AU741" s="174" t="s">
        <v>78</v>
      </c>
      <c r="AV741" s="172" t="s">
        <v>78</v>
      </c>
      <c r="AW741" s="172" t="s">
        <v>26</v>
      </c>
      <c r="AX741" s="172" t="s">
        <v>76</v>
      </c>
      <c r="AY741" s="174" t="s">
        <v>140</v>
      </c>
    </row>
    <row r="742" spans="1:65" s="172" customFormat="1" x14ac:dyDescent="0.2">
      <c r="B742" s="173"/>
      <c r="D742" s="99" t="s">
        <v>151</v>
      </c>
      <c r="F742" s="175" t="s">
        <v>796</v>
      </c>
      <c r="H742" s="176">
        <v>2.7909999999999999</v>
      </c>
      <c r="L742" s="173"/>
      <c r="M742" s="177"/>
      <c r="N742" s="178"/>
      <c r="O742" s="178"/>
      <c r="P742" s="178"/>
      <c r="Q742" s="178"/>
      <c r="R742" s="178"/>
      <c r="S742" s="178"/>
      <c r="T742" s="179"/>
      <c r="AT742" s="174" t="s">
        <v>151</v>
      </c>
      <c r="AU742" s="174" t="s">
        <v>78</v>
      </c>
      <c r="AV742" s="172" t="s">
        <v>78</v>
      </c>
      <c r="AW742" s="172" t="s">
        <v>3</v>
      </c>
      <c r="AX742" s="172" t="s">
        <v>76</v>
      </c>
      <c r="AY742" s="174" t="s">
        <v>140</v>
      </c>
    </row>
    <row r="743" spans="1:65" s="18" customFormat="1" ht="24.2" customHeight="1" x14ac:dyDescent="0.2">
      <c r="A743" s="15"/>
      <c r="B743" s="16"/>
      <c r="C743" s="87">
        <v>93</v>
      </c>
      <c r="D743" s="87" t="s">
        <v>142</v>
      </c>
      <c r="E743" s="88" t="s">
        <v>798</v>
      </c>
      <c r="F743" s="89" t="s">
        <v>799</v>
      </c>
      <c r="G743" s="90" t="s">
        <v>240</v>
      </c>
      <c r="H743" s="91">
        <v>2.9049999999999998</v>
      </c>
      <c r="I743" s="2"/>
      <c r="J743" s="92">
        <f>ROUND(I743*H743,2)</f>
        <v>0</v>
      </c>
      <c r="K743" s="89" t="s">
        <v>146</v>
      </c>
      <c r="L743" s="16"/>
      <c r="M743" s="93" t="s">
        <v>1</v>
      </c>
      <c r="N743" s="94" t="s">
        <v>34</v>
      </c>
      <c r="O743" s="95">
        <v>0.156</v>
      </c>
      <c r="P743" s="95">
        <f>O743*H743</f>
        <v>0.45317999999999997</v>
      </c>
      <c r="Q743" s="95">
        <v>0</v>
      </c>
      <c r="R743" s="95">
        <f>Q743*H743</f>
        <v>0</v>
      </c>
      <c r="S743" s="95">
        <v>2.5000000000000001E-2</v>
      </c>
      <c r="T743" s="96">
        <f>S743*H743</f>
        <v>7.2624999999999995E-2</v>
      </c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R743" s="97" t="s">
        <v>248</v>
      </c>
      <c r="AT743" s="97" t="s">
        <v>142</v>
      </c>
      <c r="AU743" s="97" t="s">
        <v>78</v>
      </c>
      <c r="AY743" s="7" t="s">
        <v>140</v>
      </c>
      <c r="BE743" s="98">
        <f>IF(N743="základní",J743,0)</f>
        <v>0</v>
      </c>
      <c r="BF743" s="98">
        <f>IF(N743="snížená",J743,0)</f>
        <v>0</v>
      </c>
      <c r="BG743" s="98">
        <f>IF(N743="zákl. přenesená",J743,0)</f>
        <v>0</v>
      </c>
      <c r="BH743" s="98">
        <f>IF(N743="sníž. přenesená",J743,0)</f>
        <v>0</v>
      </c>
      <c r="BI743" s="98">
        <f>IF(N743="nulová",J743,0)</f>
        <v>0</v>
      </c>
      <c r="BJ743" s="7" t="s">
        <v>76</v>
      </c>
      <c r="BK743" s="98">
        <f>ROUND(I743*H743,2)</f>
        <v>0</v>
      </c>
      <c r="BL743" s="7" t="s">
        <v>248</v>
      </c>
      <c r="BM743" s="97" t="s">
        <v>800</v>
      </c>
    </row>
    <row r="744" spans="1:65" s="18" customFormat="1" x14ac:dyDescent="0.2">
      <c r="A744" s="15"/>
      <c r="B744" s="16"/>
      <c r="C744" s="15"/>
      <c r="D744" s="189" t="s">
        <v>149</v>
      </c>
      <c r="E744" s="15"/>
      <c r="F744" s="190" t="s">
        <v>801</v>
      </c>
      <c r="G744" s="15"/>
      <c r="H744" s="15"/>
      <c r="I744" s="15"/>
      <c r="J744" s="15"/>
      <c r="K744" s="15"/>
      <c r="L744" s="16"/>
      <c r="M744" s="101"/>
      <c r="N744" s="102"/>
      <c r="O744" s="103"/>
      <c r="P744" s="103"/>
      <c r="Q744" s="103"/>
      <c r="R744" s="103"/>
      <c r="S744" s="103"/>
      <c r="T744" s="104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7" t="s">
        <v>149</v>
      </c>
      <c r="AU744" s="7" t="s">
        <v>78</v>
      </c>
    </row>
    <row r="745" spans="1:65" s="191" customFormat="1" x14ac:dyDescent="0.2">
      <c r="B745" s="192"/>
      <c r="D745" s="99" t="s">
        <v>151</v>
      </c>
      <c r="E745" s="193" t="s">
        <v>1</v>
      </c>
      <c r="F745" s="194" t="s">
        <v>477</v>
      </c>
      <c r="H745" s="193" t="s">
        <v>1</v>
      </c>
      <c r="L745" s="192"/>
      <c r="M745" s="195"/>
      <c r="N745" s="196"/>
      <c r="O745" s="196"/>
      <c r="P745" s="196"/>
      <c r="Q745" s="196"/>
      <c r="R745" s="196"/>
      <c r="S745" s="196"/>
      <c r="T745" s="197"/>
      <c r="AT745" s="193" t="s">
        <v>151</v>
      </c>
      <c r="AU745" s="193" t="s">
        <v>78</v>
      </c>
      <c r="AV745" s="191" t="s">
        <v>76</v>
      </c>
      <c r="AW745" s="191" t="s">
        <v>26</v>
      </c>
      <c r="AX745" s="191" t="s">
        <v>68</v>
      </c>
      <c r="AY745" s="193" t="s">
        <v>140</v>
      </c>
    </row>
    <row r="746" spans="1:65" s="172" customFormat="1" x14ac:dyDescent="0.2">
      <c r="B746" s="173"/>
      <c r="D746" s="99" t="s">
        <v>151</v>
      </c>
      <c r="E746" s="174" t="s">
        <v>1</v>
      </c>
      <c r="F746" s="175" t="s">
        <v>802</v>
      </c>
      <c r="H746" s="176">
        <v>2.9049999999999998</v>
      </c>
      <c r="L746" s="173"/>
      <c r="M746" s="177"/>
      <c r="N746" s="178"/>
      <c r="O746" s="178"/>
      <c r="P746" s="178"/>
      <c r="Q746" s="178"/>
      <c r="R746" s="178"/>
      <c r="S746" s="178"/>
      <c r="T746" s="179"/>
      <c r="AT746" s="174" t="s">
        <v>151</v>
      </c>
      <c r="AU746" s="174" t="s">
        <v>78</v>
      </c>
      <c r="AV746" s="172" t="s">
        <v>78</v>
      </c>
      <c r="AW746" s="172" t="s">
        <v>26</v>
      </c>
      <c r="AX746" s="172" t="s">
        <v>76</v>
      </c>
      <c r="AY746" s="174" t="s">
        <v>140</v>
      </c>
    </row>
    <row r="747" spans="1:65" s="18" customFormat="1" ht="24.2" customHeight="1" x14ac:dyDescent="0.2">
      <c r="A747" s="15"/>
      <c r="B747" s="16"/>
      <c r="C747" s="87">
        <v>94</v>
      </c>
      <c r="D747" s="87" t="s">
        <v>142</v>
      </c>
      <c r="E747" s="88" t="s">
        <v>803</v>
      </c>
      <c r="F747" s="89" t="s">
        <v>804</v>
      </c>
      <c r="G747" s="90" t="s">
        <v>145</v>
      </c>
      <c r="H747" s="91">
        <v>2.7909999999999999</v>
      </c>
      <c r="I747" s="2"/>
      <c r="J747" s="92">
        <f>ROUND(I747*H747,2)</f>
        <v>0</v>
      </c>
      <c r="K747" s="89" t="s">
        <v>146</v>
      </c>
      <c r="L747" s="16"/>
      <c r="M747" s="93" t="s">
        <v>1</v>
      </c>
      <c r="N747" s="94" t="s">
        <v>34</v>
      </c>
      <c r="O747" s="95">
        <v>0</v>
      </c>
      <c r="P747" s="95">
        <f>O747*H747</f>
        <v>0</v>
      </c>
      <c r="Q747" s="95">
        <v>2.7200000000000002E-3</v>
      </c>
      <c r="R747" s="95">
        <f>Q747*H747</f>
        <v>7.59152E-3</v>
      </c>
      <c r="S747" s="95">
        <v>0</v>
      </c>
      <c r="T747" s="96">
        <f>S747*H747</f>
        <v>0</v>
      </c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R747" s="97" t="s">
        <v>248</v>
      </c>
      <c r="AT747" s="97" t="s">
        <v>142</v>
      </c>
      <c r="AU747" s="97" t="s">
        <v>78</v>
      </c>
      <c r="AY747" s="7" t="s">
        <v>140</v>
      </c>
      <c r="BE747" s="98">
        <f>IF(N747="základní",J747,0)</f>
        <v>0</v>
      </c>
      <c r="BF747" s="98">
        <f>IF(N747="snížená",J747,0)</f>
        <v>0</v>
      </c>
      <c r="BG747" s="98">
        <f>IF(N747="zákl. přenesená",J747,0)</f>
        <v>0</v>
      </c>
      <c r="BH747" s="98">
        <f>IF(N747="sníž. přenesená",J747,0)</f>
        <v>0</v>
      </c>
      <c r="BI747" s="98">
        <f>IF(N747="nulová",J747,0)</f>
        <v>0</v>
      </c>
      <c r="BJ747" s="7" t="s">
        <v>76</v>
      </c>
      <c r="BK747" s="98">
        <f>ROUND(I747*H747,2)</f>
        <v>0</v>
      </c>
      <c r="BL747" s="7" t="s">
        <v>248</v>
      </c>
      <c r="BM747" s="97" t="s">
        <v>805</v>
      </c>
    </row>
    <row r="748" spans="1:65" s="18" customFormat="1" x14ac:dyDescent="0.2">
      <c r="A748" s="15"/>
      <c r="B748" s="16"/>
      <c r="C748" s="15"/>
      <c r="D748" s="189" t="s">
        <v>149</v>
      </c>
      <c r="E748" s="15"/>
      <c r="F748" s="190" t="s">
        <v>806</v>
      </c>
      <c r="G748" s="15"/>
      <c r="H748" s="15"/>
      <c r="I748" s="15"/>
      <c r="J748" s="15"/>
      <c r="K748" s="15"/>
      <c r="L748" s="16"/>
      <c r="M748" s="101"/>
      <c r="N748" s="102"/>
      <c r="O748" s="103"/>
      <c r="P748" s="103"/>
      <c r="Q748" s="103"/>
      <c r="R748" s="103"/>
      <c r="S748" s="103"/>
      <c r="T748" s="104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7" t="s">
        <v>149</v>
      </c>
      <c r="AU748" s="7" t="s">
        <v>78</v>
      </c>
    </row>
    <row r="749" spans="1:65" s="18" customFormat="1" ht="24.2" customHeight="1" x14ac:dyDescent="0.2">
      <c r="A749" s="15"/>
      <c r="B749" s="16"/>
      <c r="C749" s="87">
        <v>95</v>
      </c>
      <c r="D749" s="87" t="s">
        <v>142</v>
      </c>
      <c r="E749" s="88" t="s">
        <v>808</v>
      </c>
      <c r="F749" s="89" t="s">
        <v>809</v>
      </c>
      <c r="G749" s="90" t="s">
        <v>203</v>
      </c>
      <c r="H749" s="91">
        <v>2.2160000000000002</v>
      </c>
      <c r="I749" s="2"/>
      <c r="J749" s="92">
        <f>ROUND(I749*H749,2)</f>
        <v>0</v>
      </c>
      <c r="K749" s="89" t="s">
        <v>146</v>
      </c>
      <c r="L749" s="16"/>
      <c r="M749" s="93" t="s">
        <v>1</v>
      </c>
      <c r="N749" s="94" t="s">
        <v>34</v>
      </c>
      <c r="O749" s="95">
        <v>7.9560000000000004</v>
      </c>
      <c r="P749" s="95">
        <f>O749*H749</f>
        <v>17.630496000000001</v>
      </c>
      <c r="Q749" s="95">
        <v>0</v>
      </c>
      <c r="R749" s="95">
        <f>Q749*H749</f>
        <v>0</v>
      </c>
      <c r="S749" s="95">
        <v>0</v>
      </c>
      <c r="T749" s="96">
        <f>S749*H749</f>
        <v>0</v>
      </c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R749" s="97" t="s">
        <v>248</v>
      </c>
      <c r="AT749" s="97" t="s">
        <v>142</v>
      </c>
      <c r="AU749" s="97" t="s">
        <v>78</v>
      </c>
      <c r="AY749" s="7" t="s">
        <v>140</v>
      </c>
      <c r="BE749" s="98">
        <f>IF(N749="základní",J749,0)</f>
        <v>0</v>
      </c>
      <c r="BF749" s="98">
        <f>IF(N749="snížená",J749,0)</f>
        <v>0</v>
      </c>
      <c r="BG749" s="98">
        <f>IF(N749="zákl. přenesená",J749,0)</f>
        <v>0</v>
      </c>
      <c r="BH749" s="98">
        <f>IF(N749="sníž. přenesená",J749,0)</f>
        <v>0</v>
      </c>
      <c r="BI749" s="98">
        <f>IF(N749="nulová",J749,0)</f>
        <v>0</v>
      </c>
      <c r="BJ749" s="7" t="s">
        <v>76</v>
      </c>
      <c r="BK749" s="98">
        <f>ROUND(I749*H749,2)</f>
        <v>0</v>
      </c>
      <c r="BL749" s="7" t="s">
        <v>248</v>
      </c>
      <c r="BM749" s="97" t="s">
        <v>810</v>
      </c>
    </row>
    <row r="750" spans="1:65" s="18" customFormat="1" x14ac:dyDescent="0.2">
      <c r="A750" s="15"/>
      <c r="B750" s="16"/>
      <c r="C750" s="15"/>
      <c r="D750" s="189" t="s">
        <v>149</v>
      </c>
      <c r="E750" s="15"/>
      <c r="F750" s="190" t="s">
        <v>811</v>
      </c>
      <c r="G750" s="15"/>
      <c r="H750" s="15"/>
      <c r="I750" s="15"/>
      <c r="J750" s="15"/>
      <c r="K750" s="15"/>
      <c r="L750" s="16"/>
      <c r="M750" s="101"/>
      <c r="N750" s="102"/>
      <c r="O750" s="103"/>
      <c r="P750" s="103"/>
      <c r="Q750" s="103"/>
      <c r="R750" s="103"/>
      <c r="S750" s="103"/>
      <c r="T750" s="104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7" t="s">
        <v>149</v>
      </c>
      <c r="AU750" s="7" t="s">
        <v>78</v>
      </c>
    </row>
    <row r="751" spans="1:65" s="76" customFormat="1" ht="22.9" customHeight="1" x14ac:dyDescent="0.2">
      <c r="B751" s="77"/>
      <c r="D751" s="78" t="s">
        <v>67</v>
      </c>
      <c r="E751" s="170" t="s">
        <v>812</v>
      </c>
      <c r="F751" s="170" t="s">
        <v>813</v>
      </c>
      <c r="J751" s="171">
        <f>BK751</f>
        <v>0</v>
      </c>
      <c r="L751" s="77"/>
      <c r="M751" s="81"/>
      <c r="N751" s="82"/>
      <c r="O751" s="82"/>
      <c r="P751" s="83">
        <f>SUM(P752:P778)</f>
        <v>13.058274000000001</v>
      </c>
      <c r="Q751" s="82"/>
      <c r="R751" s="83">
        <f>SUM(R752:R778)</f>
        <v>0.52057924</v>
      </c>
      <c r="S751" s="82"/>
      <c r="T751" s="84">
        <f>SUM(T752:T778)</f>
        <v>0</v>
      </c>
      <c r="AR751" s="78" t="s">
        <v>78</v>
      </c>
      <c r="AT751" s="85" t="s">
        <v>67</v>
      </c>
      <c r="AU751" s="85" t="s">
        <v>76</v>
      </c>
      <c r="AY751" s="78" t="s">
        <v>140</v>
      </c>
      <c r="BK751" s="86">
        <f>SUM(BK752:BK778)</f>
        <v>0</v>
      </c>
    </row>
    <row r="752" spans="1:65" s="18" customFormat="1" ht="24.2" customHeight="1" x14ac:dyDescent="0.2">
      <c r="A752" s="15"/>
      <c r="B752" s="16"/>
      <c r="C752" s="87">
        <v>96</v>
      </c>
      <c r="D752" s="87" t="s">
        <v>142</v>
      </c>
      <c r="E752" s="88" t="s">
        <v>814</v>
      </c>
      <c r="F752" s="89" t="s">
        <v>815</v>
      </c>
      <c r="G752" s="90" t="s">
        <v>240</v>
      </c>
      <c r="H752" s="91">
        <v>21.5</v>
      </c>
      <c r="I752" s="2"/>
      <c r="J752" s="92">
        <f>ROUND(I752*H752,2)</f>
        <v>0</v>
      </c>
      <c r="K752" s="89" t="s">
        <v>146</v>
      </c>
      <c r="L752" s="16"/>
      <c r="M752" s="93" t="s">
        <v>1</v>
      </c>
      <c r="N752" s="94" t="s">
        <v>34</v>
      </c>
      <c r="O752" s="95">
        <v>0.35799999999999998</v>
      </c>
      <c r="P752" s="95">
        <f>O752*H752</f>
        <v>7.6970000000000001</v>
      </c>
      <c r="Q752" s="95">
        <v>0</v>
      </c>
      <c r="R752" s="95">
        <f>Q752*H752</f>
        <v>0</v>
      </c>
      <c r="S752" s="95">
        <v>0</v>
      </c>
      <c r="T752" s="96">
        <f>S752*H752</f>
        <v>0</v>
      </c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R752" s="97" t="s">
        <v>248</v>
      </c>
      <c r="AT752" s="97" t="s">
        <v>142</v>
      </c>
      <c r="AU752" s="97" t="s">
        <v>78</v>
      </c>
      <c r="AY752" s="7" t="s">
        <v>140</v>
      </c>
      <c r="BE752" s="98">
        <f>IF(N752="základní",J752,0)</f>
        <v>0</v>
      </c>
      <c r="BF752" s="98">
        <f>IF(N752="snížená",J752,0)</f>
        <v>0</v>
      </c>
      <c r="BG752" s="98">
        <f>IF(N752="zákl. přenesená",J752,0)</f>
        <v>0</v>
      </c>
      <c r="BH752" s="98">
        <f>IF(N752="sníž. přenesená",J752,0)</f>
        <v>0</v>
      </c>
      <c r="BI752" s="98">
        <f>IF(N752="nulová",J752,0)</f>
        <v>0</v>
      </c>
      <c r="BJ752" s="7" t="s">
        <v>76</v>
      </c>
      <c r="BK752" s="98">
        <f>ROUND(I752*H752,2)</f>
        <v>0</v>
      </c>
      <c r="BL752" s="7" t="s">
        <v>248</v>
      </c>
      <c r="BM752" s="97" t="s">
        <v>816</v>
      </c>
    </row>
    <row r="753" spans="1:65" s="18" customFormat="1" x14ac:dyDescent="0.2">
      <c r="A753" s="15"/>
      <c r="B753" s="16"/>
      <c r="C753" s="15"/>
      <c r="D753" s="189" t="s">
        <v>149</v>
      </c>
      <c r="E753" s="15"/>
      <c r="F753" s="190" t="s">
        <v>817</v>
      </c>
      <c r="G753" s="15"/>
      <c r="H753" s="15"/>
      <c r="I753" s="15"/>
      <c r="J753" s="15"/>
      <c r="K753" s="15"/>
      <c r="L753" s="16"/>
      <c r="M753" s="101"/>
      <c r="N753" s="102"/>
      <c r="O753" s="103"/>
      <c r="P753" s="103"/>
      <c r="Q753" s="103"/>
      <c r="R753" s="103"/>
      <c r="S753" s="103"/>
      <c r="T753" s="104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T753" s="7" t="s">
        <v>149</v>
      </c>
      <c r="AU753" s="7" t="s">
        <v>78</v>
      </c>
    </row>
    <row r="754" spans="1:65" s="191" customFormat="1" x14ac:dyDescent="0.2">
      <c r="B754" s="192"/>
      <c r="D754" s="99" t="s">
        <v>151</v>
      </c>
      <c r="E754" s="193" t="s">
        <v>1</v>
      </c>
      <c r="F754" s="194" t="s">
        <v>818</v>
      </c>
      <c r="H754" s="193" t="s">
        <v>1</v>
      </c>
      <c r="L754" s="192"/>
      <c r="M754" s="195"/>
      <c r="N754" s="196"/>
      <c r="O754" s="196"/>
      <c r="P754" s="196"/>
      <c r="Q754" s="196"/>
      <c r="R754" s="196"/>
      <c r="S754" s="196"/>
      <c r="T754" s="197"/>
      <c r="AT754" s="193" t="s">
        <v>151</v>
      </c>
      <c r="AU754" s="193" t="s">
        <v>78</v>
      </c>
      <c r="AV754" s="191" t="s">
        <v>76</v>
      </c>
      <c r="AW754" s="191" t="s">
        <v>26</v>
      </c>
      <c r="AX754" s="191" t="s">
        <v>68</v>
      </c>
      <c r="AY754" s="193" t="s">
        <v>140</v>
      </c>
    </row>
    <row r="755" spans="1:65" s="172" customFormat="1" x14ac:dyDescent="0.2">
      <c r="B755" s="173"/>
      <c r="D755" s="99" t="s">
        <v>151</v>
      </c>
      <c r="E755" s="174" t="s">
        <v>1</v>
      </c>
      <c r="F755" s="175" t="s">
        <v>819</v>
      </c>
      <c r="H755" s="176">
        <v>4.0999999999999996</v>
      </c>
      <c r="L755" s="173"/>
      <c r="M755" s="177"/>
      <c r="N755" s="178"/>
      <c r="O755" s="178"/>
      <c r="P755" s="178"/>
      <c r="Q755" s="178"/>
      <c r="R755" s="178"/>
      <c r="S755" s="178"/>
      <c r="T755" s="179"/>
      <c r="AT755" s="174" t="s">
        <v>151</v>
      </c>
      <c r="AU755" s="174" t="s">
        <v>78</v>
      </c>
      <c r="AV755" s="172" t="s">
        <v>78</v>
      </c>
      <c r="AW755" s="172" t="s">
        <v>26</v>
      </c>
      <c r="AX755" s="172" t="s">
        <v>68</v>
      </c>
      <c r="AY755" s="174" t="s">
        <v>140</v>
      </c>
    </row>
    <row r="756" spans="1:65" s="191" customFormat="1" x14ac:dyDescent="0.2">
      <c r="B756" s="192"/>
      <c r="D756" s="99" t="s">
        <v>151</v>
      </c>
      <c r="E756" s="193" t="s">
        <v>1</v>
      </c>
      <c r="F756" s="194" t="s">
        <v>820</v>
      </c>
      <c r="H756" s="193" t="s">
        <v>1</v>
      </c>
      <c r="L756" s="192"/>
      <c r="M756" s="195"/>
      <c r="N756" s="196"/>
      <c r="O756" s="196"/>
      <c r="P756" s="196"/>
      <c r="Q756" s="196"/>
      <c r="R756" s="196"/>
      <c r="S756" s="196"/>
      <c r="T756" s="197"/>
      <c r="AT756" s="193" t="s">
        <v>151</v>
      </c>
      <c r="AU756" s="193" t="s">
        <v>78</v>
      </c>
      <c r="AV756" s="191" t="s">
        <v>76</v>
      </c>
      <c r="AW756" s="191" t="s">
        <v>26</v>
      </c>
      <c r="AX756" s="191" t="s">
        <v>68</v>
      </c>
      <c r="AY756" s="193" t="s">
        <v>140</v>
      </c>
    </row>
    <row r="757" spans="1:65" s="172" customFormat="1" x14ac:dyDescent="0.2">
      <c r="B757" s="173"/>
      <c r="D757" s="99" t="s">
        <v>151</v>
      </c>
      <c r="E757" s="174" t="s">
        <v>1</v>
      </c>
      <c r="F757" s="175" t="s">
        <v>821</v>
      </c>
      <c r="H757" s="176">
        <v>17.399999999999999</v>
      </c>
      <c r="L757" s="173"/>
      <c r="M757" s="177"/>
      <c r="N757" s="178"/>
      <c r="O757" s="178"/>
      <c r="P757" s="178"/>
      <c r="Q757" s="178"/>
      <c r="R757" s="178"/>
      <c r="S757" s="178"/>
      <c r="T757" s="179"/>
      <c r="AT757" s="174" t="s">
        <v>151</v>
      </c>
      <c r="AU757" s="174" t="s">
        <v>78</v>
      </c>
      <c r="AV757" s="172" t="s">
        <v>78</v>
      </c>
      <c r="AW757" s="172" t="s">
        <v>26</v>
      </c>
      <c r="AX757" s="172" t="s">
        <v>68</v>
      </c>
      <c r="AY757" s="174" t="s">
        <v>140</v>
      </c>
    </row>
    <row r="758" spans="1:65" s="180" customFormat="1" x14ac:dyDescent="0.2">
      <c r="B758" s="181"/>
      <c r="D758" s="99" t="s">
        <v>151</v>
      </c>
      <c r="E758" s="182" t="s">
        <v>1</v>
      </c>
      <c r="F758" s="183" t="s">
        <v>157</v>
      </c>
      <c r="H758" s="184">
        <v>21.5</v>
      </c>
      <c r="L758" s="181"/>
      <c r="M758" s="185"/>
      <c r="N758" s="186"/>
      <c r="O758" s="186"/>
      <c r="P758" s="186"/>
      <c r="Q758" s="186"/>
      <c r="R758" s="186"/>
      <c r="S758" s="186"/>
      <c r="T758" s="187"/>
      <c r="AT758" s="182" t="s">
        <v>151</v>
      </c>
      <c r="AU758" s="182" t="s">
        <v>78</v>
      </c>
      <c r="AV758" s="180" t="s">
        <v>147</v>
      </c>
      <c r="AW758" s="180" t="s">
        <v>26</v>
      </c>
      <c r="AX758" s="180" t="s">
        <v>76</v>
      </c>
      <c r="AY758" s="182" t="s">
        <v>140</v>
      </c>
    </row>
    <row r="759" spans="1:65" s="18" customFormat="1" ht="24.2" customHeight="1" x14ac:dyDescent="0.2">
      <c r="A759" s="15"/>
      <c r="B759" s="16"/>
      <c r="C759" s="154">
        <v>97</v>
      </c>
      <c r="D759" s="154" t="s">
        <v>216</v>
      </c>
      <c r="E759" s="155" t="s">
        <v>823</v>
      </c>
      <c r="F759" s="156" t="s">
        <v>824</v>
      </c>
      <c r="G759" s="157" t="s">
        <v>240</v>
      </c>
      <c r="H759" s="158">
        <v>4.3049999999999997</v>
      </c>
      <c r="I759" s="3"/>
      <c r="J759" s="160">
        <f>ROUND(I759*H759,2)</f>
        <v>0</v>
      </c>
      <c r="K759" s="156" t="s">
        <v>2280</v>
      </c>
      <c r="L759" s="161"/>
      <c r="M759" s="162" t="s">
        <v>1</v>
      </c>
      <c r="N759" s="163" t="s">
        <v>34</v>
      </c>
      <c r="O759" s="95">
        <v>0</v>
      </c>
      <c r="P759" s="95">
        <f>O759*H759</f>
        <v>0</v>
      </c>
      <c r="Q759" s="95">
        <v>4.0000000000000001E-3</v>
      </c>
      <c r="R759" s="95">
        <f>Q759*H759</f>
        <v>1.7219999999999999E-2</v>
      </c>
      <c r="S759" s="95">
        <v>0</v>
      </c>
      <c r="T759" s="96">
        <f>S759*H759</f>
        <v>0</v>
      </c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R759" s="97" t="s">
        <v>410</v>
      </c>
      <c r="AT759" s="97" t="s">
        <v>216</v>
      </c>
      <c r="AU759" s="97" t="s">
        <v>78</v>
      </c>
      <c r="AY759" s="7" t="s">
        <v>140</v>
      </c>
      <c r="BE759" s="98">
        <f>IF(N759="základní",J759,0)</f>
        <v>0</v>
      </c>
      <c r="BF759" s="98">
        <f>IF(N759="snížená",J759,0)</f>
        <v>0</v>
      </c>
      <c r="BG759" s="98">
        <f>IF(N759="zákl. přenesená",J759,0)</f>
        <v>0</v>
      </c>
      <c r="BH759" s="98">
        <f>IF(N759="sníž. přenesená",J759,0)</f>
        <v>0</v>
      </c>
      <c r="BI759" s="98">
        <f>IF(N759="nulová",J759,0)</f>
        <v>0</v>
      </c>
      <c r="BJ759" s="7" t="s">
        <v>76</v>
      </c>
      <c r="BK759" s="98">
        <f>ROUND(I759*H759,2)</f>
        <v>0</v>
      </c>
      <c r="BL759" s="7" t="s">
        <v>248</v>
      </c>
      <c r="BM759" s="97" t="s">
        <v>825</v>
      </c>
    </row>
    <row r="760" spans="1:65" s="191" customFormat="1" x14ac:dyDescent="0.2">
      <c r="B760" s="192"/>
      <c r="D760" s="99" t="s">
        <v>151</v>
      </c>
      <c r="E760" s="193" t="s">
        <v>1</v>
      </c>
      <c r="F760" s="194" t="s">
        <v>826</v>
      </c>
      <c r="H760" s="193" t="s">
        <v>1</v>
      </c>
      <c r="L760" s="192"/>
      <c r="M760" s="195"/>
      <c r="N760" s="196"/>
      <c r="O760" s="196"/>
      <c r="P760" s="196"/>
      <c r="Q760" s="196"/>
      <c r="R760" s="196"/>
      <c r="S760" s="196"/>
      <c r="T760" s="197"/>
      <c r="AT760" s="193" t="s">
        <v>151</v>
      </c>
      <c r="AU760" s="193" t="s">
        <v>78</v>
      </c>
      <c r="AV760" s="191" t="s">
        <v>76</v>
      </c>
      <c r="AW760" s="191" t="s">
        <v>26</v>
      </c>
      <c r="AX760" s="191" t="s">
        <v>68</v>
      </c>
      <c r="AY760" s="193" t="s">
        <v>140</v>
      </c>
    </row>
    <row r="761" spans="1:65" s="172" customFormat="1" x14ac:dyDescent="0.2">
      <c r="B761" s="173"/>
      <c r="D761" s="99" t="s">
        <v>151</v>
      </c>
      <c r="E761" s="174" t="s">
        <v>1</v>
      </c>
      <c r="F761" s="175" t="s">
        <v>827</v>
      </c>
      <c r="H761" s="176">
        <v>4.0999999999999996</v>
      </c>
      <c r="L761" s="173"/>
      <c r="M761" s="177"/>
      <c r="N761" s="178"/>
      <c r="O761" s="178"/>
      <c r="P761" s="178"/>
      <c r="Q761" s="178"/>
      <c r="R761" s="178"/>
      <c r="S761" s="178"/>
      <c r="T761" s="179"/>
      <c r="AT761" s="174" t="s">
        <v>151</v>
      </c>
      <c r="AU761" s="174" t="s">
        <v>78</v>
      </c>
      <c r="AV761" s="172" t="s">
        <v>78</v>
      </c>
      <c r="AW761" s="172" t="s">
        <v>26</v>
      </c>
      <c r="AX761" s="172" t="s">
        <v>76</v>
      </c>
      <c r="AY761" s="174" t="s">
        <v>140</v>
      </c>
    </row>
    <row r="762" spans="1:65" s="172" customFormat="1" x14ac:dyDescent="0.2">
      <c r="B762" s="173"/>
      <c r="D762" s="99" t="s">
        <v>151</v>
      </c>
      <c r="F762" s="175" t="s">
        <v>828</v>
      </c>
      <c r="H762" s="176">
        <v>4.3049999999999997</v>
      </c>
      <c r="L762" s="173"/>
      <c r="M762" s="177"/>
      <c r="N762" s="178"/>
      <c r="O762" s="178"/>
      <c r="P762" s="178"/>
      <c r="Q762" s="178"/>
      <c r="R762" s="178"/>
      <c r="S762" s="178"/>
      <c r="T762" s="179"/>
      <c r="AT762" s="174" t="s">
        <v>151</v>
      </c>
      <c r="AU762" s="174" t="s">
        <v>78</v>
      </c>
      <c r="AV762" s="172" t="s">
        <v>78</v>
      </c>
      <c r="AW762" s="172" t="s">
        <v>3</v>
      </c>
      <c r="AX762" s="172" t="s">
        <v>76</v>
      </c>
      <c r="AY762" s="174" t="s">
        <v>140</v>
      </c>
    </row>
    <row r="763" spans="1:65" s="18" customFormat="1" ht="24.2" customHeight="1" x14ac:dyDescent="0.2">
      <c r="A763" s="15"/>
      <c r="B763" s="16"/>
      <c r="C763" s="154">
        <v>98</v>
      </c>
      <c r="D763" s="154" t="s">
        <v>216</v>
      </c>
      <c r="E763" s="155" t="s">
        <v>829</v>
      </c>
      <c r="F763" s="156" t="s">
        <v>830</v>
      </c>
      <c r="G763" s="157" t="s">
        <v>240</v>
      </c>
      <c r="H763" s="158">
        <v>18.27</v>
      </c>
      <c r="I763" s="3"/>
      <c r="J763" s="160">
        <f>ROUND(I763*H763,2)</f>
        <v>0</v>
      </c>
      <c r="K763" s="156" t="s">
        <v>2280</v>
      </c>
      <c r="L763" s="161"/>
      <c r="M763" s="162" t="s">
        <v>1</v>
      </c>
      <c r="N763" s="163" t="s">
        <v>34</v>
      </c>
      <c r="O763" s="95">
        <v>0</v>
      </c>
      <c r="P763" s="95">
        <f>O763*H763</f>
        <v>0</v>
      </c>
      <c r="Q763" s="95">
        <v>4.0000000000000001E-3</v>
      </c>
      <c r="R763" s="95">
        <f>Q763*H763</f>
        <v>7.3080000000000006E-2</v>
      </c>
      <c r="S763" s="95">
        <v>0</v>
      </c>
      <c r="T763" s="96">
        <f>S763*H763</f>
        <v>0</v>
      </c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R763" s="97" t="s">
        <v>410</v>
      </c>
      <c r="AT763" s="97" t="s">
        <v>216</v>
      </c>
      <c r="AU763" s="97" t="s">
        <v>78</v>
      </c>
      <c r="AY763" s="7" t="s">
        <v>140</v>
      </c>
      <c r="BE763" s="98">
        <f>IF(N763="základní",J763,0)</f>
        <v>0</v>
      </c>
      <c r="BF763" s="98">
        <f>IF(N763="snížená",J763,0)</f>
        <v>0</v>
      </c>
      <c r="BG763" s="98">
        <f>IF(N763="zákl. přenesená",J763,0)</f>
        <v>0</v>
      </c>
      <c r="BH763" s="98">
        <f>IF(N763="sníž. přenesená",J763,0)</f>
        <v>0</v>
      </c>
      <c r="BI763" s="98">
        <f>IF(N763="nulová",J763,0)</f>
        <v>0</v>
      </c>
      <c r="BJ763" s="7" t="s">
        <v>76</v>
      </c>
      <c r="BK763" s="98">
        <f>ROUND(I763*H763,2)</f>
        <v>0</v>
      </c>
      <c r="BL763" s="7" t="s">
        <v>248</v>
      </c>
      <c r="BM763" s="97" t="s">
        <v>831</v>
      </c>
    </row>
    <row r="764" spans="1:65" s="191" customFormat="1" x14ac:dyDescent="0.2">
      <c r="B764" s="192"/>
      <c r="D764" s="99" t="s">
        <v>151</v>
      </c>
      <c r="E764" s="193" t="s">
        <v>1</v>
      </c>
      <c r="F764" s="194" t="s">
        <v>832</v>
      </c>
      <c r="H764" s="193" t="s">
        <v>1</v>
      </c>
      <c r="L764" s="192"/>
      <c r="M764" s="195"/>
      <c r="N764" s="196"/>
      <c r="O764" s="196"/>
      <c r="P764" s="196"/>
      <c r="Q764" s="196"/>
      <c r="R764" s="196"/>
      <c r="S764" s="196"/>
      <c r="T764" s="197"/>
      <c r="AT764" s="193" t="s">
        <v>151</v>
      </c>
      <c r="AU764" s="193" t="s">
        <v>78</v>
      </c>
      <c r="AV764" s="191" t="s">
        <v>76</v>
      </c>
      <c r="AW764" s="191" t="s">
        <v>26</v>
      </c>
      <c r="AX764" s="191" t="s">
        <v>68</v>
      </c>
      <c r="AY764" s="193" t="s">
        <v>140</v>
      </c>
    </row>
    <row r="765" spans="1:65" s="172" customFormat="1" x14ac:dyDescent="0.2">
      <c r="B765" s="173"/>
      <c r="D765" s="99" t="s">
        <v>151</v>
      </c>
      <c r="E765" s="174" t="s">
        <v>1</v>
      </c>
      <c r="F765" s="175" t="s">
        <v>833</v>
      </c>
      <c r="H765" s="176">
        <v>17.399999999999999</v>
      </c>
      <c r="L765" s="173"/>
      <c r="M765" s="177"/>
      <c r="N765" s="178"/>
      <c r="O765" s="178"/>
      <c r="P765" s="178"/>
      <c r="Q765" s="178"/>
      <c r="R765" s="178"/>
      <c r="S765" s="178"/>
      <c r="T765" s="179"/>
      <c r="AT765" s="174" t="s">
        <v>151</v>
      </c>
      <c r="AU765" s="174" t="s">
        <v>78</v>
      </c>
      <c r="AV765" s="172" t="s">
        <v>78</v>
      </c>
      <c r="AW765" s="172" t="s">
        <v>26</v>
      </c>
      <c r="AX765" s="172" t="s">
        <v>76</v>
      </c>
      <c r="AY765" s="174" t="s">
        <v>140</v>
      </c>
    </row>
    <row r="766" spans="1:65" s="172" customFormat="1" x14ac:dyDescent="0.2">
      <c r="B766" s="173"/>
      <c r="D766" s="99" t="s">
        <v>151</v>
      </c>
      <c r="F766" s="175" t="s">
        <v>834</v>
      </c>
      <c r="H766" s="176">
        <v>18.27</v>
      </c>
      <c r="L766" s="173"/>
      <c r="M766" s="177"/>
      <c r="N766" s="178"/>
      <c r="O766" s="178"/>
      <c r="P766" s="178"/>
      <c r="Q766" s="178"/>
      <c r="R766" s="178"/>
      <c r="S766" s="178"/>
      <c r="T766" s="179"/>
      <c r="AT766" s="174" t="s">
        <v>151</v>
      </c>
      <c r="AU766" s="174" t="s">
        <v>78</v>
      </c>
      <c r="AV766" s="172" t="s">
        <v>78</v>
      </c>
      <c r="AW766" s="172" t="s">
        <v>3</v>
      </c>
      <c r="AX766" s="172" t="s">
        <v>76</v>
      </c>
      <c r="AY766" s="174" t="s">
        <v>140</v>
      </c>
    </row>
    <row r="767" spans="1:65" s="18" customFormat="1" ht="24.2" customHeight="1" x14ac:dyDescent="0.2">
      <c r="A767" s="15"/>
      <c r="B767" s="16"/>
      <c r="C767" s="87">
        <v>99</v>
      </c>
      <c r="D767" s="87" t="s">
        <v>142</v>
      </c>
      <c r="E767" s="88" t="s">
        <v>836</v>
      </c>
      <c r="F767" s="89" t="s">
        <v>837</v>
      </c>
      <c r="G767" s="90" t="s">
        <v>251</v>
      </c>
      <c r="H767" s="91">
        <v>1.0740000000000001</v>
      </c>
      <c r="I767" s="2"/>
      <c r="J767" s="92">
        <f>ROUND(I767*H767,2)</f>
        <v>0</v>
      </c>
      <c r="K767" s="89" t="s">
        <v>146</v>
      </c>
      <c r="L767" s="16"/>
      <c r="M767" s="93" t="s">
        <v>1</v>
      </c>
      <c r="N767" s="94" t="s">
        <v>34</v>
      </c>
      <c r="O767" s="95">
        <v>1.6879999999999999</v>
      </c>
      <c r="P767" s="95">
        <f>O767*H767</f>
        <v>1.8129120000000001</v>
      </c>
      <c r="Q767" s="95">
        <v>2.5999999999999998E-4</v>
      </c>
      <c r="R767" s="95">
        <f>Q767*H767</f>
        <v>2.7923999999999999E-4</v>
      </c>
      <c r="S767" s="95">
        <v>0</v>
      </c>
      <c r="T767" s="96">
        <f>S767*H767</f>
        <v>0</v>
      </c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R767" s="97" t="s">
        <v>248</v>
      </c>
      <c r="AT767" s="97" t="s">
        <v>142</v>
      </c>
      <c r="AU767" s="97" t="s">
        <v>78</v>
      </c>
      <c r="AY767" s="7" t="s">
        <v>140</v>
      </c>
      <c r="BE767" s="98">
        <f>IF(N767="základní",J767,0)</f>
        <v>0</v>
      </c>
      <c r="BF767" s="98">
        <f>IF(N767="snížená",J767,0)</f>
        <v>0</v>
      </c>
      <c r="BG767" s="98">
        <f>IF(N767="zákl. přenesená",J767,0)</f>
        <v>0</v>
      </c>
      <c r="BH767" s="98">
        <f>IF(N767="sníž. přenesená",J767,0)</f>
        <v>0</v>
      </c>
      <c r="BI767" s="98">
        <f>IF(N767="nulová",J767,0)</f>
        <v>0</v>
      </c>
      <c r="BJ767" s="7" t="s">
        <v>76</v>
      </c>
      <c r="BK767" s="98">
        <f>ROUND(I767*H767,2)</f>
        <v>0</v>
      </c>
      <c r="BL767" s="7" t="s">
        <v>248</v>
      </c>
      <c r="BM767" s="97" t="s">
        <v>838</v>
      </c>
    </row>
    <row r="768" spans="1:65" s="18" customFormat="1" x14ac:dyDescent="0.2">
      <c r="A768" s="15"/>
      <c r="B768" s="16"/>
      <c r="C768" s="15"/>
      <c r="D768" s="189" t="s">
        <v>149</v>
      </c>
      <c r="E768" s="15"/>
      <c r="F768" s="190" t="s">
        <v>839</v>
      </c>
      <c r="G768" s="15"/>
      <c r="H768" s="15"/>
      <c r="I768" s="15"/>
      <c r="J768" s="15"/>
      <c r="K768" s="15"/>
      <c r="L768" s="16"/>
      <c r="M768" s="101"/>
      <c r="N768" s="102"/>
      <c r="O768" s="103"/>
      <c r="P768" s="103"/>
      <c r="Q768" s="103"/>
      <c r="R768" s="103"/>
      <c r="S768" s="103"/>
      <c r="T768" s="104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T768" s="7" t="s">
        <v>149</v>
      </c>
      <c r="AU768" s="7" t="s">
        <v>78</v>
      </c>
    </row>
    <row r="769" spans="1:65" s="191" customFormat="1" x14ac:dyDescent="0.2">
      <c r="B769" s="192"/>
      <c r="D769" s="99" t="s">
        <v>151</v>
      </c>
      <c r="E769" s="193" t="s">
        <v>1</v>
      </c>
      <c r="F769" s="194" t="s">
        <v>273</v>
      </c>
      <c r="H769" s="193" t="s">
        <v>1</v>
      </c>
      <c r="L769" s="192"/>
      <c r="M769" s="195"/>
      <c r="N769" s="196"/>
      <c r="O769" s="196"/>
      <c r="P769" s="196"/>
      <c r="Q769" s="196"/>
      <c r="R769" s="196"/>
      <c r="S769" s="196"/>
      <c r="T769" s="197"/>
      <c r="AT769" s="193" t="s">
        <v>151</v>
      </c>
      <c r="AU769" s="193" t="s">
        <v>78</v>
      </c>
      <c r="AV769" s="191" t="s">
        <v>76</v>
      </c>
      <c r="AW769" s="191" t="s">
        <v>26</v>
      </c>
      <c r="AX769" s="191" t="s">
        <v>68</v>
      </c>
      <c r="AY769" s="193" t="s">
        <v>140</v>
      </c>
    </row>
    <row r="770" spans="1:65" s="172" customFormat="1" x14ac:dyDescent="0.2">
      <c r="B770" s="173"/>
      <c r="D770" s="99" t="s">
        <v>151</v>
      </c>
      <c r="E770" s="174" t="s">
        <v>1</v>
      </c>
      <c r="F770" s="175" t="s">
        <v>584</v>
      </c>
      <c r="H770" s="176">
        <v>1.0740000000000001</v>
      </c>
      <c r="L770" s="173"/>
      <c r="M770" s="177"/>
      <c r="N770" s="178"/>
      <c r="O770" s="178"/>
      <c r="P770" s="178"/>
      <c r="Q770" s="178"/>
      <c r="R770" s="178"/>
      <c r="S770" s="178"/>
      <c r="T770" s="179"/>
      <c r="AT770" s="174" t="s">
        <v>151</v>
      </c>
      <c r="AU770" s="174" t="s">
        <v>78</v>
      </c>
      <c r="AV770" s="172" t="s">
        <v>78</v>
      </c>
      <c r="AW770" s="172" t="s">
        <v>26</v>
      </c>
      <c r="AX770" s="172" t="s">
        <v>76</v>
      </c>
      <c r="AY770" s="174" t="s">
        <v>140</v>
      </c>
    </row>
    <row r="771" spans="1:65" s="18" customFormat="1" ht="16.5" customHeight="1" x14ac:dyDescent="0.2">
      <c r="A771" s="15"/>
      <c r="B771" s="16"/>
      <c r="C771" s="154">
        <v>100</v>
      </c>
      <c r="D771" s="154" t="s">
        <v>216</v>
      </c>
      <c r="E771" s="155" t="s">
        <v>841</v>
      </c>
      <c r="F771" s="156" t="s">
        <v>842</v>
      </c>
      <c r="G771" s="157" t="s">
        <v>211</v>
      </c>
      <c r="H771" s="158">
        <v>1</v>
      </c>
      <c r="I771" s="3"/>
      <c r="J771" s="160">
        <f t="shared" ref="J771:J777" si="10">ROUND(I771*H771,2)</f>
        <v>0</v>
      </c>
      <c r="K771" s="156" t="s">
        <v>2280</v>
      </c>
      <c r="L771" s="161"/>
      <c r="M771" s="162" t="s">
        <v>1</v>
      </c>
      <c r="N771" s="163" t="s">
        <v>34</v>
      </c>
      <c r="O771" s="95">
        <v>0</v>
      </c>
      <c r="P771" s="95">
        <f t="shared" ref="P771:P777" si="11">O771*H771</f>
        <v>0</v>
      </c>
      <c r="Q771" s="95">
        <v>0.03</v>
      </c>
      <c r="R771" s="95">
        <f t="shared" ref="R771:R777" si="12">Q771*H771</f>
        <v>0.03</v>
      </c>
      <c r="S771" s="95">
        <v>0</v>
      </c>
      <c r="T771" s="96">
        <f t="shared" ref="T771:T777" si="13">S771*H771</f>
        <v>0</v>
      </c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R771" s="97" t="s">
        <v>410</v>
      </c>
      <c r="AT771" s="97" t="s">
        <v>216</v>
      </c>
      <c r="AU771" s="97" t="s">
        <v>78</v>
      </c>
      <c r="AY771" s="7" t="s">
        <v>140</v>
      </c>
      <c r="BE771" s="98">
        <f t="shared" ref="BE771:BE777" si="14">IF(N771="základní",J771,0)</f>
        <v>0</v>
      </c>
      <c r="BF771" s="98">
        <f t="shared" ref="BF771:BF777" si="15">IF(N771="snížená",J771,0)</f>
        <v>0</v>
      </c>
      <c r="BG771" s="98">
        <f t="shared" ref="BG771:BG777" si="16">IF(N771="zákl. přenesená",J771,0)</f>
        <v>0</v>
      </c>
      <c r="BH771" s="98">
        <f t="shared" ref="BH771:BH777" si="17">IF(N771="sníž. přenesená",J771,0)</f>
        <v>0</v>
      </c>
      <c r="BI771" s="98">
        <f t="shared" ref="BI771:BI777" si="18">IF(N771="nulová",J771,0)</f>
        <v>0</v>
      </c>
      <c r="BJ771" s="7" t="s">
        <v>76</v>
      </c>
      <c r="BK771" s="98">
        <f t="shared" ref="BK771:BK777" si="19">ROUND(I771*H771,2)</f>
        <v>0</v>
      </c>
      <c r="BL771" s="7" t="s">
        <v>248</v>
      </c>
      <c r="BM771" s="97" t="s">
        <v>843</v>
      </c>
    </row>
    <row r="772" spans="1:65" s="18" customFormat="1" ht="24.2" customHeight="1" x14ac:dyDescent="0.2">
      <c r="A772" s="15"/>
      <c r="B772" s="16"/>
      <c r="C772" s="87">
        <v>101</v>
      </c>
      <c r="D772" s="87" t="s">
        <v>142</v>
      </c>
      <c r="E772" s="88" t="s">
        <v>845</v>
      </c>
      <c r="F772" s="89" t="s">
        <v>846</v>
      </c>
      <c r="G772" s="90" t="s">
        <v>211</v>
      </c>
      <c r="H772" s="91">
        <v>1</v>
      </c>
      <c r="I772" s="2"/>
      <c r="J772" s="92">
        <f t="shared" si="10"/>
        <v>0</v>
      </c>
      <c r="K772" s="89" t="s">
        <v>2280</v>
      </c>
      <c r="L772" s="16"/>
      <c r="M772" s="93" t="s">
        <v>1</v>
      </c>
      <c r="N772" s="94" t="s">
        <v>34</v>
      </c>
      <c r="O772" s="95">
        <v>0</v>
      </c>
      <c r="P772" s="95">
        <f t="shared" si="11"/>
        <v>0</v>
      </c>
      <c r="Q772" s="95">
        <v>0.05</v>
      </c>
      <c r="R772" s="95">
        <f t="shared" si="12"/>
        <v>0.05</v>
      </c>
      <c r="S772" s="95">
        <v>0</v>
      </c>
      <c r="T772" s="96">
        <f t="shared" si="13"/>
        <v>0</v>
      </c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R772" s="97" t="s">
        <v>248</v>
      </c>
      <c r="AT772" s="97" t="s">
        <v>142</v>
      </c>
      <c r="AU772" s="97" t="s">
        <v>78</v>
      </c>
      <c r="AY772" s="7" t="s">
        <v>140</v>
      </c>
      <c r="BE772" s="98">
        <f t="shared" si="14"/>
        <v>0</v>
      </c>
      <c r="BF772" s="98">
        <f t="shared" si="15"/>
        <v>0</v>
      </c>
      <c r="BG772" s="98">
        <f t="shared" si="16"/>
        <v>0</v>
      </c>
      <c r="BH772" s="98">
        <f t="shared" si="17"/>
        <v>0</v>
      </c>
      <c r="BI772" s="98">
        <f t="shared" si="18"/>
        <v>0</v>
      </c>
      <c r="BJ772" s="7" t="s">
        <v>76</v>
      </c>
      <c r="BK772" s="98">
        <f t="shared" si="19"/>
        <v>0</v>
      </c>
      <c r="BL772" s="7" t="s">
        <v>248</v>
      </c>
      <c r="BM772" s="97" t="s">
        <v>847</v>
      </c>
    </row>
    <row r="773" spans="1:65" s="18" customFormat="1" ht="24.2" customHeight="1" x14ac:dyDescent="0.2">
      <c r="A773" s="15"/>
      <c r="B773" s="16"/>
      <c r="C773" s="87">
        <v>102</v>
      </c>
      <c r="D773" s="87" t="s">
        <v>142</v>
      </c>
      <c r="E773" s="88" t="s">
        <v>848</v>
      </c>
      <c r="F773" s="89" t="s">
        <v>849</v>
      </c>
      <c r="G773" s="90" t="s">
        <v>211</v>
      </c>
      <c r="H773" s="91">
        <v>1</v>
      </c>
      <c r="I773" s="2"/>
      <c r="J773" s="92">
        <f t="shared" si="10"/>
        <v>0</v>
      </c>
      <c r="K773" s="89" t="s">
        <v>2280</v>
      </c>
      <c r="L773" s="16"/>
      <c r="M773" s="93" t="s">
        <v>1</v>
      </c>
      <c r="N773" s="94" t="s">
        <v>34</v>
      </c>
      <c r="O773" s="95">
        <v>0</v>
      </c>
      <c r="P773" s="95">
        <f t="shared" si="11"/>
        <v>0</v>
      </c>
      <c r="Q773" s="95">
        <v>0.05</v>
      </c>
      <c r="R773" s="95">
        <f t="shared" si="12"/>
        <v>0.05</v>
      </c>
      <c r="S773" s="95">
        <v>0</v>
      </c>
      <c r="T773" s="96">
        <f t="shared" si="13"/>
        <v>0</v>
      </c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R773" s="97" t="s">
        <v>248</v>
      </c>
      <c r="AT773" s="97" t="s">
        <v>142</v>
      </c>
      <c r="AU773" s="97" t="s">
        <v>78</v>
      </c>
      <c r="AY773" s="7" t="s">
        <v>140</v>
      </c>
      <c r="BE773" s="98">
        <f t="shared" si="14"/>
        <v>0</v>
      </c>
      <c r="BF773" s="98">
        <f t="shared" si="15"/>
        <v>0</v>
      </c>
      <c r="BG773" s="98">
        <f t="shared" si="16"/>
        <v>0</v>
      </c>
      <c r="BH773" s="98">
        <f t="shared" si="17"/>
        <v>0</v>
      </c>
      <c r="BI773" s="98">
        <f t="shared" si="18"/>
        <v>0</v>
      </c>
      <c r="BJ773" s="7" t="s">
        <v>76</v>
      </c>
      <c r="BK773" s="98">
        <f t="shared" si="19"/>
        <v>0</v>
      </c>
      <c r="BL773" s="7" t="s">
        <v>248</v>
      </c>
      <c r="BM773" s="97" t="s">
        <v>850</v>
      </c>
    </row>
    <row r="774" spans="1:65" s="18" customFormat="1" ht="24.2" customHeight="1" x14ac:dyDescent="0.2">
      <c r="A774" s="15"/>
      <c r="B774" s="16"/>
      <c r="C774" s="87">
        <v>103</v>
      </c>
      <c r="D774" s="87" t="s">
        <v>142</v>
      </c>
      <c r="E774" s="88" t="s">
        <v>852</v>
      </c>
      <c r="F774" s="89" t="s">
        <v>853</v>
      </c>
      <c r="G774" s="90" t="s">
        <v>211</v>
      </c>
      <c r="H774" s="91">
        <v>2</v>
      </c>
      <c r="I774" s="2"/>
      <c r="J774" s="92">
        <f t="shared" si="10"/>
        <v>0</v>
      </c>
      <c r="K774" s="89" t="s">
        <v>2280</v>
      </c>
      <c r="L774" s="16"/>
      <c r="M774" s="93" t="s">
        <v>1</v>
      </c>
      <c r="N774" s="94" t="s">
        <v>34</v>
      </c>
      <c r="O774" s="95">
        <v>0</v>
      </c>
      <c r="P774" s="95">
        <f t="shared" si="11"/>
        <v>0</v>
      </c>
      <c r="Q774" s="95">
        <v>0.05</v>
      </c>
      <c r="R774" s="95">
        <f t="shared" si="12"/>
        <v>0.1</v>
      </c>
      <c r="S774" s="95">
        <v>0</v>
      </c>
      <c r="T774" s="96">
        <f t="shared" si="13"/>
        <v>0</v>
      </c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R774" s="97" t="s">
        <v>248</v>
      </c>
      <c r="AT774" s="97" t="s">
        <v>142</v>
      </c>
      <c r="AU774" s="97" t="s">
        <v>78</v>
      </c>
      <c r="AY774" s="7" t="s">
        <v>140</v>
      </c>
      <c r="BE774" s="98">
        <f t="shared" si="14"/>
        <v>0</v>
      </c>
      <c r="BF774" s="98">
        <f t="shared" si="15"/>
        <v>0</v>
      </c>
      <c r="BG774" s="98">
        <f t="shared" si="16"/>
        <v>0</v>
      </c>
      <c r="BH774" s="98">
        <f t="shared" si="17"/>
        <v>0</v>
      </c>
      <c r="BI774" s="98">
        <f t="shared" si="18"/>
        <v>0</v>
      </c>
      <c r="BJ774" s="7" t="s">
        <v>76</v>
      </c>
      <c r="BK774" s="98">
        <f t="shared" si="19"/>
        <v>0</v>
      </c>
      <c r="BL774" s="7" t="s">
        <v>248</v>
      </c>
      <c r="BM774" s="97" t="s">
        <v>854</v>
      </c>
    </row>
    <row r="775" spans="1:65" s="18" customFormat="1" ht="24.2" customHeight="1" x14ac:dyDescent="0.2">
      <c r="A775" s="15"/>
      <c r="B775" s="16"/>
      <c r="C775" s="87">
        <v>104</v>
      </c>
      <c r="D775" s="87" t="s">
        <v>142</v>
      </c>
      <c r="E775" s="88" t="s">
        <v>855</v>
      </c>
      <c r="F775" s="89" t="s">
        <v>856</v>
      </c>
      <c r="G775" s="90" t="s">
        <v>211</v>
      </c>
      <c r="H775" s="91">
        <v>2</v>
      </c>
      <c r="I775" s="2"/>
      <c r="J775" s="92">
        <f t="shared" si="10"/>
        <v>0</v>
      </c>
      <c r="K775" s="89" t="s">
        <v>2280</v>
      </c>
      <c r="L775" s="16"/>
      <c r="M775" s="93" t="s">
        <v>1</v>
      </c>
      <c r="N775" s="94" t="s">
        <v>34</v>
      </c>
      <c r="O775" s="95">
        <v>0</v>
      </c>
      <c r="P775" s="95">
        <f t="shared" si="11"/>
        <v>0</v>
      </c>
      <c r="Q775" s="95">
        <v>0.05</v>
      </c>
      <c r="R775" s="95">
        <f t="shared" si="12"/>
        <v>0.1</v>
      </c>
      <c r="S775" s="95">
        <v>0</v>
      </c>
      <c r="T775" s="96">
        <f t="shared" si="13"/>
        <v>0</v>
      </c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R775" s="97" t="s">
        <v>248</v>
      </c>
      <c r="AT775" s="97" t="s">
        <v>142</v>
      </c>
      <c r="AU775" s="97" t="s">
        <v>78</v>
      </c>
      <c r="AY775" s="7" t="s">
        <v>140</v>
      </c>
      <c r="BE775" s="98">
        <f t="shared" si="14"/>
        <v>0</v>
      </c>
      <c r="BF775" s="98">
        <f t="shared" si="15"/>
        <v>0</v>
      </c>
      <c r="BG775" s="98">
        <f t="shared" si="16"/>
        <v>0</v>
      </c>
      <c r="BH775" s="98">
        <f t="shared" si="17"/>
        <v>0</v>
      </c>
      <c r="BI775" s="98">
        <f t="shared" si="18"/>
        <v>0</v>
      </c>
      <c r="BJ775" s="7" t="s">
        <v>76</v>
      </c>
      <c r="BK775" s="98">
        <f t="shared" si="19"/>
        <v>0</v>
      </c>
      <c r="BL775" s="7" t="s">
        <v>248</v>
      </c>
      <c r="BM775" s="97" t="s">
        <v>857</v>
      </c>
    </row>
    <row r="776" spans="1:65" s="18" customFormat="1" ht="24.2" customHeight="1" x14ac:dyDescent="0.2">
      <c r="A776" s="15"/>
      <c r="B776" s="16"/>
      <c r="C776" s="87">
        <v>105</v>
      </c>
      <c r="D776" s="87" t="s">
        <v>142</v>
      </c>
      <c r="E776" s="88" t="s">
        <v>860</v>
      </c>
      <c r="F776" s="89" t="s">
        <v>861</v>
      </c>
      <c r="G776" s="90" t="s">
        <v>430</v>
      </c>
      <c r="H776" s="91">
        <v>1</v>
      </c>
      <c r="I776" s="2"/>
      <c r="J776" s="92">
        <f t="shared" si="10"/>
        <v>0</v>
      </c>
      <c r="K776" s="89" t="s">
        <v>2280</v>
      </c>
      <c r="L776" s="16"/>
      <c r="M776" s="93" t="s">
        <v>1</v>
      </c>
      <c r="N776" s="94" t="s">
        <v>34</v>
      </c>
      <c r="O776" s="95">
        <v>0</v>
      </c>
      <c r="P776" s="95">
        <f t="shared" si="11"/>
        <v>0</v>
      </c>
      <c r="Q776" s="95">
        <v>0.1</v>
      </c>
      <c r="R776" s="95">
        <f t="shared" si="12"/>
        <v>0.1</v>
      </c>
      <c r="S776" s="95">
        <v>0</v>
      </c>
      <c r="T776" s="96">
        <f t="shared" si="13"/>
        <v>0</v>
      </c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R776" s="97" t="s">
        <v>248</v>
      </c>
      <c r="AT776" s="97" t="s">
        <v>142</v>
      </c>
      <c r="AU776" s="97" t="s">
        <v>78</v>
      </c>
      <c r="AY776" s="7" t="s">
        <v>140</v>
      </c>
      <c r="BE776" s="98">
        <f t="shared" si="14"/>
        <v>0</v>
      </c>
      <c r="BF776" s="98">
        <f t="shared" si="15"/>
        <v>0</v>
      </c>
      <c r="BG776" s="98">
        <f t="shared" si="16"/>
        <v>0</v>
      </c>
      <c r="BH776" s="98">
        <f t="shared" si="17"/>
        <v>0</v>
      </c>
      <c r="BI776" s="98">
        <f t="shared" si="18"/>
        <v>0</v>
      </c>
      <c r="BJ776" s="7" t="s">
        <v>76</v>
      </c>
      <c r="BK776" s="98">
        <f t="shared" si="19"/>
        <v>0</v>
      </c>
      <c r="BL776" s="7" t="s">
        <v>248</v>
      </c>
      <c r="BM776" s="97" t="s">
        <v>862</v>
      </c>
    </row>
    <row r="777" spans="1:65" s="18" customFormat="1" ht="24.2" customHeight="1" x14ac:dyDescent="0.2">
      <c r="A777" s="15"/>
      <c r="B777" s="16"/>
      <c r="C777" s="87">
        <v>106</v>
      </c>
      <c r="D777" s="87" t="s">
        <v>142</v>
      </c>
      <c r="E777" s="88" t="s">
        <v>864</v>
      </c>
      <c r="F777" s="89" t="s">
        <v>865</v>
      </c>
      <c r="G777" s="90" t="s">
        <v>203</v>
      </c>
      <c r="H777" s="91">
        <v>0.82099999999999995</v>
      </c>
      <c r="I777" s="2"/>
      <c r="J777" s="92">
        <f t="shared" si="10"/>
        <v>0</v>
      </c>
      <c r="K777" s="89" t="s">
        <v>146</v>
      </c>
      <c r="L777" s="16"/>
      <c r="M777" s="93" t="s">
        <v>1</v>
      </c>
      <c r="N777" s="94" t="s">
        <v>34</v>
      </c>
      <c r="O777" s="95">
        <v>4.3220000000000001</v>
      </c>
      <c r="P777" s="95">
        <f t="shared" si="11"/>
        <v>3.548362</v>
      </c>
      <c r="Q777" s="95">
        <v>0</v>
      </c>
      <c r="R777" s="95">
        <f t="shared" si="12"/>
        <v>0</v>
      </c>
      <c r="S777" s="95">
        <v>0</v>
      </c>
      <c r="T777" s="96">
        <f t="shared" si="13"/>
        <v>0</v>
      </c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R777" s="97" t="s">
        <v>248</v>
      </c>
      <c r="AT777" s="97" t="s">
        <v>142</v>
      </c>
      <c r="AU777" s="97" t="s">
        <v>78</v>
      </c>
      <c r="AY777" s="7" t="s">
        <v>140</v>
      </c>
      <c r="BE777" s="98">
        <f t="shared" si="14"/>
        <v>0</v>
      </c>
      <c r="BF777" s="98">
        <f t="shared" si="15"/>
        <v>0</v>
      </c>
      <c r="BG777" s="98">
        <f t="shared" si="16"/>
        <v>0</v>
      </c>
      <c r="BH777" s="98">
        <f t="shared" si="17"/>
        <v>0</v>
      </c>
      <c r="BI777" s="98">
        <f t="shared" si="18"/>
        <v>0</v>
      </c>
      <c r="BJ777" s="7" t="s">
        <v>76</v>
      </c>
      <c r="BK777" s="98">
        <f t="shared" si="19"/>
        <v>0</v>
      </c>
      <c r="BL777" s="7" t="s">
        <v>248</v>
      </c>
      <c r="BM777" s="97" t="s">
        <v>866</v>
      </c>
    </row>
    <row r="778" spans="1:65" s="18" customFormat="1" x14ac:dyDescent="0.2">
      <c r="A778" s="15"/>
      <c r="B778" s="16"/>
      <c r="C778" s="15"/>
      <c r="D778" s="189" t="s">
        <v>149</v>
      </c>
      <c r="E778" s="15"/>
      <c r="F778" s="190" t="s">
        <v>867</v>
      </c>
      <c r="G778" s="15"/>
      <c r="H778" s="15"/>
      <c r="I778" s="15"/>
      <c r="J778" s="15"/>
      <c r="K778" s="15"/>
      <c r="L778" s="16"/>
      <c r="M778" s="101"/>
      <c r="N778" s="102"/>
      <c r="O778" s="103"/>
      <c r="P778" s="103"/>
      <c r="Q778" s="103"/>
      <c r="R778" s="103"/>
      <c r="S778" s="103"/>
      <c r="T778" s="104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7" t="s">
        <v>149</v>
      </c>
      <c r="AU778" s="7" t="s">
        <v>78</v>
      </c>
    </row>
    <row r="779" spans="1:65" s="76" customFormat="1" ht="22.9" customHeight="1" x14ac:dyDescent="0.2">
      <c r="B779" s="77"/>
      <c r="D779" s="78" t="s">
        <v>67</v>
      </c>
      <c r="E779" s="170" t="s">
        <v>868</v>
      </c>
      <c r="F779" s="170" t="s">
        <v>869</v>
      </c>
      <c r="J779" s="171">
        <f>BK779</f>
        <v>0</v>
      </c>
      <c r="L779" s="77"/>
      <c r="M779" s="81"/>
      <c r="N779" s="82"/>
      <c r="O779" s="82"/>
      <c r="P779" s="83">
        <f>SUM(P780:P1026)</f>
        <v>254.28584000000001</v>
      </c>
      <c r="Q779" s="82"/>
      <c r="R779" s="83">
        <f>SUM(R780:R1026)</f>
        <v>4.6358549399999962</v>
      </c>
      <c r="S779" s="82"/>
      <c r="T779" s="84">
        <f>SUM(T780:T1026)</f>
        <v>2.5447550000000003</v>
      </c>
      <c r="AR779" s="78" t="s">
        <v>78</v>
      </c>
      <c r="AT779" s="85" t="s">
        <v>67</v>
      </c>
      <c r="AU779" s="85" t="s">
        <v>76</v>
      </c>
      <c r="AY779" s="78" t="s">
        <v>140</v>
      </c>
      <c r="BK779" s="86">
        <f>SUM(BK780:BK1026)</f>
        <v>0</v>
      </c>
    </row>
    <row r="780" spans="1:65" s="18" customFormat="1" ht="33" customHeight="1" x14ac:dyDescent="0.2">
      <c r="A780" s="15"/>
      <c r="B780" s="16"/>
      <c r="C780" s="87">
        <v>107</v>
      </c>
      <c r="D780" s="87" t="s">
        <v>142</v>
      </c>
      <c r="E780" s="88" t="s">
        <v>870</v>
      </c>
      <c r="F780" s="89" t="s">
        <v>871</v>
      </c>
      <c r="G780" s="90" t="s">
        <v>240</v>
      </c>
      <c r="H780" s="91">
        <v>4.9800000000000004</v>
      </c>
      <c r="I780" s="2"/>
      <c r="J780" s="92">
        <f>ROUND(I780*H780,2)</f>
        <v>0</v>
      </c>
      <c r="K780" s="89" t="s">
        <v>146</v>
      </c>
      <c r="L780" s="16"/>
      <c r="M780" s="93" t="s">
        <v>1</v>
      </c>
      <c r="N780" s="94" t="s">
        <v>34</v>
      </c>
      <c r="O780" s="95">
        <v>0.80400000000000005</v>
      </c>
      <c r="P780" s="95">
        <f>O780*H780</f>
        <v>4.0039200000000008</v>
      </c>
      <c r="Q780" s="95">
        <v>0</v>
      </c>
      <c r="R780" s="95">
        <f>Q780*H780</f>
        <v>0</v>
      </c>
      <c r="S780" s="95">
        <v>1.6E-2</v>
      </c>
      <c r="T780" s="96">
        <f>S780*H780</f>
        <v>7.9680000000000015E-2</v>
      </c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R780" s="97" t="s">
        <v>248</v>
      </c>
      <c r="AT780" s="97" t="s">
        <v>142</v>
      </c>
      <c r="AU780" s="97" t="s">
        <v>78</v>
      </c>
      <c r="AY780" s="7" t="s">
        <v>140</v>
      </c>
      <c r="BE780" s="98">
        <f>IF(N780="základní",J780,0)</f>
        <v>0</v>
      </c>
      <c r="BF780" s="98">
        <f>IF(N780="snížená",J780,0)</f>
        <v>0</v>
      </c>
      <c r="BG780" s="98">
        <f>IF(N780="zákl. přenesená",J780,0)</f>
        <v>0</v>
      </c>
      <c r="BH780" s="98">
        <f>IF(N780="sníž. přenesená",J780,0)</f>
        <v>0</v>
      </c>
      <c r="BI780" s="98">
        <f>IF(N780="nulová",J780,0)</f>
        <v>0</v>
      </c>
      <c r="BJ780" s="7" t="s">
        <v>76</v>
      </c>
      <c r="BK780" s="98">
        <f>ROUND(I780*H780,2)</f>
        <v>0</v>
      </c>
      <c r="BL780" s="7" t="s">
        <v>248</v>
      </c>
      <c r="BM780" s="97" t="s">
        <v>872</v>
      </c>
    </row>
    <row r="781" spans="1:65" s="18" customFormat="1" x14ac:dyDescent="0.2">
      <c r="A781" s="15"/>
      <c r="B781" s="16"/>
      <c r="C781" s="15"/>
      <c r="D781" s="189" t="s">
        <v>149</v>
      </c>
      <c r="E781" s="15"/>
      <c r="F781" s="190" t="s">
        <v>873</v>
      </c>
      <c r="G781" s="15"/>
      <c r="H781" s="15"/>
      <c r="I781" s="15"/>
      <c r="J781" s="15"/>
      <c r="K781" s="15"/>
      <c r="L781" s="16"/>
      <c r="M781" s="101"/>
      <c r="N781" s="102"/>
      <c r="O781" s="103"/>
      <c r="P781" s="103"/>
      <c r="Q781" s="103"/>
      <c r="R781" s="103"/>
      <c r="S781" s="103"/>
      <c r="T781" s="104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7" t="s">
        <v>149</v>
      </c>
      <c r="AU781" s="7" t="s">
        <v>78</v>
      </c>
    </row>
    <row r="782" spans="1:65" s="191" customFormat="1" x14ac:dyDescent="0.2">
      <c r="B782" s="192"/>
      <c r="D782" s="99" t="s">
        <v>151</v>
      </c>
      <c r="E782" s="193" t="s">
        <v>1</v>
      </c>
      <c r="F782" s="194" t="s">
        <v>874</v>
      </c>
      <c r="H782" s="193" t="s">
        <v>1</v>
      </c>
      <c r="L782" s="192"/>
      <c r="M782" s="195"/>
      <c r="N782" s="196"/>
      <c r="O782" s="196"/>
      <c r="P782" s="196"/>
      <c r="Q782" s="196"/>
      <c r="R782" s="196"/>
      <c r="S782" s="196"/>
      <c r="T782" s="197"/>
      <c r="AT782" s="193" t="s">
        <v>151</v>
      </c>
      <c r="AU782" s="193" t="s">
        <v>78</v>
      </c>
      <c r="AV782" s="191" t="s">
        <v>76</v>
      </c>
      <c r="AW782" s="191" t="s">
        <v>26</v>
      </c>
      <c r="AX782" s="191" t="s">
        <v>68</v>
      </c>
      <c r="AY782" s="193" t="s">
        <v>140</v>
      </c>
    </row>
    <row r="783" spans="1:65" s="172" customFormat="1" x14ac:dyDescent="0.2">
      <c r="B783" s="173"/>
      <c r="D783" s="99" t="s">
        <v>151</v>
      </c>
      <c r="E783" s="174" t="s">
        <v>1</v>
      </c>
      <c r="F783" s="175" t="s">
        <v>875</v>
      </c>
      <c r="H783" s="176">
        <v>4.9800000000000004</v>
      </c>
      <c r="L783" s="173"/>
      <c r="M783" s="177"/>
      <c r="N783" s="178"/>
      <c r="O783" s="178"/>
      <c r="P783" s="178"/>
      <c r="Q783" s="178"/>
      <c r="R783" s="178"/>
      <c r="S783" s="178"/>
      <c r="T783" s="179"/>
      <c r="AT783" s="174" t="s">
        <v>151</v>
      </c>
      <c r="AU783" s="174" t="s">
        <v>78</v>
      </c>
      <c r="AV783" s="172" t="s">
        <v>78</v>
      </c>
      <c r="AW783" s="172" t="s">
        <v>26</v>
      </c>
      <c r="AX783" s="172" t="s">
        <v>76</v>
      </c>
      <c r="AY783" s="174" t="s">
        <v>140</v>
      </c>
    </row>
    <row r="784" spans="1:65" s="18" customFormat="1" ht="16.5" customHeight="1" x14ac:dyDescent="0.2">
      <c r="A784" s="15"/>
      <c r="B784" s="16"/>
      <c r="C784" s="87">
        <v>108</v>
      </c>
      <c r="D784" s="87" t="s">
        <v>142</v>
      </c>
      <c r="E784" s="88" t="s">
        <v>877</v>
      </c>
      <c r="F784" s="89" t="s">
        <v>878</v>
      </c>
      <c r="G784" s="90" t="s">
        <v>240</v>
      </c>
      <c r="H784" s="91">
        <v>21.324999999999999</v>
      </c>
      <c r="I784" s="2"/>
      <c r="J784" s="92">
        <f>ROUND(I784*H784,2)</f>
        <v>0</v>
      </c>
      <c r="K784" s="89" t="s">
        <v>146</v>
      </c>
      <c r="L784" s="16"/>
      <c r="M784" s="93" t="s">
        <v>1</v>
      </c>
      <c r="N784" s="94" t="s">
        <v>34</v>
      </c>
      <c r="O784" s="95">
        <v>0.47199999999999998</v>
      </c>
      <c r="P784" s="95">
        <f>O784*H784</f>
        <v>10.065399999999999</v>
      </c>
      <c r="Q784" s="95">
        <v>0</v>
      </c>
      <c r="R784" s="95">
        <f>Q784*H784</f>
        <v>0</v>
      </c>
      <c r="S784" s="95">
        <v>3.0000000000000001E-3</v>
      </c>
      <c r="T784" s="96">
        <f>S784*H784</f>
        <v>6.3975000000000004E-2</v>
      </c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R784" s="97" t="s">
        <v>248</v>
      </c>
      <c r="AT784" s="97" t="s">
        <v>142</v>
      </c>
      <c r="AU784" s="97" t="s">
        <v>78</v>
      </c>
      <c r="AY784" s="7" t="s">
        <v>140</v>
      </c>
      <c r="BE784" s="98">
        <f>IF(N784="základní",J784,0)</f>
        <v>0</v>
      </c>
      <c r="BF784" s="98">
        <f>IF(N784="snížená",J784,0)</f>
        <v>0</v>
      </c>
      <c r="BG784" s="98">
        <f>IF(N784="zákl. přenesená",J784,0)</f>
        <v>0</v>
      </c>
      <c r="BH784" s="98">
        <f>IF(N784="sníž. přenesená",J784,0)</f>
        <v>0</v>
      </c>
      <c r="BI784" s="98">
        <f>IF(N784="nulová",J784,0)</f>
        <v>0</v>
      </c>
      <c r="BJ784" s="7" t="s">
        <v>76</v>
      </c>
      <c r="BK784" s="98">
        <f>ROUND(I784*H784,2)</f>
        <v>0</v>
      </c>
      <c r="BL784" s="7" t="s">
        <v>248</v>
      </c>
      <c r="BM784" s="97" t="s">
        <v>879</v>
      </c>
    </row>
    <row r="785" spans="1:65" s="18" customFormat="1" x14ac:dyDescent="0.2">
      <c r="A785" s="15"/>
      <c r="B785" s="16"/>
      <c r="C785" s="15"/>
      <c r="D785" s="189" t="s">
        <v>149</v>
      </c>
      <c r="E785" s="15"/>
      <c r="F785" s="190" t="s">
        <v>880</v>
      </c>
      <c r="G785" s="15"/>
      <c r="H785" s="15"/>
      <c r="I785" s="15"/>
      <c r="J785" s="15"/>
      <c r="K785" s="15"/>
      <c r="L785" s="16"/>
      <c r="M785" s="101"/>
      <c r="N785" s="102"/>
      <c r="O785" s="103"/>
      <c r="P785" s="103"/>
      <c r="Q785" s="103"/>
      <c r="R785" s="103"/>
      <c r="S785" s="103"/>
      <c r="T785" s="104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7" t="s">
        <v>149</v>
      </c>
      <c r="AU785" s="7" t="s">
        <v>78</v>
      </c>
    </row>
    <row r="786" spans="1:65" s="191" customFormat="1" x14ac:dyDescent="0.2">
      <c r="B786" s="192"/>
      <c r="D786" s="99" t="s">
        <v>151</v>
      </c>
      <c r="E786" s="193" t="s">
        <v>1</v>
      </c>
      <c r="F786" s="194" t="s">
        <v>602</v>
      </c>
      <c r="H786" s="193" t="s">
        <v>1</v>
      </c>
      <c r="L786" s="192"/>
      <c r="M786" s="195"/>
      <c r="N786" s="196"/>
      <c r="O786" s="196"/>
      <c r="P786" s="196"/>
      <c r="Q786" s="196"/>
      <c r="R786" s="196"/>
      <c r="S786" s="196"/>
      <c r="T786" s="197"/>
      <c r="AT786" s="193" t="s">
        <v>151</v>
      </c>
      <c r="AU786" s="193" t="s">
        <v>78</v>
      </c>
      <c r="AV786" s="191" t="s">
        <v>76</v>
      </c>
      <c r="AW786" s="191" t="s">
        <v>26</v>
      </c>
      <c r="AX786" s="191" t="s">
        <v>68</v>
      </c>
      <c r="AY786" s="193" t="s">
        <v>140</v>
      </c>
    </row>
    <row r="787" spans="1:65" s="172" customFormat="1" x14ac:dyDescent="0.2">
      <c r="B787" s="173"/>
      <c r="D787" s="99" t="s">
        <v>151</v>
      </c>
      <c r="E787" s="174" t="s">
        <v>1</v>
      </c>
      <c r="F787" s="175" t="s">
        <v>881</v>
      </c>
      <c r="H787" s="176">
        <v>21.324999999999999</v>
      </c>
      <c r="L787" s="173"/>
      <c r="M787" s="177"/>
      <c r="N787" s="178"/>
      <c r="O787" s="178"/>
      <c r="P787" s="178"/>
      <c r="Q787" s="178"/>
      <c r="R787" s="178"/>
      <c r="S787" s="178"/>
      <c r="T787" s="179"/>
      <c r="AT787" s="174" t="s">
        <v>151</v>
      </c>
      <c r="AU787" s="174" t="s">
        <v>78</v>
      </c>
      <c r="AV787" s="172" t="s">
        <v>78</v>
      </c>
      <c r="AW787" s="172" t="s">
        <v>26</v>
      </c>
      <c r="AX787" s="172" t="s">
        <v>76</v>
      </c>
      <c r="AY787" s="174" t="s">
        <v>140</v>
      </c>
    </row>
    <row r="788" spans="1:65" s="18" customFormat="1" ht="24.2" customHeight="1" x14ac:dyDescent="0.2">
      <c r="A788" s="15"/>
      <c r="B788" s="16"/>
      <c r="C788" s="87">
        <v>109</v>
      </c>
      <c r="D788" s="87" t="s">
        <v>142</v>
      </c>
      <c r="E788" s="88" t="s">
        <v>882</v>
      </c>
      <c r="F788" s="89" t="s">
        <v>883</v>
      </c>
      <c r="G788" s="90" t="s">
        <v>251</v>
      </c>
      <c r="H788" s="91">
        <v>2.1059999999999999</v>
      </c>
      <c r="I788" s="2"/>
      <c r="J788" s="92">
        <f>ROUND(I788*H788,2)</f>
        <v>0</v>
      </c>
      <c r="K788" s="89" t="s">
        <v>146</v>
      </c>
      <c r="L788" s="16"/>
      <c r="M788" s="93" t="s">
        <v>1</v>
      </c>
      <c r="N788" s="94" t="s">
        <v>34</v>
      </c>
      <c r="O788" s="95">
        <v>1.4430000000000001</v>
      </c>
      <c r="P788" s="95">
        <f>O788*H788</f>
        <v>3.038958</v>
      </c>
      <c r="Q788" s="95">
        <v>3.2000000000000003E-4</v>
      </c>
      <c r="R788" s="95">
        <f>Q788*H788</f>
        <v>6.7392000000000005E-4</v>
      </c>
      <c r="S788" s="95">
        <v>0</v>
      </c>
      <c r="T788" s="96">
        <f>S788*H788</f>
        <v>0</v>
      </c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R788" s="97" t="s">
        <v>248</v>
      </c>
      <c r="AT788" s="97" t="s">
        <v>142</v>
      </c>
      <c r="AU788" s="97" t="s">
        <v>78</v>
      </c>
      <c r="AY788" s="7" t="s">
        <v>140</v>
      </c>
      <c r="BE788" s="98">
        <f>IF(N788="základní",J788,0)</f>
        <v>0</v>
      </c>
      <c r="BF788" s="98">
        <f>IF(N788="snížená",J788,0)</f>
        <v>0</v>
      </c>
      <c r="BG788" s="98">
        <f>IF(N788="zákl. přenesená",J788,0)</f>
        <v>0</v>
      </c>
      <c r="BH788" s="98">
        <f>IF(N788="sníž. přenesená",J788,0)</f>
        <v>0</v>
      </c>
      <c r="BI788" s="98">
        <f>IF(N788="nulová",J788,0)</f>
        <v>0</v>
      </c>
      <c r="BJ788" s="7" t="s">
        <v>76</v>
      </c>
      <c r="BK788" s="98">
        <f>ROUND(I788*H788,2)</f>
        <v>0</v>
      </c>
      <c r="BL788" s="7" t="s">
        <v>248</v>
      </c>
      <c r="BM788" s="97" t="s">
        <v>884</v>
      </c>
    </row>
    <row r="789" spans="1:65" s="18" customFormat="1" x14ac:dyDescent="0.2">
      <c r="A789" s="15"/>
      <c r="B789" s="16"/>
      <c r="C789" s="15"/>
      <c r="D789" s="189" t="s">
        <v>149</v>
      </c>
      <c r="E789" s="15"/>
      <c r="F789" s="190" t="s">
        <v>885</v>
      </c>
      <c r="G789" s="15"/>
      <c r="H789" s="15"/>
      <c r="I789" s="15"/>
      <c r="J789" s="15"/>
      <c r="K789" s="15"/>
      <c r="L789" s="16"/>
      <c r="M789" s="101"/>
      <c r="N789" s="102"/>
      <c r="O789" s="103"/>
      <c r="P789" s="103"/>
      <c r="Q789" s="103"/>
      <c r="R789" s="103"/>
      <c r="S789" s="103"/>
      <c r="T789" s="104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7" t="s">
        <v>149</v>
      </c>
      <c r="AU789" s="7" t="s">
        <v>78</v>
      </c>
    </row>
    <row r="790" spans="1:65" s="191" customFormat="1" x14ac:dyDescent="0.2">
      <c r="B790" s="192"/>
      <c r="D790" s="99" t="s">
        <v>151</v>
      </c>
      <c r="E790" s="193" t="s">
        <v>1</v>
      </c>
      <c r="F790" s="194" t="s">
        <v>279</v>
      </c>
      <c r="H790" s="193" t="s">
        <v>1</v>
      </c>
      <c r="L790" s="192"/>
      <c r="M790" s="195"/>
      <c r="N790" s="196"/>
      <c r="O790" s="196"/>
      <c r="P790" s="196"/>
      <c r="Q790" s="196"/>
      <c r="R790" s="196"/>
      <c r="S790" s="196"/>
      <c r="T790" s="197"/>
      <c r="AT790" s="193" t="s">
        <v>151</v>
      </c>
      <c r="AU790" s="193" t="s">
        <v>78</v>
      </c>
      <c r="AV790" s="191" t="s">
        <v>76</v>
      </c>
      <c r="AW790" s="191" t="s">
        <v>26</v>
      </c>
      <c r="AX790" s="191" t="s">
        <v>68</v>
      </c>
      <c r="AY790" s="193" t="s">
        <v>140</v>
      </c>
    </row>
    <row r="791" spans="1:65" s="172" customFormat="1" x14ac:dyDescent="0.2">
      <c r="B791" s="173"/>
      <c r="D791" s="99" t="s">
        <v>151</v>
      </c>
      <c r="E791" s="174" t="s">
        <v>1</v>
      </c>
      <c r="F791" s="175" t="s">
        <v>886</v>
      </c>
      <c r="H791" s="176">
        <v>2.1059999999999999</v>
      </c>
      <c r="L791" s="173"/>
      <c r="M791" s="177"/>
      <c r="N791" s="178"/>
      <c r="O791" s="178"/>
      <c r="P791" s="178"/>
      <c r="Q791" s="178"/>
      <c r="R791" s="178"/>
      <c r="S791" s="178"/>
      <c r="T791" s="179"/>
      <c r="AT791" s="174" t="s">
        <v>151</v>
      </c>
      <c r="AU791" s="174" t="s">
        <v>78</v>
      </c>
      <c r="AV791" s="172" t="s">
        <v>78</v>
      </c>
      <c r="AW791" s="172" t="s">
        <v>26</v>
      </c>
      <c r="AX791" s="172" t="s">
        <v>76</v>
      </c>
      <c r="AY791" s="174" t="s">
        <v>140</v>
      </c>
    </row>
    <row r="792" spans="1:65" s="18" customFormat="1" ht="21.75" customHeight="1" x14ac:dyDescent="0.2">
      <c r="A792" s="15"/>
      <c r="B792" s="16"/>
      <c r="C792" s="154">
        <v>110</v>
      </c>
      <c r="D792" s="154" t="s">
        <v>216</v>
      </c>
      <c r="E792" s="155" t="s">
        <v>888</v>
      </c>
      <c r="F792" s="156" t="s">
        <v>889</v>
      </c>
      <c r="G792" s="157" t="s">
        <v>211</v>
      </c>
      <c r="H792" s="158">
        <v>1</v>
      </c>
      <c r="I792" s="3"/>
      <c r="J792" s="160">
        <f>ROUND(I792*H792,2)</f>
        <v>0</v>
      </c>
      <c r="K792" s="156" t="s">
        <v>2280</v>
      </c>
      <c r="L792" s="161"/>
      <c r="M792" s="162" t="s">
        <v>1</v>
      </c>
      <c r="N792" s="163" t="s">
        <v>34</v>
      </c>
      <c r="O792" s="95">
        <v>0</v>
      </c>
      <c r="P792" s="95">
        <f>O792*H792</f>
        <v>0</v>
      </c>
      <c r="Q792" s="95">
        <v>0.1</v>
      </c>
      <c r="R792" s="95">
        <f>Q792*H792</f>
        <v>0.1</v>
      </c>
      <c r="S792" s="95">
        <v>0</v>
      </c>
      <c r="T792" s="96">
        <f>S792*H792</f>
        <v>0</v>
      </c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R792" s="97" t="s">
        <v>410</v>
      </c>
      <c r="AT792" s="97" t="s">
        <v>216</v>
      </c>
      <c r="AU792" s="97" t="s">
        <v>78</v>
      </c>
      <c r="AY792" s="7" t="s">
        <v>140</v>
      </c>
      <c r="BE792" s="98">
        <f>IF(N792="základní",J792,0)</f>
        <v>0</v>
      </c>
      <c r="BF792" s="98">
        <f>IF(N792="snížená",J792,0)</f>
        <v>0</v>
      </c>
      <c r="BG792" s="98">
        <f>IF(N792="zákl. přenesená",J792,0)</f>
        <v>0</v>
      </c>
      <c r="BH792" s="98">
        <f>IF(N792="sníž. přenesená",J792,0)</f>
        <v>0</v>
      </c>
      <c r="BI792" s="98">
        <f>IF(N792="nulová",J792,0)</f>
        <v>0</v>
      </c>
      <c r="BJ792" s="7" t="s">
        <v>76</v>
      </c>
      <c r="BK792" s="98">
        <f>ROUND(I792*H792,2)</f>
        <v>0</v>
      </c>
      <c r="BL792" s="7" t="s">
        <v>248</v>
      </c>
      <c r="BM792" s="97" t="s">
        <v>890</v>
      </c>
    </row>
    <row r="793" spans="1:65" s="18" customFormat="1" ht="24.2" customHeight="1" x14ac:dyDescent="0.2">
      <c r="A793" s="15"/>
      <c r="B793" s="16"/>
      <c r="C793" s="87">
        <v>111</v>
      </c>
      <c r="D793" s="87" t="s">
        <v>142</v>
      </c>
      <c r="E793" s="88" t="s">
        <v>891</v>
      </c>
      <c r="F793" s="89" t="s">
        <v>892</v>
      </c>
      <c r="G793" s="90" t="s">
        <v>251</v>
      </c>
      <c r="H793" s="91">
        <v>2.2799999999999998</v>
      </c>
      <c r="I793" s="2"/>
      <c r="J793" s="92">
        <f>ROUND(I793*H793,2)</f>
        <v>0</v>
      </c>
      <c r="K793" s="89" t="s">
        <v>146</v>
      </c>
      <c r="L793" s="16"/>
      <c r="M793" s="93" t="s">
        <v>1</v>
      </c>
      <c r="N793" s="94" t="s">
        <v>34</v>
      </c>
      <c r="O793" s="95">
        <v>1.5760000000000001</v>
      </c>
      <c r="P793" s="95">
        <f>O793*H793</f>
        <v>3.59328</v>
      </c>
      <c r="Q793" s="95">
        <v>3.5E-4</v>
      </c>
      <c r="R793" s="95">
        <f>Q793*H793</f>
        <v>7.9799999999999988E-4</v>
      </c>
      <c r="S793" s="95">
        <v>0</v>
      </c>
      <c r="T793" s="96">
        <f>S793*H793</f>
        <v>0</v>
      </c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R793" s="97" t="s">
        <v>248</v>
      </c>
      <c r="AT793" s="97" t="s">
        <v>142</v>
      </c>
      <c r="AU793" s="97" t="s">
        <v>78</v>
      </c>
      <c r="AY793" s="7" t="s">
        <v>140</v>
      </c>
      <c r="BE793" s="98">
        <f>IF(N793="základní",J793,0)</f>
        <v>0</v>
      </c>
      <c r="BF793" s="98">
        <f>IF(N793="snížená",J793,0)</f>
        <v>0</v>
      </c>
      <c r="BG793" s="98">
        <f>IF(N793="zákl. přenesená",J793,0)</f>
        <v>0</v>
      </c>
      <c r="BH793" s="98">
        <f>IF(N793="sníž. přenesená",J793,0)</f>
        <v>0</v>
      </c>
      <c r="BI793" s="98">
        <f>IF(N793="nulová",J793,0)</f>
        <v>0</v>
      </c>
      <c r="BJ793" s="7" t="s">
        <v>76</v>
      </c>
      <c r="BK793" s="98">
        <f>ROUND(I793*H793,2)</f>
        <v>0</v>
      </c>
      <c r="BL793" s="7" t="s">
        <v>248</v>
      </c>
      <c r="BM793" s="97" t="s">
        <v>893</v>
      </c>
    </row>
    <row r="794" spans="1:65" s="18" customFormat="1" x14ac:dyDescent="0.2">
      <c r="A794" s="15"/>
      <c r="B794" s="16"/>
      <c r="C794" s="15"/>
      <c r="D794" s="189" t="s">
        <v>149</v>
      </c>
      <c r="E794" s="15"/>
      <c r="F794" s="190" t="s">
        <v>894</v>
      </c>
      <c r="G794" s="15"/>
      <c r="H794" s="15"/>
      <c r="I794" s="15"/>
      <c r="J794" s="15"/>
      <c r="K794" s="15"/>
      <c r="L794" s="16"/>
      <c r="M794" s="101"/>
      <c r="N794" s="102"/>
      <c r="O794" s="103"/>
      <c r="P794" s="103"/>
      <c r="Q794" s="103"/>
      <c r="R794" s="103"/>
      <c r="S794" s="103"/>
      <c r="T794" s="104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7" t="s">
        <v>149</v>
      </c>
      <c r="AU794" s="7" t="s">
        <v>78</v>
      </c>
    </row>
    <row r="795" spans="1:65" s="191" customFormat="1" x14ac:dyDescent="0.2">
      <c r="B795" s="192"/>
      <c r="D795" s="99" t="s">
        <v>151</v>
      </c>
      <c r="E795" s="193" t="s">
        <v>1</v>
      </c>
      <c r="F795" s="194" t="s">
        <v>275</v>
      </c>
      <c r="H795" s="193" t="s">
        <v>1</v>
      </c>
      <c r="L795" s="192"/>
      <c r="M795" s="195"/>
      <c r="N795" s="196"/>
      <c r="O795" s="196"/>
      <c r="P795" s="196"/>
      <c r="Q795" s="196"/>
      <c r="R795" s="196"/>
      <c r="S795" s="196"/>
      <c r="T795" s="197"/>
      <c r="AT795" s="193" t="s">
        <v>151</v>
      </c>
      <c r="AU795" s="193" t="s">
        <v>78</v>
      </c>
      <c r="AV795" s="191" t="s">
        <v>76</v>
      </c>
      <c r="AW795" s="191" t="s">
        <v>26</v>
      </c>
      <c r="AX795" s="191" t="s">
        <v>68</v>
      </c>
      <c r="AY795" s="193" t="s">
        <v>140</v>
      </c>
    </row>
    <row r="796" spans="1:65" s="172" customFormat="1" x14ac:dyDescent="0.2">
      <c r="B796" s="173"/>
      <c r="D796" s="99" t="s">
        <v>151</v>
      </c>
      <c r="E796" s="174" t="s">
        <v>1</v>
      </c>
      <c r="F796" s="175" t="s">
        <v>590</v>
      </c>
      <c r="H796" s="176">
        <v>0.76</v>
      </c>
      <c r="L796" s="173"/>
      <c r="M796" s="177"/>
      <c r="N796" s="178"/>
      <c r="O796" s="178"/>
      <c r="P796" s="178"/>
      <c r="Q796" s="178"/>
      <c r="R796" s="178"/>
      <c r="S796" s="178"/>
      <c r="T796" s="179"/>
      <c r="AT796" s="174" t="s">
        <v>151</v>
      </c>
      <c r="AU796" s="174" t="s">
        <v>78</v>
      </c>
      <c r="AV796" s="172" t="s">
        <v>78</v>
      </c>
      <c r="AW796" s="172" t="s">
        <v>26</v>
      </c>
      <c r="AX796" s="172" t="s">
        <v>68</v>
      </c>
      <c r="AY796" s="174" t="s">
        <v>140</v>
      </c>
    </row>
    <row r="797" spans="1:65" s="191" customFormat="1" x14ac:dyDescent="0.2">
      <c r="B797" s="192"/>
      <c r="D797" s="99" t="s">
        <v>151</v>
      </c>
      <c r="E797" s="193" t="s">
        <v>1</v>
      </c>
      <c r="F797" s="194" t="s">
        <v>277</v>
      </c>
      <c r="H797" s="193" t="s">
        <v>1</v>
      </c>
      <c r="L797" s="192"/>
      <c r="M797" s="195"/>
      <c r="N797" s="196"/>
      <c r="O797" s="196"/>
      <c r="P797" s="196"/>
      <c r="Q797" s="196"/>
      <c r="R797" s="196"/>
      <c r="S797" s="196"/>
      <c r="T797" s="197"/>
      <c r="AT797" s="193" t="s">
        <v>151</v>
      </c>
      <c r="AU797" s="193" t="s">
        <v>78</v>
      </c>
      <c r="AV797" s="191" t="s">
        <v>76</v>
      </c>
      <c r="AW797" s="191" t="s">
        <v>26</v>
      </c>
      <c r="AX797" s="191" t="s">
        <v>68</v>
      </c>
      <c r="AY797" s="193" t="s">
        <v>140</v>
      </c>
    </row>
    <row r="798" spans="1:65" s="172" customFormat="1" x14ac:dyDescent="0.2">
      <c r="B798" s="173"/>
      <c r="D798" s="99" t="s">
        <v>151</v>
      </c>
      <c r="E798" s="174" t="s">
        <v>1</v>
      </c>
      <c r="F798" s="175" t="s">
        <v>590</v>
      </c>
      <c r="H798" s="176">
        <v>0.76</v>
      </c>
      <c r="L798" s="173"/>
      <c r="M798" s="177"/>
      <c r="N798" s="178"/>
      <c r="O798" s="178"/>
      <c r="P798" s="178"/>
      <c r="Q798" s="178"/>
      <c r="R798" s="178"/>
      <c r="S798" s="178"/>
      <c r="T798" s="179"/>
      <c r="AT798" s="174" t="s">
        <v>151</v>
      </c>
      <c r="AU798" s="174" t="s">
        <v>78</v>
      </c>
      <c r="AV798" s="172" t="s">
        <v>78</v>
      </c>
      <c r="AW798" s="172" t="s">
        <v>26</v>
      </c>
      <c r="AX798" s="172" t="s">
        <v>68</v>
      </c>
      <c r="AY798" s="174" t="s">
        <v>140</v>
      </c>
    </row>
    <row r="799" spans="1:65" s="191" customFormat="1" x14ac:dyDescent="0.2">
      <c r="B799" s="192"/>
      <c r="D799" s="99" t="s">
        <v>151</v>
      </c>
      <c r="E799" s="193" t="s">
        <v>1</v>
      </c>
      <c r="F799" s="194" t="s">
        <v>278</v>
      </c>
      <c r="H799" s="193" t="s">
        <v>1</v>
      </c>
      <c r="L799" s="192"/>
      <c r="M799" s="195"/>
      <c r="N799" s="196"/>
      <c r="O799" s="196"/>
      <c r="P799" s="196"/>
      <c r="Q799" s="196"/>
      <c r="R799" s="196"/>
      <c r="S799" s="196"/>
      <c r="T799" s="197"/>
      <c r="AT799" s="193" t="s">
        <v>151</v>
      </c>
      <c r="AU799" s="193" t="s">
        <v>78</v>
      </c>
      <c r="AV799" s="191" t="s">
        <v>76</v>
      </c>
      <c r="AW799" s="191" t="s">
        <v>26</v>
      </c>
      <c r="AX799" s="191" t="s">
        <v>68</v>
      </c>
      <c r="AY799" s="193" t="s">
        <v>140</v>
      </c>
    </row>
    <row r="800" spans="1:65" s="172" customFormat="1" x14ac:dyDescent="0.2">
      <c r="B800" s="173"/>
      <c r="D800" s="99" t="s">
        <v>151</v>
      </c>
      <c r="E800" s="174" t="s">
        <v>1</v>
      </c>
      <c r="F800" s="175" t="s">
        <v>590</v>
      </c>
      <c r="H800" s="176">
        <v>0.76</v>
      </c>
      <c r="L800" s="173"/>
      <c r="M800" s="177"/>
      <c r="N800" s="178"/>
      <c r="O800" s="178"/>
      <c r="P800" s="178"/>
      <c r="Q800" s="178"/>
      <c r="R800" s="178"/>
      <c r="S800" s="178"/>
      <c r="T800" s="179"/>
      <c r="AT800" s="174" t="s">
        <v>151</v>
      </c>
      <c r="AU800" s="174" t="s">
        <v>78</v>
      </c>
      <c r="AV800" s="172" t="s">
        <v>78</v>
      </c>
      <c r="AW800" s="172" t="s">
        <v>26</v>
      </c>
      <c r="AX800" s="172" t="s">
        <v>68</v>
      </c>
      <c r="AY800" s="174" t="s">
        <v>140</v>
      </c>
    </row>
    <row r="801" spans="1:65" s="180" customFormat="1" x14ac:dyDescent="0.2">
      <c r="B801" s="181"/>
      <c r="D801" s="99" t="s">
        <v>151</v>
      </c>
      <c r="E801" s="182" t="s">
        <v>1</v>
      </c>
      <c r="F801" s="183" t="s">
        <v>157</v>
      </c>
      <c r="H801" s="184">
        <v>2.2799999999999998</v>
      </c>
      <c r="L801" s="181"/>
      <c r="M801" s="185"/>
      <c r="N801" s="186"/>
      <c r="O801" s="186"/>
      <c r="P801" s="186"/>
      <c r="Q801" s="186"/>
      <c r="R801" s="186"/>
      <c r="S801" s="186"/>
      <c r="T801" s="187"/>
      <c r="AT801" s="182" t="s">
        <v>151</v>
      </c>
      <c r="AU801" s="182" t="s">
        <v>78</v>
      </c>
      <c r="AV801" s="180" t="s">
        <v>147</v>
      </c>
      <c r="AW801" s="180" t="s">
        <v>26</v>
      </c>
      <c r="AX801" s="180" t="s">
        <v>76</v>
      </c>
      <c r="AY801" s="182" t="s">
        <v>140</v>
      </c>
    </row>
    <row r="802" spans="1:65" s="18" customFormat="1" ht="24.2" customHeight="1" x14ac:dyDescent="0.2">
      <c r="A802" s="15"/>
      <c r="B802" s="16"/>
      <c r="C802" s="154">
        <v>112</v>
      </c>
      <c r="D802" s="154" t="s">
        <v>216</v>
      </c>
      <c r="E802" s="155" t="s">
        <v>896</v>
      </c>
      <c r="F802" s="156" t="s">
        <v>897</v>
      </c>
      <c r="G802" s="157" t="s">
        <v>211</v>
      </c>
      <c r="H802" s="158">
        <v>1</v>
      </c>
      <c r="I802" s="3"/>
      <c r="J802" s="160">
        <f>ROUND(I802*H802,2)</f>
        <v>0</v>
      </c>
      <c r="K802" s="156" t="s">
        <v>2280</v>
      </c>
      <c r="L802" s="161"/>
      <c r="M802" s="162" t="s">
        <v>1</v>
      </c>
      <c r="N802" s="163" t="s">
        <v>34</v>
      </c>
      <c r="O802" s="95">
        <v>0</v>
      </c>
      <c r="P802" s="95">
        <f>O802*H802</f>
        <v>0</v>
      </c>
      <c r="Q802" s="95">
        <v>0.04</v>
      </c>
      <c r="R802" s="95">
        <f>Q802*H802</f>
        <v>0.04</v>
      </c>
      <c r="S802" s="95">
        <v>0</v>
      </c>
      <c r="T802" s="96">
        <f>S802*H802</f>
        <v>0</v>
      </c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R802" s="97" t="s">
        <v>410</v>
      </c>
      <c r="AT802" s="97" t="s">
        <v>216</v>
      </c>
      <c r="AU802" s="97" t="s">
        <v>78</v>
      </c>
      <c r="AY802" s="7" t="s">
        <v>140</v>
      </c>
      <c r="BE802" s="98">
        <f>IF(N802="základní",J802,0)</f>
        <v>0</v>
      </c>
      <c r="BF802" s="98">
        <f>IF(N802="snížená",J802,0)</f>
        <v>0</v>
      </c>
      <c r="BG802" s="98">
        <f>IF(N802="zákl. přenesená",J802,0)</f>
        <v>0</v>
      </c>
      <c r="BH802" s="98">
        <f>IF(N802="sníž. přenesená",J802,0)</f>
        <v>0</v>
      </c>
      <c r="BI802" s="98">
        <f>IF(N802="nulová",J802,0)</f>
        <v>0</v>
      </c>
      <c r="BJ802" s="7" t="s">
        <v>76</v>
      </c>
      <c r="BK802" s="98">
        <f>ROUND(I802*H802,2)</f>
        <v>0</v>
      </c>
      <c r="BL802" s="7" t="s">
        <v>248</v>
      </c>
      <c r="BM802" s="97" t="s">
        <v>898</v>
      </c>
    </row>
    <row r="803" spans="1:65" s="18" customFormat="1" ht="24.2" customHeight="1" x14ac:dyDescent="0.2">
      <c r="A803" s="15"/>
      <c r="B803" s="16"/>
      <c r="C803" s="154">
        <v>113</v>
      </c>
      <c r="D803" s="154" t="s">
        <v>216</v>
      </c>
      <c r="E803" s="155" t="s">
        <v>899</v>
      </c>
      <c r="F803" s="156" t="s">
        <v>900</v>
      </c>
      <c r="G803" s="157" t="s">
        <v>211</v>
      </c>
      <c r="H803" s="158">
        <v>1</v>
      </c>
      <c r="I803" s="3"/>
      <c r="J803" s="160">
        <f>ROUND(I803*H803,2)</f>
        <v>0</v>
      </c>
      <c r="K803" s="156" t="s">
        <v>2280</v>
      </c>
      <c r="L803" s="161"/>
      <c r="M803" s="162" t="s">
        <v>1</v>
      </c>
      <c r="N803" s="163" t="s">
        <v>34</v>
      </c>
      <c r="O803" s="95">
        <v>0</v>
      </c>
      <c r="P803" s="95">
        <f>O803*H803</f>
        <v>0</v>
      </c>
      <c r="Q803" s="95">
        <v>0.04</v>
      </c>
      <c r="R803" s="95">
        <f>Q803*H803</f>
        <v>0.04</v>
      </c>
      <c r="S803" s="95">
        <v>0</v>
      </c>
      <c r="T803" s="96">
        <f>S803*H803</f>
        <v>0</v>
      </c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R803" s="97" t="s">
        <v>410</v>
      </c>
      <c r="AT803" s="97" t="s">
        <v>216</v>
      </c>
      <c r="AU803" s="97" t="s">
        <v>78</v>
      </c>
      <c r="AY803" s="7" t="s">
        <v>140</v>
      </c>
      <c r="BE803" s="98">
        <f>IF(N803="základní",J803,0)</f>
        <v>0</v>
      </c>
      <c r="BF803" s="98">
        <f>IF(N803="snížená",J803,0)</f>
        <v>0</v>
      </c>
      <c r="BG803" s="98">
        <f>IF(N803="zákl. přenesená",J803,0)</f>
        <v>0</v>
      </c>
      <c r="BH803" s="98">
        <f>IF(N803="sníž. přenesená",J803,0)</f>
        <v>0</v>
      </c>
      <c r="BI803" s="98">
        <f>IF(N803="nulová",J803,0)</f>
        <v>0</v>
      </c>
      <c r="BJ803" s="7" t="s">
        <v>76</v>
      </c>
      <c r="BK803" s="98">
        <f>ROUND(I803*H803,2)</f>
        <v>0</v>
      </c>
      <c r="BL803" s="7" t="s">
        <v>248</v>
      </c>
      <c r="BM803" s="97" t="s">
        <v>901</v>
      </c>
    </row>
    <row r="804" spans="1:65" s="18" customFormat="1" ht="24.2" customHeight="1" x14ac:dyDescent="0.2">
      <c r="A804" s="15"/>
      <c r="B804" s="16"/>
      <c r="C804" s="154">
        <v>114</v>
      </c>
      <c r="D804" s="154" t="s">
        <v>216</v>
      </c>
      <c r="E804" s="155" t="s">
        <v>903</v>
      </c>
      <c r="F804" s="156" t="s">
        <v>904</v>
      </c>
      <c r="G804" s="157" t="s">
        <v>211</v>
      </c>
      <c r="H804" s="158">
        <v>1</v>
      </c>
      <c r="I804" s="3"/>
      <c r="J804" s="160">
        <f>ROUND(I804*H804,2)</f>
        <v>0</v>
      </c>
      <c r="K804" s="156" t="s">
        <v>2280</v>
      </c>
      <c r="L804" s="161"/>
      <c r="M804" s="162" t="s">
        <v>1</v>
      </c>
      <c r="N804" s="163" t="s">
        <v>34</v>
      </c>
      <c r="O804" s="95">
        <v>0</v>
      </c>
      <c r="P804" s="95">
        <f>O804*H804</f>
        <v>0</v>
      </c>
      <c r="Q804" s="95">
        <v>0.04</v>
      </c>
      <c r="R804" s="95">
        <f>Q804*H804</f>
        <v>0.04</v>
      </c>
      <c r="S804" s="95">
        <v>0</v>
      </c>
      <c r="T804" s="96">
        <f>S804*H804</f>
        <v>0</v>
      </c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R804" s="97" t="s">
        <v>410</v>
      </c>
      <c r="AT804" s="97" t="s">
        <v>216</v>
      </c>
      <c r="AU804" s="97" t="s">
        <v>78</v>
      </c>
      <c r="AY804" s="7" t="s">
        <v>140</v>
      </c>
      <c r="BE804" s="98">
        <f>IF(N804="základní",J804,0)</f>
        <v>0</v>
      </c>
      <c r="BF804" s="98">
        <f>IF(N804="snížená",J804,0)</f>
        <v>0</v>
      </c>
      <c r="BG804" s="98">
        <f>IF(N804="zákl. přenesená",J804,0)</f>
        <v>0</v>
      </c>
      <c r="BH804" s="98">
        <f>IF(N804="sníž. přenesená",J804,0)</f>
        <v>0</v>
      </c>
      <c r="BI804" s="98">
        <f>IF(N804="nulová",J804,0)</f>
        <v>0</v>
      </c>
      <c r="BJ804" s="7" t="s">
        <v>76</v>
      </c>
      <c r="BK804" s="98">
        <f>ROUND(I804*H804,2)</f>
        <v>0</v>
      </c>
      <c r="BL804" s="7" t="s">
        <v>248</v>
      </c>
      <c r="BM804" s="97" t="s">
        <v>905</v>
      </c>
    </row>
    <row r="805" spans="1:65" s="18" customFormat="1" ht="16.5" customHeight="1" x14ac:dyDescent="0.2">
      <c r="A805" s="15"/>
      <c r="B805" s="16"/>
      <c r="C805" s="87">
        <v>115</v>
      </c>
      <c r="D805" s="87" t="s">
        <v>142</v>
      </c>
      <c r="E805" s="88" t="s">
        <v>906</v>
      </c>
      <c r="F805" s="89" t="s">
        <v>907</v>
      </c>
      <c r="G805" s="90" t="s">
        <v>251</v>
      </c>
      <c r="H805" s="91">
        <v>97.555000000000007</v>
      </c>
      <c r="I805" s="2"/>
      <c r="J805" s="92">
        <f>ROUND(I805*H805,2)</f>
        <v>0</v>
      </c>
      <c r="K805" s="89" t="s">
        <v>146</v>
      </c>
      <c r="L805" s="16"/>
      <c r="M805" s="93" t="s">
        <v>1</v>
      </c>
      <c r="N805" s="94" t="s">
        <v>34</v>
      </c>
      <c r="O805" s="95">
        <v>0.42</v>
      </c>
      <c r="P805" s="95">
        <f>O805*H805</f>
        <v>40.973100000000002</v>
      </c>
      <c r="Q805" s="95">
        <v>0</v>
      </c>
      <c r="R805" s="95">
        <f>Q805*H805</f>
        <v>0</v>
      </c>
      <c r="S805" s="95">
        <v>0.02</v>
      </c>
      <c r="T805" s="96">
        <f>S805*H805</f>
        <v>1.9511000000000003</v>
      </c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R805" s="97" t="s">
        <v>248</v>
      </c>
      <c r="AT805" s="97" t="s">
        <v>142</v>
      </c>
      <c r="AU805" s="97" t="s">
        <v>78</v>
      </c>
      <c r="AY805" s="7" t="s">
        <v>140</v>
      </c>
      <c r="BE805" s="98">
        <f>IF(N805="základní",J805,0)</f>
        <v>0</v>
      </c>
      <c r="BF805" s="98">
        <f>IF(N805="snížená",J805,0)</f>
        <v>0</v>
      </c>
      <c r="BG805" s="98">
        <f>IF(N805="zákl. přenesená",J805,0)</f>
        <v>0</v>
      </c>
      <c r="BH805" s="98">
        <f>IF(N805="sníž. přenesená",J805,0)</f>
        <v>0</v>
      </c>
      <c r="BI805" s="98">
        <f>IF(N805="nulová",J805,0)</f>
        <v>0</v>
      </c>
      <c r="BJ805" s="7" t="s">
        <v>76</v>
      </c>
      <c r="BK805" s="98">
        <f>ROUND(I805*H805,2)</f>
        <v>0</v>
      </c>
      <c r="BL805" s="7" t="s">
        <v>248</v>
      </c>
      <c r="BM805" s="97" t="s">
        <v>908</v>
      </c>
    </row>
    <row r="806" spans="1:65" s="18" customFormat="1" x14ac:dyDescent="0.2">
      <c r="A806" s="15"/>
      <c r="B806" s="16"/>
      <c r="C806" s="15"/>
      <c r="D806" s="189" t="s">
        <v>149</v>
      </c>
      <c r="E806" s="15"/>
      <c r="F806" s="190" t="s">
        <v>909</v>
      </c>
      <c r="G806" s="15"/>
      <c r="H806" s="15"/>
      <c r="I806" s="15"/>
      <c r="J806" s="15"/>
      <c r="K806" s="15"/>
      <c r="L806" s="16"/>
      <c r="M806" s="101"/>
      <c r="N806" s="102"/>
      <c r="O806" s="103"/>
      <c r="P806" s="103"/>
      <c r="Q806" s="103"/>
      <c r="R806" s="103"/>
      <c r="S806" s="103"/>
      <c r="T806" s="104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7" t="s">
        <v>149</v>
      </c>
      <c r="AU806" s="7" t="s">
        <v>78</v>
      </c>
    </row>
    <row r="807" spans="1:65" s="191" customFormat="1" x14ac:dyDescent="0.2">
      <c r="B807" s="192"/>
      <c r="D807" s="99" t="s">
        <v>151</v>
      </c>
      <c r="E807" s="193" t="s">
        <v>1</v>
      </c>
      <c r="F807" s="194" t="s">
        <v>910</v>
      </c>
      <c r="H807" s="193" t="s">
        <v>1</v>
      </c>
      <c r="L807" s="192"/>
      <c r="M807" s="195"/>
      <c r="N807" s="196"/>
      <c r="O807" s="196"/>
      <c r="P807" s="196"/>
      <c r="Q807" s="196"/>
      <c r="R807" s="196"/>
      <c r="S807" s="196"/>
      <c r="T807" s="197"/>
      <c r="AT807" s="193" t="s">
        <v>151</v>
      </c>
      <c r="AU807" s="193" t="s">
        <v>78</v>
      </c>
      <c r="AV807" s="191" t="s">
        <v>76</v>
      </c>
      <c r="AW807" s="191" t="s">
        <v>26</v>
      </c>
      <c r="AX807" s="191" t="s">
        <v>68</v>
      </c>
      <c r="AY807" s="193" t="s">
        <v>140</v>
      </c>
    </row>
    <row r="808" spans="1:65" s="191" customFormat="1" x14ac:dyDescent="0.2">
      <c r="B808" s="192"/>
      <c r="D808" s="99" t="s">
        <v>151</v>
      </c>
      <c r="E808" s="193" t="s">
        <v>1</v>
      </c>
      <c r="F808" s="194" t="s">
        <v>213</v>
      </c>
      <c r="H808" s="193" t="s">
        <v>1</v>
      </c>
      <c r="L808" s="192"/>
      <c r="M808" s="195"/>
      <c r="N808" s="196"/>
      <c r="O808" s="196"/>
      <c r="P808" s="196"/>
      <c r="Q808" s="196"/>
      <c r="R808" s="196"/>
      <c r="S808" s="196"/>
      <c r="T808" s="197"/>
      <c r="AT808" s="193" t="s">
        <v>151</v>
      </c>
      <c r="AU808" s="193" t="s">
        <v>78</v>
      </c>
      <c r="AV808" s="191" t="s">
        <v>76</v>
      </c>
      <c r="AW808" s="191" t="s">
        <v>26</v>
      </c>
      <c r="AX808" s="191" t="s">
        <v>68</v>
      </c>
      <c r="AY808" s="193" t="s">
        <v>140</v>
      </c>
    </row>
    <row r="809" spans="1:65" s="191" customFormat="1" x14ac:dyDescent="0.2">
      <c r="B809" s="192"/>
      <c r="D809" s="99" t="s">
        <v>151</v>
      </c>
      <c r="E809" s="193" t="s">
        <v>1</v>
      </c>
      <c r="F809" s="194" t="s">
        <v>911</v>
      </c>
      <c r="H809" s="193" t="s">
        <v>1</v>
      </c>
      <c r="L809" s="192"/>
      <c r="M809" s="195"/>
      <c r="N809" s="196"/>
      <c r="O809" s="196"/>
      <c r="P809" s="196"/>
      <c r="Q809" s="196"/>
      <c r="R809" s="196"/>
      <c r="S809" s="196"/>
      <c r="T809" s="197"/>
      <c r="AT809" s="193" t="s">
        <v>151</v>
      </c>
      <c r="AU809" s="193" t="s">
        <v>78</v>
      </c>
      <c r="AV809" s="191" t="s">
        <v>76</v>
      </c>
      <c r="AW809" s="191" t="s">
        <v>26</v>
      </c>
      <c r="AX809" s="191" t="s">
        <v>68</v>
      </c>
      <c r="AY809" s="193" t="s">
        <v>140</v>
      </c>
    </row>
    <row r="810" spans="1:65" s="172" customFormat="1" x14ac:dyDescent="0.2">
      <c r="B810" s="173"/>
      <c r="D810" s="99" t="s">
        <v>151</v>
      </c>
      <c r="E810" s="174" t="s">
        <v>1</v>
      </c>
      <c r="F810" s="175" t="s">
        <v>912</v>
      </c>
      <c r="H810" s="176">
        <v>10.584</v>
      </c>
      <c r="L810" s="173"/>
      <c r="M810" s="177"/>
      <c r="N810" s="178"/>
      <c r="O810" s="178"/>
      <c r="P810" s="178"/>
      <c r="Q810" s="178"/>
      <c r="R810" s="178"/>
      <c r="S810" s="178"/>
      <c r="T810" s="179"/>
      <c r="AT810" s="174" t="s">
        <v>151</v>
      </c>
      <c r="AU810" s="174" t="s">
        <v>78</v>
      </c>
      <c r="AV810" s="172" t="s">
        <v>78</v>
      </c>
      <c r="AW810" s="172" t="s">
        <v>26</v>
      </c>
      <c r="AX810" s="172" t="s">
        <v>68</v>
      </c>
      <c r="AY810" s="174" t="s">
        <v>140</v>
      </c>
    </row>
    <row r="811" spans="1:65" s="191" customFormat="1" x14ac:dyDescent="0.2">
      <c r="B811" s="192"/>
      <c r="D811" s="99" t="s">
        <v>151</v>
      </c>
      <c r="E811" s="193" t="s">
        <v>1</v>
      </c>
      <c r="F811" s="194" t="s">
        <v>214</v>
      </c>
      <c r="H811" s="193" t="s">
        <v>1</v>
      </c>
      <c r="L811" s="192"/>
      <c r="M811" s="195"/>
      <c r="N811" s="196"/>
      <c r="O811" s="196"/>
      <c r="P811" s="196"/>
      <c r="Q811" s="196"/>
      <c r="R811" s="196"/>
      <c r="S811" s="196"/>
      <c r="T811" s="197"/>
      <c r="AT811" s="193" t="s">
        <v>151</v>
      </c>
      <c r="AU811" s="193" t="s">
        <v>78</v>
      </c>
      <c r="AV811" s="191" t="s">
        <v>76</v>
      </c>
      <c r="AW811" s="191" t="s">
        <v>26</v>
      </c>
      <c r="AX811" s="191" t="s">
        <v>68</v>
      </c>
      <c r="AY811" s="193" t="s">
        <v>140</v>
      </c>
    </row>
    <row r="812" spans="1:65" s="172" customFormat="1" x14ac:dyDescent="0.2">
      <c r="B812" s="173"/>
      <c r="D812" s="99" t="s">
        <v>151</v>
      </c>
      <c r="E812" s="174" t="s">
        <v>1</v>
      </c>
      <c r="F812" s="175" t="s">
        <v>913</v>
      </c>
      <c r="H812" s="176">
        <v>4.47</v>
      </c>
      <c r="L812" s="173"/>
      <c r="M812" s="177"/>
      <c r="N812" s="178"/>
      <c r="O812" s="178"/>
      <c r="P812" s="178"/>
      <c r="Q812" s="178"/>
      <c r="R812" s="178"/>
      <c r="S812" s="178"/>
      <c r="T812" s="179"/>
      <c r="AT812" s="174" t="s">
        <v>151</v>
      </c>
      <c r="AU812" s="174" t="s">
        <v>78</v>
      </c>
      <c r="AV812" s="172" t="s">
        <v>78</v>
      </c>
      <c r="AW812" s="172" t="s">
        <v>26</v>
      </c>
      <c r="AX812" s="172" t="s">
        <v>68</v>
      </c>
      <c r="AY812" s="174" t="s">
        <v>140</v>
      </c>
    </row>
    <row r="813" spans="1:65" s="191" customFormat="1" x14ac:dyDescent="0.2">
      <c r="B813" s="192"/>
      <c r="D813" s="99" t="s">
        <v>151</v>
      </c>
      <c r="E813" s="193" t="s">
        <v>1</v>
      </c>
      <c r="F813" s="194" t="s">
        <v>676</v>
      </c>
      <c r="H813" s="193" t="s">
        <v>1</v>
      </c>
      <c r="L813" s="192"/>
      <c r="M813" s="195"/>
      <c r="N813" s="196"/>
      <c r="O813" s="196"/>
      <c r="P813" s="196"/>
      <c r="Q813" s="196"/>
      <c r="R813" s="196"/>
      <c r="S813" s="196"/>
      <c r="T813" s="197"/>
      <c r="AT813" s="193" t="s">
        <v>151</v>
      </c>
      <c r="AU813" s="193" t="s">
        <v>78</v>
      </c>
      <c r="AV813" s="191" t="s">
        <v>76</v>
      </c>
      <c r="AW813" s="191" t="s">
        <v>26</v>
      </c>
      <c r="AX813" s="191" t="s">
        <v>68</v>
      </c>
      <c r="AY813" s="193" t="s">
        <v>140</v>
      </c>
    </row>
    <row r="814" spans="1:65" s="172" customFormat="1" x14ac:dyDescent="0.2">
      <c r="B814" s="173"/>
      <c r="D814" s="99" t="s">
        <v>151</v>
      </c>
      <c r="E814" s="174" t="s">
        <v>1</v>
      </c>
      <c r="F814" s="175" t="s">
        <v>914</v>
      </c>
      <c r="H814" s="176">
        <v>18.189</v>
      </c>
      <c r="L814" s="173"/>
      <c r="M814" s="177"/>
      <c r="N814" s="178"/>
      <c r="O814" s="178"/>
      <c r="P814" s="178"/>
      <c r="Q814" s="178"/>
      <c r="R814" s="178"/>
      <c r="S814" s="178"/>
      <c r="T814" s="179"/>
      <c r="AT814" s="174" t="s">
        <v>151</v>
      </c>
      <c r="AU814" s="174" t="s">
        <v>78</v>
      </c>
      <c r="AV814" s="172" t="s">
        <v>78</v>
      </c>
      <c r="AW814" s="172" t="s">
        <v>26</v>
      </c>
      <c r="AX814" s="172" t="s">
        <v>68</v>
      </c>
      <c r="AY814" s="174" t="s">
        <v>140</v>
      </c>
    </row>
    <row r="815" spans="1:65" s="172" customFormat="1" x14ac:dyDescent="0.2">
      <c r="B815" s="173"/>
      <c r="D815" s="99" t="s">
        <v>151</v>
      </c>
      <c r="E815" s="174" t="s">
        <v>1</v>
      </c>
      <c r="F815" s="175" t="s">
        <v>915</v>
      </c>
      <c r="H815" s="176">
        <v>12.087</v>
      </c>
      <c r="L815" s="173"/>
      <c r="M815" s="177"/>
      <c r="N815" s="178"/>
      <c r="O815" s="178"/>
      <c r="P815" s="178"/>
      <c r="Q815" s="178"/>
      <c r="R815" s="178"/>
      <c r="S815" s="178"/>
      <c r="T815" s="179"/>
      <c r="AT815" s="174" t="s">
        <v>151</v>
      </c>
      <c r="AU815" s="174" t="s">
        <v>78</v>
      </c>
      <c r="AV815" s="172" t="s">
        <v>78</v>
      </c>
      <c r="AW815" s="172" t="s">
        <v>26</v>
      </c>
      <c r="AX815" s="172" t="s">
        <v>68</v>
      </c>
      <c r="AY815" s="174" t="s">
        <v>140</v>
      </c>
    </row>
    <row r="816" spans="1:65" s="191" customFormat="1" x14ac:dyDescent="0.2">
      <c r="B816" s="192"/>
      <c r="D816" s="99" t="s">
        <v>151</v>
      </c>
      <c r="E816" s="193" t="s">
        <v>1</v>
      </c>
      <c r="F816" s="194" t="s">
        <v>231</v>
      </c>
      <c r="H816" s="193" t="s">
        <v>1</v>
      </c>
      <c r="L816" s="192"/>
      <c r="M816" s="195"/>
      <c r="N816" s="196"/>
      <c r="O816" s="196"/>
      <c r="P816" s="196"/>
      <c r="Q816" s="196"/>
      <c r="R816" s="196"/>
      <c r="S816" s="196"/>
      <c r="T816" s="197"/>
      <c r="AT816" s="193" t="s">
        <v>151</v>
      </c>
      <c r="AU816" s="193" t="s">
        <v>78</v>
      </c>
      <c r="AV816" s="191" t="s">
        <v>76</v>
      </c>
      <c r="AW816" s="191" t="s">
        <v>26</v>
      </c>
      <c r="AX816" s="191" t="s">
        <v>68</v>
      </c>
      <c r="AY816" s="193" t="s">
        <v>140</v>
      </c>
    </row>
    <row r="817" spans="1:65" s="172" customFormat="1" x14ac:dyDescent="0.2">
      <c r="B817" s="173"/>
      <c r="D817" s="99" t="s">
        <v>151</v>
      </c>
      <c r="E817" s="174" t="s">
        <v>1</v>
      </c>
      <c r="F817" s="175" t="s">
        <v>916</v>
      </c>
      <c r="H817" s="176">
        <v>3.4649999999999999</v>
      </c>
      <c r="L817" s="173"/>
      <c r="M817" s="177"/>
      <c r="N817" s="178"/>
      <c r="O817" s="178"/>
      <c r="P817" s="178"/>
      <c r="Q817" s="178"/>
      <c r="R817" s="178"/>
      <c r="S817" s="178"/>
      <c r="T817" s="179"/>
      <c r="AT817" s="174" t="s">
        <v>151</v>
      </c>
      <c r="AU817" s="174" t="s">
        <v>78</v>
      </c>
      <c r="AV817" s="172" t="s">
        <v>78</v>
      </c>
      <c r="AW817" s="172" t="s">
        <v>26</v>
      </c>
      <c r="AX817" s="172" t="s">
        <v>68</v>
      </c>
      <c r="AY817" s="174" t="s">
        <v>140</v>
      </c>
    </row>
    <row r="818" spans="1:65" s="191" customFormat="1" x14ac:dyDescent="0.2">
      <c r="B818" s="192"/>
      <c r="D818" s="99" t="s">
        <v>151</v>
      </c>
      <c r="E818" s="193" t="s">
        <v>1</v>
      </c>
      <c r="F818" s="194" t="s">
        <v>917</v>
      </c>
      <c r="H818" s="193" t="s">
        <v>1</v>
      </c>
      <c r="L818" s="192"/>
      <c r="M818" s="195"/>
      <c r="N818" s="196"/>
      <c r="O818" s="196"/>
      <c r="P818" s="196"/>
      <c r="Q818" s="196"/>
      <c r="R818" s="196"/>
      <c r="S818" s="196"/>
      <c r="T818" s="197"/>
      <c r="AT818" s="193" t="s">
        <v>151</v>
      </c>
      <c r="AU818" s="193" t="s">
        <v>78</v>
      </c>
      <c r="AV818" s="191" t="s">
        <v>76</v>
      </c>
      <c r="AW818" s="191" t="s">
        <v>26</v>
      </c>
      <c r="AX818" s="191" t="s">
        <v>68</v>
      </c>
      <c r="AY818" s="193" t="s">
        <v>140</v>
      </c>
    </row>
    <row r="819" spans="1:65" s="172" customFormat="1" x14ac:dyDescent="0.2">
      <c r="B819" s="173"/>
      <c r="D819" s="99" t="s">
        <v>151</v>
      </c>
      <c r="E819" s="174" t="s">
        <v>1</v>
      </c>
      <c r="F819" s="175" t="s">
        <v>918</v>
      </c>
      <c r="H819" s="176">
        <v>48.76</v>
      </c>
      <c r="L819" s="173"/>
      <c r="M819" s="177"/>
      <c r="N819" s="178"/>
      <c r="O819" s="178"/>
      <c r="P819" s="178"/>
      <c r="Q819" s="178"/>
      <c r="R819" s="178"/>
      <c r="S819" s="178"/>
      <c r="T819" s="179"/>
      <c r="AT819" s="174" t="s">
        <v>151</v>
      </c>
      <c r="AU819" s="174" t="s">
        <v>78</v>
      </c>
      <c r="AV819" s="172" t="s">
        <v>78</v>
      </c>
      <c r="AW819" s="172" t="s">
        <v>26</v>
      </c>
      <c r="AX819" s="172" t="s">
        <v>68</v>
      </c>
      <c r="AY819" s="174" t="s">
        <v>140</v>
      </c>
    </row>
    <row r="820" spans="1:65" s="199" customFormat="1" x14ac:dyDescent="0.2">
      <c r="B820" s="200"/>
      <c r="D820" s="99" t="s">
        <v>151</v>
      </c>
      <c r="E820" s="201" t="s">
        <v>1</v>
      </c>
      <c r="F820" s="202" t="s">
        <v>336</v>
      </c>
      <c r="H820" s="203">
        <v>97.555000000000007</v>
      </c>
      <c r="L820" s="200"/>
      <c r="M820" s="204"/>
      <c r="N820" s="205"/>
      <c r="O820" s="205"/>
      <c r="P820" s="205"/>
      <c r="Q820" s="205"/>
      <c r="R820" s="205"/>
      <c r="S820" s="205"/>
      <c r="T820" s="206"/>
      <c r="AT820" s="201" t="s">
        <v>151</v>
      </c>
      <c r="AU820" s="201" t="s">
        <v>78</v>
      </c>
      <c r="AV820" s="199" t="s">
        <v>163</v>
      </c>
      <c r="AW820" s="199" t="s">
        <v>26</v>
      </c>
      <c r="AX820" s="199" t="s">
        <v>68</v>
      </c>
      <c r="AY820" s="201" t="s">
        <v>140</v>
      </c>
    </row>
    <row r="821" spans="1:65" s="180" customFormat="1" x14ac:dyDescent="0.2">
      <c r="B821" s="181"/>
      <c r="D821" s="99" t="s">
        <v>151</v>
      </c>
      <c r="E821" s="182" t="s">
        <v>1</v>
      </c>
      <c r="F821" s="183" t="s">
        <v>157</v>
      </c>
      <c r="H821" s="184">
        <v>97.555000000000007</v>
      </c>
      <c r="L821" s="181"/>
      <c r="M821" s="185"/>
      <c r="N821" s="186"/>
      <c r="O821" s="186"/>
      <c r="P821" s="186"/>
      <c r="Q821" s="186"/>
      <c r="R821" s="186"/>
      <c r="S821" s="186"/>
      <c r="T821" s="187"/>
      <c r="AT821" s="182" t="s">
        <v>151</v>
      </c>
      <c r="AU821" s="182" t="s">
        <v>78</v>
      </c>
      <c r="AV821" s="180" t="s">
        <v>147</v>
      </c>
      <c r="AW821" s="180" t="s">
        <v>26</v>
      </c>
      <c r="AX821" s="180" t="s">
        <v>76</v>
      </c>
      <c r="AY821" s="182" t="s">
        <v>140</v>
      </c>
    </row>
    <row r="822" spans="1:65" s="18" customFormat="1" ht="24.2" customHeight="1" x14ac:dyDescent="0.2">
      <c r="A822" s="15"/>
      <c r="B822" s="16"/>
      <c r="C822" s="87">
        <v>116</v>
      </c>
      <c r="D822" s="87" t="s">
        <v>142</v>
      </c>
      <c r="E822" s="88" t="s">
        <v>920</v>
      </c>
      <c r="F822" s="89" t="s">
        <v>921</v>
      </c>
      <c r="G822" s="90" t="s">
        <v>922</v>
      </c>
      <c r="H822" s="91">
        <v>1070.9670000000001</v>
      </c>
      <c r="I822" s="2"/>
      <c r="J822" s="92">
        <f>ROUND(I822*H822,2)</f>
        <v>0</v>
      </c>
      <c r="K822" s="89" t="s">
        <v>146</v>
      </c>
      <c r="L822" s="16"/>
      <c r="M822" s="93" t="s">
        <v>1</v>
      </c>
      <c r="N822" s="94" t="s">
        <v>34</v>
      </c>
      <c r="O822" s="95">
        <v>0.14599999999999999</v>
      </c>
      <c r="P822" s="95">
        <f>O822*H822</f>
        <v>156.36118200000001</v>
      </c>
      <c r="Q822" s="95">
        <v>6.0000000000000002E-5</v>
      </c>
      <c r="R822" s="95">
        <f>Q822*H822</f>
        <v>6.4258020000000013E-2</v>
      </c>
      <c r="S822" s="95">
        <v>0</v>
      </c>
      <c r="T822" s="96">
        <f>S822*H822</f>
        <v>0</v>
      </c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R822" s="97" t="s">
        <v>248</v>
      </c>
      <c r="AT822" s="97" t="s">
        <v>142</v>
      </c>
      <c r="AU822" s="97" t="s">
        <v>78</v>
      </c>
      <c r="AY822" s="7" t="s">
        <v>140</v>
      </c>
      <c r="BE822" s="98">
        <f>IF(N822="základní",J822,0)</f>
        <v>0</v>
      </c>
      <c r="BF822" s="98">
        <f>IF(N822="snížená",J822,0)</f>
        <v>0</v>
      </c>
      <c r="BG822" s="98">
        <f>IF(N822="zákl. přenesená",J822,0)</f>
        <v>0</v>
      </c>
      <c r="BH822" s="98">
        <f>IF(N822="sníž. přenesená",J822,0)</f>
        <v>0</v>
      </c>
      <c r="BI822" s="98">
        <f>IF(N822="nulová",J822,0)</f>
        <v>0</v>
      </c>
      <c r="BJ822" s="7" t="s">
        <v>76</v>
      </c>
      <c r="BK822" s="98">
        <f>ROUND(I822*H822,2)</f>
        <v>0</v>
      </c>
      <c r="BL822" s="7" t="s">
        <v>248</v>
      </c>
      <c r="BM822" s="97" t="s">
        <v>923</v>
      </c>
    </row>
    <row r="823" spans="1:65" s="18" customFormat="1" x14ac:dyDescent="0.2">
      <c r="A823" s="15"/>
      <c r="B823" s="16"/>
      <c r="C823" s="15"/>
      <c r="D823" s="189" t="s">
        <v>149</v>
      </c>
      <c r="E823" s="15"/>
      <c r="F823" s="190" t="s">
        <v>924</v>
      </c>
      <c r="G823" s="15"/>
      <c r="H823" s="15"/>
      <c r="I823" s="15"/>
      <c r="J823" s="15"/>
      <c r="K823" s="15"/>
      <c r="L823" s="16"/>
      <c r="M823" s="101"/>
      <c r="N823" s="102"/>
      <c r="O823" s="103"/>
      <c r="P823" s="103"/>
      <c r="Q823" s="103"/>
      <c r="R823" s="103"/>
      <c r="S823" s="103"/>
      <c r="T823" s="104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T823" s="7" t="s">
        <v>149</v>
      </c>
      <c r="AU823" s="7" t="s">
        <v>78</v>
      </c>
    </row>
    <row r="824" spans="1:65" s="191" customFormat="1" x14ac:dyDescent="0.2">
      <c r="B824" s="192"/>
      <c r="D824" s="99" t="s">
        <v>151</v>
      </c>
      <c r="E824" s="193" t="s">
        <v>1</v>
      </c>
      <c r="F824" s="194" t="s">
        <v>925</v>
      </c>
      <c r="H824" s="193" t="s">
        <v>1</v>
      </c>
      <c r="L824" s="192"/>
      <c r="M824" s="195"/>
      <c r="N824" s="196"/>
      <c r="O824" s="196"/>
      <c r="P824" s="196"/>
      <c r="Q824" s="196"/>
      <c r="R824" s="196"/>
      <c r="S824" s="196"/>
      <c r="T824" s="197"/>
      <c r="AT824" s="193" t="s">
        <v>151</v>
      </c>
      <c r="AU824" s="193" t="s">
        <v>78</v>
      </c>
      <c r="AV824" s="191" t="s">
        <v>76</v>
      </c>
      <c r="AW824" s="191" t="s">
        <v>26</v>
      </c>
      <c r="AX824" s="191" t="s">
        <v>68</v>
      </c>
      <c r="AY824" s="193" t="s">
        <v>140</v>
      </c>
    </row>
    <row r="825" spans="1:65" s="191" customFormat="1" x14ac:dyDescent="0.2">
      <c r="B825" s="192"/>
      <c r="D825" s="99" t="s">
        <v>151</v>
      </c>
      <c r="E825" s="193" t="s">
        <v>1</v>
      </c>
      <c r="F825" s="194" t="s">
        <v>926</v>
      </c>
      <c r="H825" s="193" t="s">
        <v>1</v>
      </c>
      <c r="L825" s="192"/>
      <c r="M825" s="195"/>
      <c r="N825" s="196"/>
      <c r="O825" s="196"/>
      <c r="P825" s="196"/>
      <c r="Q825" s="196"/>
      <c r="R825" s="196"/>
      <c r="S825" s="196"/>
      <c r="T825" s="197"/>
      <c r="AT825" s="193" t="s">
        <v>151</v>
      </c>
      <c r="AU825" s="193" t="s">
        <v>78</v>
      </c>
      <c r="AV825" s="191" t="s">
        <v>76</v>
      </c>
      <c r="AW825" s="191" t="s">
        <v>26</v>
      </c>
      <c r="AX825" s="191" t="s">
        <v>68</v>
      </c>
      <c r="AY825" s="193" t="s">
        <v>140</v>
      </c>
    </row>
    <row r="826" spans="1:65" s="172" customFormat="1" x14ac:dyDescent="0.2">
      <c r="B826" s="173"/>
      <c r="D826" s="99" t="s">
        <v>151</v>
      </c>
      <c r="E826" s="174" t="s">
        <v>1</v>
      </c>
      <c r="F826" s="175" t="s">
        <v>927</v>
      </c>
      <c r="H826" s="176">
        <v>90.17</v>
      </c>
      <c r="L826" s="173"/>
      <c r="M826" s="177"/>
      <c r="N826" s="178"/>
      <c r="O826" s="178"/>
      <c r="P826" s="178"/>
      <c r="Q826" s="178"/>
      <c r="R826" s="178"/>
      <c r="S826" s="178"/>
      <c r="T826" s="179"/>
      <c r="AT826" s="174" t="s">
        <v>151</v>
      </c>
      <c r="AU826" s="174" t="s">
        <v>78</v>
      </c>
      <c r="AV826" s="172" t="s">
        <v>78</v>
      </c>
      <c r="AW826" s="172" t="s">
        <v>26</v>
      </c>
      <c r="AX826" s="172" t="s">
        <v>68</v>
      </c>
      <c r="AY826" s="174" t="s">
        <v>140</v>
      </c>
    </row>
    <row r="827" spans="1:65" s="172" customFormat="1" x14ac:dyDescent="0.2">
      <c r="B827" s="173"/>
      <c r="D827" s="99" t="s">
        <v>151</v>
      </c>
      <c r="E827" s="174" t="s">
        <v>1</v>
      </c>
      <c r="F827" s="175" t="s">
        <v>928</v>
      </c>
      <c r="H827" s="176">
        <v>119.087</v>
      </c>
      <c r="L827" s="173"/>
      <c r="M827" s="177"/>
      <c r="N827" s="178"/>
      <c r="O827" s="178"/>
      <c r="P827" s="178"/>
      <c r="Q827" s="178"/>
      <c r="R827" s="178"/>
      <c r="S827" s="178"/>
      <c r="T827" s="179"/>
      <c r="AT827" s="174" t="s">
        <v>151</v>
      </c>
      <c r="AU827" s="174" t="s">
        <v>78</v>
      </c>
      <c r="AV827" s="172" t="s">
        <v>78</v>
      </c>
      <c r="AW827" s="172" t="s">
        <v>26</v>
      </c>
      <c r="AX827" s="172" t="s">
        <v>68</v>
      </c>
      <c r="AY827" s="174" t="s">
        <v>140</v>
      </c>
    </row>
    <row r="828" spans="1:65" s="172" customFormat="1" x14ac:dyDescent="0.2">
      <c r="B828" s="173"/>
      <c r="D828" s="99" t="s">
        <v>151</v>
      </c>
      <c r="E828" s="174" t="s">
        <v>1</v>
      </c>
      <c r="F828" s="175" t="s">
        <v>929</v>
      </c>
      <c r="H828" s="176">
        <v>181.499</v>
      </c>
      <c r="L828" s="173"/>
      <c r="M828" s="177"/>
      <c r="N828" s="178"/>
      <c r="O828" s="178"/>
      <c r="P828" s="178"/>
      <c r="Q828" s="178"/>
      <c r="R828" s="178"/>
      <c r="S828" s="178"/>
      <c r="T828" s="179"/>
      <c r="AT828" s="174" t="s">
        <v>151</v>
      </c>
      <c r="AU828" s="174" t="s">
        <v>78</v>
      </c>
      <c r="AV828" s="172" t="s">
        <v>78</v>
      </c>
      <c r="AW828" s="172" t="s">
        <v>26</v>
      </c>
      <c r="AX828" s="172" t="s">
        <v>68</v>
      </c>
      <c r="AY828" s="174" t="s">
        <v>140</v>
      </c>
    </row>
    <row r="829" spans="1:65" s="172" customFormat="1" x14ac:dyDescent="0.2">
      <c r="B829" s="173"/>
      <c r="D829" s="99" t="s">
        <v>151</v>
      </c>
      <c r="E829" s="174" t="s">
        <v>1</v>
      </c>
      <c r="F829" s="175" t="s">
        <v>930</v>
      </c>
      <c r="H829" s="176">
        <v>136.53</v>
      </c>
      <c r="L829" s="173"/>
      <c r="M829" s="177"/>
      <c r="N829" s="178"/>
      <c r="O829" s="178"/>
      <c r="P829" s="178"/>
      <c r="Q829" s="178"/>
      <c r="R829" s="178"/>
      <c r="S829" s="178"/>
      <c r="T829" s="179"/>
      <c r="AT829" s="174" t="s">
        <v>151</v>
      </c>
      <c r="AU829" s="174" t="s">
        <v>78</v>
      </c>
      <c r="AV829" s="172" t="s">
        <v>78</v>
      </c>
      <c r="AW829" s="172" t="s">
        <v>26</v>
      </c>
      <c r="AX829" s="172" t="s">
        <v>68</v>
      </c>
      <c r="AY829" s="174" t="s">
        <v>140</v>
      </c>
    </row>
    <row r="830" spans="1:65" s="199" customFormat="1" x14ac:dyDescent="0.2">
      <c r="B830" s="200"/>
      <c r="D830" s="99" t="s">
        <v>151</v>
      </c>
      <c r="E830" s="201" t="s">
        <v>1</v>
      </c>
      <c r="F830" s="202" t="s">
        <v>336</v>
      </c>
      <c r="H830" s="203">
        <v>527.28599999999994</v>
      </c>
      <c r="L830" s="200"/>
      <c r="M830" s="204"/>
      <c r="N830" s="205"/>
      <c r="O830" s="205"/>
      <c r="P830" s="205"/>
      <c r="Q830" s="205"/>
      <c r="R830" s="205"/>
      <c r="S830" s="205"/>
      <c r="T830" s="206"/>
      <c r="AT830" s="201" t="s">
        <v>151</v>
      </c>
      <c r="AU830" s="201" t="s">
        <v>78</v>
      </c>
      <c r="AV830" s="199" t="s">
        <v>163</v>
      </c>
      <c r="AW830" s="199" t="s">
        <v>26</v>
      </c>
      <c r="AX830" s="199" t="s">
        <v>68</v>
      </c>
      <c r="AY830" s="201" t="s">
        <v>140</v>
      </c>
    </row>
    <row r="831" spans="1:65" s="172" customFormat="1" x14ac:dyDescent="0.2">
      <c r="B831" s="173"/>
      <c r="D831" s="99" t="s">
        <v>151</v>
      </c>
      <c r="E831" s="174" t="s">
        <v>1</v>
      </c>
      <c r="F831" s="175" t="s">
        <v>931</v>
      </c>
      <c r="H831" s="176">
        <v>52.728999999999999</v>
      </c>
      <c r="L831" s="173"/>
      <c r="M831" s="177"/>
      <c r="N831" s="178"/>
      <c r="O831" s="178"/>
      <c r="P831" s="178"/>
      <c r="Q831" s="178"/>
      <c r="R831" s="178"/>
      <c r="S831" s="178"/>
      <c r="T831" s="179"/>
      <c r="AT831" s="174" t="s">
        <v>151</v>
      </c>
      <c r="AU831" s="174" t="s">
        <v>78</v>
      </c>
      <c r="AV831" s="172" t="s">
        <v>78</v>
      </c>
      <c r="AW831" s="172" t="s">
        <v>26</v>
      </c>
      <c r="AX831" s="172" t="s">
        <v>68</v>
      </c>
      <c r="AY831" s="174" t="s">
        <v>140</v>
      </c>
    </row>
    <row r="832" spans="1:65" s="199" customFormat="1" x14ac:dyDescent="0.2">
      <c r="B832" s="200"/>
      <c r="D832" s="99" t="s">
        <v>151</v>
      </c>
      <c r="E832" s="201" t="s">
        <v>1</v>
      </c>
      <c r="F832" s="202" t="s">
        <v>336</v>
      </c>
      <c r="H832" s="203">
        <v>52.728999999999999</v>
      </c>
      <c r="L832" s="200"/>
      <c r="M832" s="204"/>
      <c r="N832" s="205"/>
      <c r="O832" s="205"/>
      <c r="P832" s="205"/>
      <c r="Q832" s="205"/>
      <c r="R832" s="205"/>
      <c r="S832" s="205"/>
      <c r="T832" s="206"/>
      <c r="AT832" s="201" t="s">
        <v>151</v>
      </c>
      <c r="AU832" s="201" t="s">
        <v>78</v>
      </c>
      <c r="AV832" s="199" t="s">
        <v>163</v>
      </c>
      <c r="AW832" s="199" t="s">
        <v>26</v>
      </c>
      <c r="AX832" s="199" t="s">
        <v>68</v>
      </c>
      <c r="AY832" s="201" t="s">
        <v>140</v>
      </c>
    </row>
    <row r="833" spans="2:51" s="191" customFormat="1" x14ac:dyDescent="0.2">
      <c r="B833" s="192"/>
      <c r="D833" s="99" t="s">
        <v>151</v>
      </c>
      <c r="E833" s="193" t="s">
        <v>1</v>
      </c>
      <c r="F833" s="194" t="s">
        <v>932</v>
      </c>
      <c r="H833" s="193" t="s">
        <v>1</v>
      </c>
      <c r="L833" s="192"/>
      <c r="M833" s="195"/>
      <c r="N833" s="196"/>
      <c r="O833" s="196"/>
      <c r="P833" s="196"/>
      <c r="Q833" s="196"/>
      <c r="R833" s="196"/>
      <c r="S833" s="196"/>
      <c r="T833" s="197"/>
      <c r="AT833" s="193" t="s">
        <v>151</v>
      </c>
      <c r="AU833" s="193" t="s">
        <v>78</v>
      </c>
      <c r="AV833" s="191" t="s">
        <v>76</v>
      </c>
      <c r="AW833" s="191" t="s">
        <v>26</v>
      </c>
      <c r="AX833" s="191" t="s">
        <v>68</v>
      </c>
      <c r="AY833" s="193" t="s">
        <v>140</v>
      </c>
    </row>
    <row r="834" spans="2:51" s="191" customFormat="1" x14ac:dyDescent="0.2">
      <c r="B834" s="192"/>
      <c r="D834" s="99" t="s">
        <v>151</v>
      </c>
      <c r="E834" s="193" t="s">
        <v>1</v>
      </c>
      <c r="F834" s="194" t="s">
        <v>443</v>
      </c>
      <c r="H834" s="193" t="s">
        <v>1</v>
      </c>
      <c r="L834" s="192"/>
      <c r="M834" s="195"/>
      <c r="N834" s="196"/>
      <c r="O834" s="196"/>
      <c r="P834" s="196"/>
      <c r="Q834" s="196"/>
      <c r="R834" s="196"/>
      <c r="S834" s="196"/>
      <c r="T834" s="197"/>
      <c r="AT834" s="193" t="s">
        <v>151</v>
      </c>
      <c r="AU834" s="193" t="s">
        <v>78</v>
      </c>
      <c r="AV834" s="191" t="s">
        <v>76</v>
      </c>
      <c r="AW834" s="191" t="s">
        <v>26</v>
      </c>
      <c r="AX834" s="191" t="s">
        <v>68</v>
      </c>
      <c r="AY834" s="193" t="s">
        <v>140</v>
      </c>
    </row>
    <row r="835" spans="2:51" s="191" customFormat="1" x14ac:dyDescent="0.2">
      <c r="B835" s="192"/>
      <c r="D835" s="99" t="s">
        <v>151</v>
      </c>
      <c r="E835" s="193" t="s">
        <v>1</v>
      </c>
      <c r="F835" s="194" t="s">
        <v>926</v>
      </c>
      <c r="H835" s="193" t="s">
        <v>1</v>
      </c>
      <c r="L835" s="192"/>
      <c r="M835" s="195"/>
      <c r="N835" s="196"/>
      <c r="O835" s="196"/>
      <c r="P835" s="196"/>
      <c r="Q835" s="196"/>
      <c r="R835" s="196"/>
      <c r="S835" s="196"/>
      <c r="T835" s="197"/>
      <c r="AT835" s="193" t="s">
        <v>151</v>
      </c>
      <c r="AU835" s="193" t="s">
        <v>78</v>
      </c>
      <c r="AV835" s="191" t="s">
        <v>76</v>
      </c>
      <c r="AW835" s="191" t="s">
        <v>26</v>
      </c>
      <c r="AX835" s="191" t="s">
        <v>68</v>
      </c>
      <c r="AY835" s="193" t="s">
        <v>140</v>
      </c>
    </row>
    <row r="836" spans="2:51" s="191" customFormat="1" x14ac:dyDescent="0.2">
      <c r="B836" s="192"/>
      <c r="D836" s="99" t="s">
        <v>151</v>
      </c>
      <c r="E836" s="193" t="s">
        <v>1</v>
      </c>
      <c r="F836" s="194" t="s">
        <v>501</v>
      </c>
      <c r="H836" s="193" t="s">
        <v>1</v>
      </c>
      <c r="L836" s="192"/>
      <c r="M836" s="195"/>
      <c r="N836" s="196"/>
      <c r="O836" s="196"/>
      <c r="P836" s="196"/>
      <c r="Q836" s="196"/>
      <c r="R836" s="196"/>
      <c r="S836" s="196"/>
      <c r="T836" s="197"/>
      <c r="AT836" s="193" t="s">
        <v>151</v>
      </c>
      <c r="AU836" s="193" t="s">
        <v>78</v>
      </c>
      <c r="AV836" s="191" t="s">
        <v>76</v>
      </c>
      <c r="AW836" s="191" t="s">
        <v>26</v>
      </c>
      <c r="AX836" s="191" t="s">
        <v>68</v>
      </c>
      <c r="AY836" s="193" t="s">
        <v>140</v>
      </c>
    </row>
    <row r="837" spans="2:51" s="172" customFormat="1" x14ac:dyDescent="0.2">
      <c r="B837" s="173"/>
      <c r="D837" s="99" t="s">
        <v>151</v>
      </c>
      <c r="E837" s="174" t="s">
        <v>1</v>
      </c>
      <c r="F837" s="175" t="s">
        <v>933</v>
      </c>
      <c r="H837" s="176">
        <v>45.811999999999998</v>
      </c>
      <c r="L837" s="173"/>
      <c r="M837" s="177"/>
      <c r="N837" s="178"/>
      <c r="O837" s="178"/>
      <c r="P837" s="178"/>
      <c r="Q837" s="178"/>
      <c r="R837" s="178"/>
      <c r="S837" s="178"/>
      <c r="T837" s="179"/>
      <c r="AT837" s="174" t="s">
        <v>151</v>
      </c>
      <c r="AU837" s="174" t="s">
        <v>78</v>
      </c>
      <c r="AV837" s="172" t="s">
        <v>78</v>
      </c>
      <c r="AW837" s="172" t="s">
        <v>26</v>
      </c>
      <c r="AX837" s="172" t="s">
        <v>68</v>
      </c>
      <c r="AY837" s="174" t="s">
        <v>140</v>
      </c>
    </row>
    <row r="838" spans="2:51" s="172" customFormat="1" x14ac:dyDescent="0.2">
      <c r="B838" s="173"/>
      <c r="D838" s="99" t="s">
        <v>151</v>
      </c>
      <c r="E838" s="174" t="s">
        <v>1</v>
      </c>
      <c r="F838" s="175" t="s">
        <v>934</v>
      </c>
      <c r="H838" s="176">
        <v>41.353999999999999</v>
      </c>
      <c r="L838" s="173"/>
      <c r="M838" s="177"/>
      <c r="N838" s="178"/>
      <c r="O838" s="178"/>
      <c r="P838" s="178"/>
      <c r="Q838" s="178"/>
      <c r="R838" s="178"/>
      <c r="S838" s="178"/>
      <c r="T838" s="179"/>
      <c r="AT838" s="174" t="s">
        <v>151</v>
      </c>
      <c r="AU838" s="174" t="s">
        <v>78</v>
      </c>
      <c r="AV838" s="172" t="s">
        <v>78</v>
      </c>
      <c r="AW838" s="172" t="s">
        <v>26</v>
      </c>
      <c r="AX838" s="172" t="s">
        <v>68</v>
      </c>
      <c r="AY838" s="174" t="s">
        <v>140</v>
      </c>
    </row>
    <row r="839" spans="2:51" s="172" customFormat="1" x14ac:dyDescent="0.2">
      <c r="B839" s="173"/>
      <c r="D839" s="99" t="s">
        <v>151</v>
      </c>
      <c r="E839" s="174" t="s">
        <v>1</v>
      </c>
      <c r="F839" s="175" t="s">
        <v>935</v>
      </c>
      <c r="H839" s="176">
        <v>23.72</v>
      </c>
      <c r="L839" s="173"/>
      <c r="M839" s="177"/>
      <c r="N839" s="178"/>
      <c r="O839" s="178"/>
      <c r="P839" s="178"/>
      <c r="Q839" s="178"/>
      <c r="R839" s="178"/>
      <c r="S839" s="178"/>
      <c r="T839" s="179"/>
      <c r="AT839" s="174" t="s">
        <v>151</v>
      </c>
      <c r="AU839" s="174" t="s">
        <v>78</v>
      </c>
      <c r="AV839" s="172" t="s">
        <v>78</v>
      </c>
      <c r="AW839" s="172" t="s">
        <v>26</v>
      </c>
      <c r="AX839" s="172" t="s">
        <v>68</v>
      </c>
      <c r="AY839" s="174" t="s">
        <v>140</v>
      </c>
    </row>
    <row r="840" spans="2:51" s="172" customFormat="1" x14ac:dyDescent="0.2">
      <c r="B840" s="173"/>
      <c r="D840" s="99" t="s">
        <v>151</v>
      </c>
      <c r="E840" s="174" t="s">
        <v>1</v>
      </c>
      <c r="F840" s="175" t="s">
        <v>936</v>
      </c>
      <c r="H840" s="176">
        <v>23.72</v>
      </c>
      <c r="L840" s="173"/>
      <c r="M840" s="177"/>
      <c r="N840" s="178"/>
      <c r="O840" s="178"/>
      <c r="P840" s="178"/>
      <c r="Q840" s="178"/>
      <c r="R840" s="178"/>
      <c r="S840" s="178"/>
      <c r="T840" s="179"/>
      <c r="AT840" s="174" t="s">
        <v>151</v>
      </c>
      <c r="AU840" s="174" t="s">
        <v>78</v>
      </c>
      <c r="AV840" s="172" t="s">
        <v>78</v>
      </c>
      <c r="AW840" s="172" t="s">
        <v>26</v>
      </c>
      <c r="AX840" s="172" t="s">
        <v>68</v>
      </c>
      <c r="AY840" s="174" t="s">
        <v>140</v>
      </c>
    </row>
    <row r="841" spans="2:51" s="172" customFormat="1" x14ac:dyDescent="0.2">
      <c r="B841" s="173"/>
      <c r="D841" s="99" t="s">
        <v>151</v>
      </c>
      <c r="E841" s="174" t="s">
        <v>1</v>
      </c>
      <c r="F841" s="175" t="s">
        <v>937</v>
      </c>
      <c r="H841" s="176">
        <v>29.721</v>
      </c>
      <c r="L841" s="173"/>
      <c r="M841" s="177"/>
      <c r="N841" s="178"/>
      <c r="O841" s="178"/>
      <c r="P841" s="178"/>
      <c r="Q841" s="178"/>
      <c r="R841" s="178"/>
      <c r="S841" s="178"/>
      <c r="T841" s="179"/>
      <c r="AT841" s="174" t="s">
        <v>151</v>
      </c>
      <c r="AU841" s="174" t="s">
        <v>78</v>
      </c>
      <c r="AV841" s="172" t="s">
        <v>78</v>
      </c>
      <c r="AW841" s="172" t="s">
        <v>26</v>
      </c>
      <c r="AX841" s="172" t="s">
        <v>68</v>
      </c>
      <c r="AY841" s="174" t="s">
        <v>140</v>
      </c>
    </row>
    <row r="842" spans="2:51" s="172" customFormat="1" x14ac:dyDescent="0.2">
      <c r="B842" s="173"/>
      <c r="D842" s="99" t="s">
        <v>151</v>
      </c>
      <c r="E842" s="174" t="s">
        <v>1</v>
      </c>
      <c r="F842" s="175" t="s">
        <v>938</v>
      </c>
      <c r="H842" s="176">
        <v>29.721</v>
      </c>
      <c r="L842" s="173"/>
      <c r="M842" s="177"/>
      <c r="N842" s="178"/>
      <c r="O842" s="178"/>
      <c r="P842" s="178"/>
      <c r="Q842" s="178"/>
      <c r="R842" s="178"/>
      <c r="S842" s="178"/>
      <c r="T842" s="179"/>
      <c r="AT842" s="174" t="s">
        <v>151</v>
      </c>
      <c r="AU842" s="174" t="s">
        <v>78</v>
      </c>
      <c r="AV842" s="172" t="s">
        <v>78</v>
      </c>
      <c r="AW842" s="172" t="s">
        <v>26</v>
      </c>
      <c r="AX842" s="172" t="s">
        <v>68</v>
      </c>
      <c r="AY842" s="174" t="s">
        <v>140</v>
      </c>
    </row>
    <row r="843" spans="2:51" s="172" customFormat="1" x14ac:dyDescent="0.2">
      <c r="B843" s="173"/>
      <c r="D843" s="99" t="s">
        <v>151</v>
      </c>
      <c r="E843" s="174" t="s">
        <v>1</v>
      </c>
      <c r="F843" s="175" t="s">
        <v>939</v>
      </c>
      <c r="H843" s="176">
        <v>58.234999999999999</v>
      </c>
      <c r="L843" s="173"/>
      <c r="M843" s="177"/>
      <c r="N843" s="178"/>
      <c r="O843" s="178"/>
      <c r="P843" s="178"/>
      <c r="Q843" s="178"/>
      <c r="R843" s="178"/>
      <c r="S843" s="178"/>
      <c r="T843" s="179"/>
      <c r="AT843" s="174" t="s">
        <v>151</v>
      </c>
      <c r="AU843" s="174" t="s">
        <v>78</v>
      </c>
      <c r="AV843" s="172" t="s">
        <v>78</v>
      </c>
      <c r="AW843" s="172" t="s">
        <v>26</v>
      </c>
      <c r="AX843" s="172" t="s">
        <v>68</v>
      </c>
      <c r="AY843" s="174" t="s">
        <v>140</v>
      </c>
    </row>
    <row r="844" spans="2:51" s="172" customFormat="1" x14ac:dyDescent="0.2">
      <c r="B844" s="173"/>
      <c r="D844" s="99" t="s">
        <v>151</v>
      </c>
      <c r="E844" s="174" t="s">
        <v>1</v>
      </c>
      <c r="F844" s="175" t="s">
        <v>940</v>
      </c>
      <c r="H844" s="176">
        <v>58.234999999999999</v>
      </c>
      <c r="L844" s="173"/>
      <c r="M844" s="177"/>
      <c r="N844" s="178"/>
      <c r="O844" s="178"/>
      <c r="P844" s="178"/>
      <c r="Q844" s="178"/>
      <c r="R844" s="178"/>
      <c r="S844" s="178"/>
      <c r="T844" s="179"/>
      <c r="AT844" s="174" t="s">
        <v>151</v>
      </c>
      <c r="AU844" s="174" t="s">
        <v>78</v>
      </c>
      <c r="AV844" s="172" t="s">
        <v>78</v>
      </c>
      <c r="AW844" s="172" t="s">
        <v>26</v>
      </c>
      <c r="AX844" s="172" t="s">
        <v>68</v>
      </c>
      <c r="AY844" s="174" t="s">
        <v>140</v>
      </c>
    </row>
    <row r="845" spans="2:51" s="172" customFormat="1" x14ac:dyDescent="0.2">
      <c r="B845" s="173"/>
      <c r="D845" s="99" t="s">
        <v>151</v>
      </c>
      <c r="E845" s="174" t="s">
        <v>1</v>
      </c>
      <c r="F845" s="175" t="s">
        <v>941</v>
      </c>
      <c r="H845" s="176">
        <v>67.900999999999996</v>
      </c>
      <c r="L845" s="173"/>
      <c r="M845" s="177"/>
      <c r="N845" s="178"/>
      <c r="O845" s="178"/>
      <c r="P845" s="178"/>
      <c r="Q845" s="178"/>
      <c r="R845" s="178"/>
      <c r="S845" s="178"/>
      <c r="T845" s="179"/>
      <c r="AT845" s="174" t="s">
        <v>151</v>
      </c>
      <c r="AU845" s="174" t="s">
        <v>78</v>
      </c>
      <c r="AV845" s="172" t="s">
        <v>78</v>
      </c>
      <c r="AW845" s="172" t="s">
        <v>26</v>
      </c>
      <c r="AX845" s="172" t="s">
        <v>68</v>
      </c>
      <c r="AY845" s="174" t="s">
        <v>140</v>
      </c>
    </row>
    <row r="846" spans="2:51" s="172" customFormat="1" x14ac:dyDescent="0.2">
      <c r="B846" s="173"/>
      <c r="D846" s="99" t="s">
        <v>151</v>
      </c>
      <c r="E846" s="174" t="s">
        <v>1</v>
      </c>
      <c r="F846" s="175" t="s">
        <v>942</v>
      </c>
      <c r="H846" s="176">
        <v>67.900999999999996</v>
      </c>
      <c r="L846" s="173"/>
      <c r="M846" s="177"/>
      <c r="N846" s="178"/>
      <c r="O846" s="178"/>
      <c r="P846" s="178"/>
      <c r="Q846" s="178"/>
      <c r="R846" s="178"/>
      <c r="S846" s="178"/>
      <c r="T846" s="179"/>
      <c r="AT846" s="174" t="s">
        <v>151</v>
      </c>
      <c r="AU846" s="174" t="s">
        <v>78</v>
      </c>
      <c r="AV846" s="172" t="s">
        <v>78</v>
      </c>
      <c r="AW846" s="172" t="s">
        <v>26</v>
      </c>
      <c r="AX846" s="172" t="s">
        <v>68</v>
      </c>
      <c r="AY846" s="174" t="s">
        <v>140</v>
      </c>
    </row>
    <row r="847" spans="2:51" s="199" customFormat="1" x14ac:dyDescent="0.2">
      <c r="B847" s="200"/>
      <c r="D847" s="99" t="s">
        <v>151</v>
      </c>
      <c r="E847" s="201" t="s">
        <v>1</v>
      </c>
      <c r="F847" s="202" t="s">
        <v>336</v>
      </c>
      <c r="H847" s="203">
        <v>446.32000000000005</v>
      </c>
      <c r="L847" s="200"/>
      <c r="M847" s="204"/>
      <c r="N847" s="205"/>
      <c r="O847" s="205"/>
      <c r="P847" s="205"/>
      <c r="Q847" s="205"/>
      <c r="R847" s="205"/>
      <c r="S847" s="205"/>
      <c r="T847" s="206"/>
      <c r="AT847" s="201" t="s">
        <v>151</v>
      </c>
      <c r="AU847" s="201" t="s">
        <v>78</v>
      </c>
      <c r="AV847" s="199" t="s">
        <v>163</v>
      </c>
      <c r="AW847" s="199" t="s">
        <v>26</v>
      </c>
      <c r="AX847" s="199" t="s">
        <v>68</v>
      </c>
      <c r="AY847" s="201" t="s">
        <v>140</v>
      </c>
    </row>
    <row r="848" spans="2:51" s="172" customFormat="1" x14ac:dyDescent="0.2">
      <c r="B848" s="173"/>
      <c r="D848" s="99" t="s">
        <v>151</v>
      </c>
      <c r="E848" s="174" t="s">
        <v>1</v>
      </c>
      <c r="F848" s="175" t="s">
        <v>943</v>
      </c>
      <c r="H848" s="176">
        <v>44.631999999999998</v>
      </c>
      <c r="L848" s="173"/>
      <c r="M848" s="177"/>
      <c r="N848" s="178"/>
      <c r="O848" s="178"/>
      <c r="P848" s="178"/>
      <c r="Q848" s="178"/>
      <c r="R848" s="178"/>
      <c r="S848" s="178"/>
      <c r="T848" s="179"/>
      <c r="AT848" s="174" t="s">
        <v>151</v>
      </c>
      <c r="AU848" s="174" t="s">
        <v>78</v>
      </c>
      <c r="AV848" s="172" t="s">
        <v>78</v>
      </c>
      <c r="AW848" s="172" t="s">
        <v>26</v>
      </c>
      <c r="AX848" s="172" t="s">
        <v>68</v>
      </c>
      <c r="AY848" s="174" t="s">
        <v>140</v>
      </c>
    </row>
    <row r="849" spans="1:65" s="180" customFormat="1" x14ac:dyDescent="0.2">
      <c r="B849" s="181"/>
      <c r="D849" s="99" t="s">
        <v>151</v>
      </c>
      <c r="E849" s="182" t="s">
        <v>1</v>
      </c>
      <c r="F849" s="183" t="s">
        <v>157</v>
      </c>
      <c r="H849" s="184">
        <v>1070.9670000000001</v>
      </c>
      <c r="L849" s="181"/>
      <c r="M849" s="185"/>
      <c r="N849" s="186"/>
      <c r="O849" s="186"/>
      <c r="P849" s="186"/>
      <c r="Q849" s="186"/>
      <c r="R849" s="186"/>
      <c r="S849" s="186"/>
      <c r="T849" s="187"/>
      <c r="AT849" s="182" t="s">
        <v>151</v>
      </c>
      <c r="AU849" s="182" t="s">
        <v>78</v>
      </c>
      <c r="AV849" s="180" t="s">
        <v>147</v>
      </c>
      <c r="AW849" s="180" t="s">
        <v>26</v>
      </c>
      <c r="AX849" s="180" t="s">
        <v>76</v>
      </c>
      <c r="AY849" s="182" t="s">
        <v>140</v>
      </c>
    </row>
    <row r="850" spans="1:65" s="18" customFormat="1" ht="16.5" customHeight="1" x14ac:dyDescent="0.2">
      <c r="A850" s="15"/>
      <c r="B850" s="16"/>
      <c r="C850" s="154">
        <v>117</v>
      </c>
      <c r="D850" s="154" t="s">
        <v>216</v>
      </c>
      <c r="E850" s="155" t="s">
        <v>944</v>
      </c>
      <c r="F850" s="156" t="s">
        <v>932</v>
      </c>
      <c r="G850" s="157" t="s">
        <v>203</v>
      </c>
      <c r="H850" s="158">
        <v>0.54100000000000004</v>
      </c>
      <c r="I850" s="3"/>
      <c r="J850" s="160">
        <f>ROUND(I850*H850,2)</f>
        <v>0</v>
      </c>
      <c r="K850" s="156" t="s">
        <v>2280</v>
      </c>
      <c r="L850" s="161"/>
      <c r="M850" s="162" t="s">
        <v>1</v>
      </c>
      <c r="N850" s="163" t="s">
        <v>34</v>
      </c>
      <c r="O850" s="95">
        <v>0</v>
      </c>
      <c r="P850" s="95">
        <f>O850*H850</f>
        <v>0</v>
      </c>
      <c r="Q850" s="95">
        <v>1</v>
      </c>
      <c r="R850" s="95">
        <f>Q850*H850</f>
        <v>0.54100000000000004</v>
      </c>
      <c r="S850" s="95">
        <v>0</v>
      </c>
      <c r="T850" s="96">
        <f>S850*H850</f>
        <v>0</v>
      </c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R850" s="97" t="s">
        <v>410</v>
      </c>
      <c r="AT850" s="97" t="s">
        <v>216</v>
      </c>
      <c r="AU850" s="97" t="s">
        <v>78</v>
      </c>
      <c r="AY850" s="7" t="s">
        <v>140</v>
      </c>
      <c r="BE850" s="98">
        <f>IF(N850="základní",J850,0)</f>
        <v>0</v>
      </c>
      <c r="BF850" s="98">
        <f>IF(N850="snížená",J850,0)</f>
        <v>0</v>
      </c>
      <c r="BG850" s="98">
        <f>IF(N850="zákl. přenesená",J850,0)</f>
        <v>0</v>
      </c>
      <c r="BH850" s="98">
        <f>IF(N850="sníž. přenesená",J850,0)</f>
        <v>0</v>
      </c>
      <c r="BI850" s="98">
        <f>IF(N850="nulová",J850,0)</f>
        <v>0</v>
      </c>
      <c r="BJ850" s="7" t="s">
        <v>76</v>
      </c>
      <c r="BK850" s="98">
        <f>ROUND(I850*H850,2)</f>
        <v>0</v>
      </c>
      <c r="BL850" s="7" t="s">
        <v>248</v>
      </c>
      <c r="BM850" s="97" t="s">
        <v>945</v>
      </c>
    </row>
    <row r="851" spans="1:65" s="191" customFormat="1" x14ac:dyDescent="0.2">
      <c r="B851" s="192"/>
      <c r="D851" s="99" t="s">
        <v>151</v>
      </c>
      <c r="E851" s="193" t="s">
        <v>1</v>
      </c>
      <c r="F851" s="194" t="s">
        <v>443</v>
      </c>
      <c r="H851" s="193" t="s">
        <v>1</v>
      </c>
      <c r="L851" s="192"/>
      <c r="M851" s="195"/>
      <c r="N851" s="196"/>
      <c r="O851" s="196"/>
      <c r="P851" s="196"/>
      <c r="Q851" s="196"/>
      <c r="R851" s="196"/>
      <c r="S851" s="196"/>
      <c r="T851" s="197"/>
      <c r="AT851" s="193" t="s">
        <v>151</v>
      </c>
      <c r="AU851" s="193" t="s">
        <v>78</v>
      </c>
      <c r="AV851" s="191" t="s">
        <v>76</v>
      </c>
      <c r="AW851" s="191" t="s">
        <v>26</v>
      </c>
      <c r="AX851" s="191" t="s">
        <v>68</v>
      </c>
      <c r="AY851" s="193" t="s">
        <v>140</v>
      </c>
    </row>
    <row r="852" spans="1:65" s="191" customFormat="1" x14ac:dyDescent="0.2">
      <c r="B852" s="192"/>
      <c r="D852" s="99" t="s">
        <v>151</v>
      </c>
      <c r="E852" s="193" t="s">
        <v>1</v>
      </c>
      <c r="F852" s="194" t="s">
        <v>926</v>
      </c>
      <c r="H852" s="193" t="s">
        <v>1</v>
      </c>
      <c r="L852" s="192"/>
      <c r="M852" s="195"/>
      <c r="N852" s="196"/>
      <c r="O852" s="196"/>
      <c r="P852" s="196"/>
      <c r="Q852" s="196"/>
      <c r="R852" s="196"/>
      <c r="S852" s="196"/>
      <c r="T852" s="197"/>
      <c r="AT852" s="193" t="s">
        <v>151</v>
      </c>
      <c r="AU852" s="193" t="s">
        <v>78</v>
      </c>
      <c r="AV852" s="191" t="s">
        <v>76</v>
      </c>
      <c r="AW852" s="191" t="s">
        <v>26</v>
      </c>
      <c r="AX852" s="191" t="s">
        <v>68</v>
      </c>
      <c r="AY852" s="193" t="s">
        <v>140</v>
      </c>
    </row>
    <row r="853" spans="1:65" s="191" customFormat="1" x14ac:dyDescent="0.2">
      <c r="B853" s="192"/>
      <c r="D853" s="99" t="s">
        <v>151</v>
      </c>
      <c r="E853" s="193" t="s">
        <v>1</v>
      </c>
      <c r="F853" s="194" t="s">
        <v>501</v>
      </c>
      <c r="H853" s="193" t="s">
        <v>1</v>
      </c>
      <c r="L853" s="192"/>
      <c r="M853" s="195"/>
      <c r="N853" s="196"/>
      <c r="O853" s="196"/>
      <c r="P853" s="196"/>
      <c r="Q853" s="196"/>
      <c r="R853" s="196"/>
      <c r="S853" s="196"/>
      <c r="T853" s="197"/>
      <c r="AT853" s="193" t="s">
        <v>151</v>
      </c>
      <c r="AU853" s="193" t="s">
        <v>78</v>
      </c>
      <c r="AV853" s="191" t="s">
        <v>76</v>
      </c>
      <c r="AW853" s="191" t="s">
        <v>26</v>
      </c>
      <c r="AX853" s="191" t="s">
        <v>68</v>
      </c>
      <c r="AY853" s="193" t="s">
        <v>140</v>
      </c>
    </row>
    <row r="854" spans="1:65" s="172" customFormat="1" x14ac:dyDescent="0.2">
      <c r="B854" s="173"/>
      <c r="D854" s="99" t="s">
        <v>151</v>
      </c>
      <c r="E854" s="174" t="s">
        <v>1</v>
      </c>
      <c r="F854" s="175" t="s">
        <v>946</v>
      </c>
      <c r="H854" s="176">
        <v>4.5999999999999999E-2</v>
      </c>
      <c r="L854" s="173"/>
      <c r="M854" s="177"/>
      <c r="N854" s="178"/>
      <c r="O854" s="178"/>
      <c r="P854" s="178"/>
      <c r="Q854" s="178"/>
      <c r="R854" s="178"/>
      <c r="S854" s="178"/>
      <c r="T854" s="179"/>
      <c r="AT854" s="174" t="s">
        <v>151</v>
      </c>
      <c r="AU854" s="174" t="s">
        <v>78</v>
      </c>
      <c r="AV854" s="172" t="s">
        <v>78</v>
      </c>
      <c r="AW854" s="172" t="s">
        <v>26</v>
      </c>
      <c r="AX854" s="172" t="s">
        <v>68</v>
      </c>
      <c r="AY854" s="174" t="s">
        <v>140</v>
      </c>
    </row>
    <row r="855" spans="1:65" s="172" customFormat="1" x14ac:dyDescent="0.2">
      <c r="B855" s="173"/>
      <c r="D855" s="99" t="s">
        <v>151</v>
      </c>
      <c r="E855" s="174" t="s">
        <v>1</v>
      </c>
      <c r="F855" s="175" t="s">
        <v>947</v>
      </c>
      <c r="H855" s="176">
        <v>4.1000000000000002E-2</v>
      </c>
      <c r="L855" s="173"/>
      <c r="M855" s="177"/>
      <c r="N855" s="178"/>
      <c r="O855" s="178"/>
      <c r="P855" s="178"/>
      <c r="Q855" s="178"/>
      <c r="R855" s="178"/>
      <c r="S855" s="178"/>
      <c r="T855" s="179"/>
      <c r="AT855" s="174" t="s">
        <v>151</v>
      </c>
      <c r="AU855" s="174" t="s">
        <v>78</v>
      </c>
      <c r="AV855" s="172" t="s">
        <v>78</v>
      </c>
      <c r="AW855" s="172" t="s">
        <v>26</v>
      </c>
      <c r="AX855" s="172" t="s">
        <v>68</v>
      </c>
      <c r="AY855" s="174" t="s">
        <v>140</v>
      </c>
    </row>
    <row r="856" spans="1:65" s="172" customFormat="1" x14ac:dyDescent="0.2">
      <c r="B856" s="173"/>
      <c r="D856" s="99" t="s">
        <v>151</v>
      </c>
      <c r="E856" s="174" t="s">
        <v>1</v>
      </c>
      <c r="F856" s="175" t="s">
        <v>948</v>
      </c>
      <c r="H856" s="176">
        <v>2.4E-2</v>
      </c>
      <c r="L856" s="173"/>
      <c r="M856" s="177"/>
      <c r="N856" s="178"/>
      <c r="O856" s="178"/>
      <c r="P856" s="178"/>
      <c r="Q856" s="178"/>
      <c r="R856" s="178"/>
      <c r="S856" s="178"/>
      <c r="T856" s="179"/>
      <c r="AT856" s="174" t="s">
        <v>151</v>
      </c>
      <c r="AU856" s="174" t="s">
        <v>78</v>
      </c>
      <c r="AV856" s="172" t="s">
        <v>78</v>
      </c>
      <c r="AW856" s="172" t="s">
        <v>26</v>
      </c>
      <c r="AX856" s="172" t="s">
        <v>68</v>
      </c>
      <c r="AY856" s="174" t="s">
        <v>140</v>
      </c>
    </row>
    <row r="857" spans="1:65" s="172" customFormat="1" x14ac:dyDescent="0.2">
      <c r="B857" s="173"/>
      <c r="D857" s="99" t="s">
        <v>151</v>
      </c>
      <c r="E857" s="174" t="s">
        <v>1</v>
      </c>
      <c r="F857" s="175" t="s">
        <v>949</v>
      </c>
      <c r="H857" s="176">
        <v>2.4E-2</v>
      </c>
      <c r="L857" s="173"/>
      <c r="M857" s="177"/>
      <c r="N857" s="178"/>
      <c r="O857" s="178"/>
      <c r="P857" s="178"/>
      <c r="Q857" s="178"/>
      <c r="R857" s="178"/>
      <c r="S857" s="178"/>
      <c r="T857" s="179"/>
      <c r="AT857" s="174" t="s">
        <v>151</v>
      </c>
      <c r="AU857" s="174" t="s">
        <v>78</v>
      </c>
      <c r="AV857" s="172" t="s">
        <v>78</v>
      </c>
      <c r="AW857" s="172" t="s">
        <v>26</v>
      </c>
      <c r="AX857" s="172" t="s">
        <v>68</v>
      </c>
      <c r="AY857" s="174" t="s">
        <v>140</v>
      </c>
    </row>
    <row r="858" spans="1:65" s="172" customFormat="1" x14ac:dyDescent="0.2">
      <c r="B858" s="173"/>
      <c r="D858" s="99" t="s">
        <v>151</v>
      </c>
      <c r="E858" s="174" t="s">
        <v>1</v>
      </c>
      <c r="F858" s="175" t="s">
        <v>950</v>
      </c>
      <c r="H858" s="176">
        <v>0.03</v>
      </c>
      <c r="L858" s="173"/>
      <c r="M858" s="177"/>
      <c r="N858" s="178"/>
      <c r="O858" s="178"/>
      <c r="P858" s="178"/>
      <c r="Q858" s="178"/>
      <c r="R858" s="178"/>
      <c r="S858" s="178"/>
      <c r="T858" s="179"/>
      <c r="AT858" s="174" t="s">
        <v>151</v>
      </c>
      <c r="AU858" s="174" t="s">
        <v>78</v>
      </c>
      <c r="AV858" s="172" t="s">
        <v>78</v>
      </c>
      <c r="AW858" s="172" t="s">
        <v>26</v>
      </c>
      <c r="AX858" s="172" t="s">
        <v>68</v>
      </c>
      <c r="AY858" s="174" t="s">
        <v>140</v>
      </c>
    </row>
    <row r="859" spans="1:65" s="172" customFormat="1" x14ac:dyDescent="0.2">
      <c r="B859" s="173"/>
      <c r="D859" s="99" t="s">
        <v>151</v>
      </c>
      <c r="E859" s="174" t="s">
        <v>1</v>
      </c>
      <c r="F859" s="175" t="s">
        <v>951</v>
      </c>
      <c r="H859" s="176">
        <v>0.03</v>
      </c>
      <c r="L859" s="173"/>
      <c r="M859" s="177"/>
      <c r="N859" s="178"/>
      <c r="O859" s="178"/>
      <c r="P859" s="178"/>
      <c r="Q859" s="178"/>
      <c r="R859" s="178"/>
      <c r="S859" s="178"/>
      <c r="T859" s="179"/>
      <c r="AT859" s="174" t="s">
        <v>151</v>
      </c>
      <c r="AU859" s="174" t="s">
        <v>78</v>
      </c>
      <c r="AV859" s="172" t="s">
        <v>78</v>
      </c>
      <c r="AW859" s="172" t="s">
        <v>26</v>
      </c>
      <c r="AX859" s="172" t="s">
        <v>68</v>
      </c>
      <c r="AY859" s="174" t="s">
        <v>140</v>
      </c>
    </row>
    <row r="860" spans="1:65" s="172" customFormat="1" x14ac:dyDescent="0.2">
      <c r="B860" s="173"/>
      <c r="D860" s="99" t="s">
        <v>151</v>
      </c>
      <c r="E860" s="174" t="s">
        <v>1</v>
      </c>
      <c r="F860" s="175" t="s">
        <v>952</v>
      </c>
      <c r="H860" s="176">
        <v>5.8000000000000003E-2</v>
      </c>
      <c r="L860" s="173"/>
      <c r="M860" s="177"/>
      <c r="N860" s="178"/>
      <c r="O860" s="178"/>
      <c r="P860" s="178"/>
      <c r="Q860" s="178"/>
      <c r="R860" s="178"/>
      <c r="S860" s="178"/>
      <c r="T860" s="179"/>
      <c r="AT860" s="174" t="s">
        <v>151</v>
      </c>
      <c r="AU860" s="174" t="s">
        <v>78</v>
      </c>
      <c r="AV860" s="172" t="s">
        <v>78</v>
      </c>
      <c r="AW860" s="172" t="s">
        <v>26</v>
      </c>
      <c r="AX860" s="172" t="s">
        <v>68</v>
      </c>
      <c r="AY860" s="174" t="s">
        <v>140</v>
      </c>
    </row>
    <row r="861" spans="1:65" s="172" customFormat="1" x14ac:dyDescent="0.2">
      <c r="B861" s="173"/>
      <c r="D861" s="99" t="s">
        <v>151</v>
      </c>
      <c r="E861" s="174" t="s">
        <v>1</v>
      </c>
      <c r="F861" s="175" t="s">
        <v>953</v>
      </c>
      <c r="H861" s="176">
        <v>5.8000000000000003E-2</v>
      </c>
      <c r="L861" s="173"/>
      <c r="M861" s="177"/>
      <c r="N861" s="178"/>
      <c r="O861" s="178"/>
      <c r="P861" s="178"/>
      <c r="Q861" s="178"/>
      <c r="R861" s="178"/>
      <c r="S861" s="178"/>
      <c r="T861" s="179"/>
      <c r="AT861" s="174" t="s">
        <v>151</v>
      </c>
      <c r="AU861" s="174" t="s">
        <v>78</v>
      </c>
      <c r="AV861" s="172" t="s">
        <v>78</v>
      </c>
      <c r="AW861" s="172" t="s">
        <v>26</v>
      </c>
      <c r="AX861" s="172" t="s">
        <v>68</v>
      </c>
      <c r="AY861" s="174" t="s">
        <v>140</v>
      </c>
    </row>
    <row r="862" spans="1:65" s="172" customFormat="1" x14ac:dyDescent="0.2">
      <c r="B862" s="173"/>
      <c r="D862" s="99" t="s">
        <v>151</v>
      </c>
      <c r="E862" s="174" t="s">
        <v>1</v>
      </c>
      <c r="F862" s="175" t="s">
        <v>954</v>
      </c>
      <c r="H862" s="176">
        <v>6.8000000000000005E-2</v>
      </c>
      <c r="L862" s="173"/>
      <c r="M862" s="177"/>
      <c r="N862" s="178"/>
      <c r="O862" s="178"/>
      <c r="P862" s="178"/>
      <c r="Q862" s="178"/>
      <c r="R862" s="178"/>
      <c r="S862" s="178"/>
      <c r="T862" s="179"/>
      <c r="AT862" s="174" t="s">
        <v>151</v>
      </c>
      <c r="AU862" s="174" t="s">
        <v>78</v>
      </c>
      <c r="AV862" s="172" t="s">
        <v>78</v>
      </c>
      <c r="AW862" s="172" t="s">
        <v>26</v>
      </c>
      <c r="AX862" s="172" t="s">
        <v>68</v>
      </c>
      <c r="AY862" s="174" t="s">
        <v>140</v>
      </c>
    </row>
    <row r="863" spans="1:65" s="172" customFormat="1" x14ac:dyDescent="0.2">
      <c r="B863" s="173"/>
      <c r="D863" s="99" t="s">
        <v>151</v>
      </c>
      <c r="E863" s="174" t="s">
        <v>1</v>
      </c>
      <c r="F863" s="175" t="s">
        <v>955</v>
      </c>
      <c r="H863" s="176">
        <v>6.8000000000000005E-2</v>
      </c>
      <c r="L863" s="173"/>
      <c r="M863" s="177"/>
      <c r="N863" s="178"/>
      <c r="O863" s="178"/>
      <c r="P863" s="178"/>
      <c r="Q863" s="178"/>
      <c r="R863" s="178"/>
      <c r="S863" s="178"/>
      <c r="T863" s="179"/>
      <c r="AT863" s="174" t="s">
        <v>151</v>
      </c>
      <c r="AU863" s="174" t="s">
        <v>78</v>
      </c>
      <c r="AV863" s="172" t="s">
        <v>78</v>
      </c>
      <c r="AW863" s="172" t="s">
        <v>26</v>
      </c>
      <c r="AX863" s="172" t="s">
        <v>68</v>
      </c>
      <c r="AY863" s="174" t="s">
        <v>140</v>
      </c>
    </row>
    <row r="864" spans="1:65" s="199" customFormat="1" x14ac:dyDescent="0.2">
      <c r="B864" s="200"/>
      <c r="D864" s="99" t="s">
        <v>151</v>
      </c>
      <c r="E864" s="201" t="s">
        <v>1</v>
      </c>
      <c r="F864" s="202" t="s">
        <v>336</v>
      </c>
      <c r="H864" s="203">
        <v>0.44700000000000001</v>
      </c>
      <c r="L864" s="200"/>
      <c r="M864" s="204"/>
      <c r="N864" s="205"/>
      <c r="O864" s="205"/>
      <c r="P864" s="205"/>
      <c r="Q864" s="205"/>
      <c r="R864" s="205"/>
      <c r="S864" s="205"/>
      <c r="T864" s="206"/>
      <c r="AT864" s="201" t="s">
        <v>151</v>
      </c>
      <c r="AU864" s="201" t="s">
        <v>78</v>
      </c>
      <c r="AV864" s="199" t="s">
        <v>163</v>
      </c>
      <c r="AW864" s="199" t="s">
        <v>26</v>
      </c>
      <c r="AX864" s="199" t="s">
        <v>68</v>
      </c>
      <c r="AY864" s="201" t="s">
        <v>140</v>
      </c>
    </row>
    <row r="865" spans="1:65" s="172" customFormat="1" x14ac:dyDescent="0.2">
      <c r="B865" s="173"/>
      <c r="D865" s="99" t="s">
        <v>151</v>
      </c>
      <c r="E865" s="174" t="s">
        <v>1</v>
      </c>
      <c r="F865" s="175" t="s">
        <v>956</v>
      </c>
      <c r="H865" s="176">
        <v>4.4999999999999998E-2</v>
      </c>
      <c r="L865" s="173"/>
      <c r="M865" s="177"/>
      <c r="N865" s="178"/>
      <c r="O865" s="178"/>
      <c r="P865" s="178"/>
      <c r="Q865" s="178"/>
      <c r="R865" s="178"/>
      <c r="S865" s="178"/>
      <c r="T865" s="179"/>
      <c r="AT865" s="174" t="s">
        <v>151</v>
      </c>
      <c r="AU865" s="174" t="s">
        <v>78</v>
      </c>
      <c r="AV865" s="172" t="s">
        <v>78</v>
      </c>
      <c r="AW865" s="172" t="s">
        <v>26</v>
      </c>
      <c r="AX865" s="172" t="s">
        <v>68</v>
      </c>
      <c r="AY865" s="174" t="s">
        <v>140</v>
      </c>
    </row>
    <row r="866" spans="1:65" s="180" customFormat="1" x14ac:dyDescent="0.2">
      <c r="B866" s="181"/>
      <c r="D866" s="99" t="s">
        <v>151</v>
      </c>
      <c r="E866" s="182" t="s">
        <v>1</v>
      </c>
      <c r="F866" s="183" t="s">
        <v>157</v>
      </c>
      <c r="H866" s="184">
        <v>0.49199999999999999</v>
      </c>
      <c r="L866" s="181"/>
      <c r="M866" s="185"/>
      <c r="N866" s="186"/>
      <c r="O866" s="186"/>
      <c r="P866" s="186"/>
      <c r="Q866" s="186"/>
      <c r="R866" s="186"/>
      <c r="S866" s="186"/>
      <c r="T866" s="187"/>
      <c r="AT866" s="182" t="s">
        <v>151</v>
      </c>
      <c r="AU866" s="182" t="s">
        <v>78</v>
      </c>
      <c r="AV866" s="180" t="s">
        <v>147</v>
      </c>
      <c r="AW866" s="180" t="s">
        <v>26</v>
      </c>
      <c r="AX866" s="180" t="s">
        <v>76</v>
      </c>
      <c r="AY866" s="182" t="s">
        <v>140</v>
      </c>
    </row>
    <row r="867" spans="1:65" s="172" customFormat="1" x14ac:dyDescent="0.2">
      <c r="B867" s="173"/>
      <c r="D867" s="99" t="s">
        <v>151</v>
      </c>
      <c r="F867" s="175" t="s">
        <v>957</v>
      </c>
      <c r="H867" s="176">
        <v>0.54100000000000004</v>
      </c>
      <c r="L867" s="173"/>
      <c r="M867" s="177"/>
      <c r="N867" s="178"/>
      <c r="O867" s="178"/>
      <c r="P867" s="178"/>
      <c r="Q867" s="178"/>
      <c r="R867" s="178"/>
      <c r="S867" s="178"/>
      <c r="T867" s="179"/>
      <c r="AT867" s="174" t="s">
        <v>151</v>
      </c>
      <c r="AU867" s="174" t="s">
        <v>78</v>
      </c>
      <c r="AV867" s="172" t="s">
        <v>78</v>
      </c>
      <c r="AW867" s="172" t="s">
        <v>3</v>
      </c>
      <c r="AX867" s="172" t="s">
        <v>76</v>
      </c>
      <c r="AY867" s="174" t="s">
        <v>140</v>
      </c>
    </row>
    <row r="868" spans="1:65" s="18" customFormat="1" ht="21.75" customHeight="1" x14ac:dyDescent="0.2">
      <c r="A868" s="15"/>
      <c r="B868" s="16"/>
      <c r="C868" s="154">
        <v>118</v>
      </c>
      <c r="D868" s="154" t="s">
        <v>216</v>
      </c>
      <c r="E868" s="155" t="s">
        <v>959</v>
      </c>
      <c r="F868" s="156" t="s">
        <v>925</v>
      </c>
      <c r="G868" s="157" t="s">
        <v>203</v>
      </c>
      <c r="H868" s="158">
        <v>0.60899999999999999</v>
      </c>
      <c r="I868" s="159"/>
      <c r="J868" s="160">
        <f>ROUND(I868*H868,2)</f>
        <v>0</v>
      </c>
      <c r="K868" s="156" t="s">
        <v>2280</v>
      </c>
      <c r="L868" s="161"/>
      <c r="M868" s="162" t="s">
        <v>1</v>
      </c>
      <c r="N868" s="163" t="s">
        <v>34</v>
      </c>
      <c r="O868" s="95">
        <v>0</v>
      </c>
      <c r="P868" s="95">
        <f>O868*H868</f>
        <v>0</v>
      </c>
      <c r="Q868" s="95">
        <v>1</v>
      </c>
      <c r="R868" s="95">
        <f>Q868*H868</f>
        <v>0.60899999999999999</v>
      </c>
      <c r="S868" s="95">
        <v>0</v>
      </c>
      <c r="T868" s="96">
        <f>S868*H868</f>
        <v>0</v>
      </c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R868" s="97" t="s">
        <v>410</v>
      </c>
      <c r="AT868" s="97" t="s">
        <v>216</v>
      </c>
      <c r="AU868" s="97" t="s">
        <v>78</v>
      </c>
      <c r="AY868" s="7" t="s">
        <v>140</v>
      </c>
      <c r="BE868" s="98">
        <f>IF(N868="základní",J868,0)</f>
        <v>0</v>
      </c>
      <c r="BF868" s="98">
        <f>IF(N868="snížená",J868,0)</f>
        <v>0</v>
      </c>
      <c r="BG868" s="98">
        <f>IF(N868="zákl. přenesená",J868,0)</f>
        <v>0</v>
      </c>
      <c r="BH868" s="98">
        <f>IF(N868="sníž. přenesená",J868,0)</f>
        <v>0</v>
      </c>
      <c r="BI868" s="98">
        <f>IF(N868="nulová",J868,0)</f>
        <v>0</v>
      </c>
      <c r="BJ868" s="7" t="s">
        <v>76</v>
      </c>
      <c r="BK868" s="98">
        <f>ROUND(I868*H868,2)</f>
        <v>0</v>
      </c>
      <c r="BL868" s="7" t="s">
        <v>248</v>
      </c>
      <c r="BM868" s="97" t="s">
        <v>960</v>
      </c>
    </row>
    <row r="869" spans="1:65" s="191" customFormat="1" x14ac:dyDescent="0.2">
      <c r="B869" s="192"/>
      <c r="D869" s="99" t="s">
        <v>151</v>
      </c>
      <c r="E869" s="193" t="s">
        <v>1</v>
      </c>
      <c r="F869" s="194" t="s">
        <v>443</v>
      </c>
      <c r="H869" s="193" t="s">
        <v>1</v>
      </c>
      <c r="L869" s="192"/>
      <c r="M869" s="195"/>
      <c r="N869" s="196"/>
      <c r="O869" s="196"/>
      <c r="P869" s="196"/>
      <c r="Q869" s="196"/>
      <c r="R869" s="196"/>
      <c r="S869" s="196"/>
      <c r="T869" s="197"/>
      <c r="AT869" s="193" t="s">
        <v>151</v>
      </c>
      <c r="AU869" s="193" t="s">
        <v>78</v>
      </c>
      <c r="AV869" s="191" t="s">
        <v>76</v>
      </c>
      <c r="AW869" s="191" t="s">
        <v>26</v>
      </c>
      <c r="AX869" s="191" t="s">
        <v>68</v>
      </c>
      <c r="AY869" s="193" t="s">
        <v>140</v>
      </c>
    </row>
    <row r="870" spans="1:65" s="191" customFormat="1" x14ac:dyDescent="0.2">
      <c r="B870" s="192"/>
      <c r="D870" s="99" t="s">
        <v>151</v>
      </c>
      <c r="E870" s="193" t="s">
        <v>1</v>
      </c>
      <c r="F870" s="194" t="s">
        <v>926</v>
      </c>
      <c r="H870" s="193" t="s">
        <v>1</v>
      </c>
      <c r="L870" s="192"/>
      <c r="M870" s="195"/>
      <c r="N870" s="196"/>
      <c r="O870" s="196"/>
      <c r="P870" s="196"/>
      <c r="Q870" s="196"/>
      <c r="R870" s="196"/>
      <c r="S870" s="196"/>
      <c r="T870" s="197"/>
      <c r="AT870" s="193" t="s">
        <v>151</v>
      </c>
      <c r="AU870" s="193" t="s">
        <v>78</v>
      </c>
      <c r="AV870" s="191" t="s">
        <v>76</v>
      </c>
      <c r="AW870" s="191" t="s">
        <v>26</v>
      </c>
      <c r="AX870" s="191" t="s">
        <v>68</v>
      </c>
      <c r="AY870" s="193" t="s">
        <v>140</v>
      </c>
    </row>
    <row r="871" spans="1:65" s="172" customFormat="1" x14ac:dyDescent="0.2">
      <c r="B871" s="173"/>
      <c r="D871" s="99" t="s">
        <v>151</v>
      </c>
      <c r="E871" s="174" t="s">
        <v>1</v>
      </c>
      <c r="F871" s="175" t="s">
        <v>961</v>
      </c>
      <c r="H871" s="176">
        <v>0.09</v>
      </c>
      <c r="L871" s="173"/>
      <c r="M871" s="177"/>
      <c r="N871" s="178"/>
      <c r="O871" s="178"/>
      <c r="P871" s="178"/>
      <c r="Q871" s="178"/>
      <c r="R871" s="178"/>
      <c r="S871" s="178"/>
      <c r="T871" s="179"/>
      <c r="AT871" s="174" t="s">
        <v>151</v>
      </c>
      <c r="AU871" s="174" t="s">
        <v>78</v>
      </c>
      <c r="AV871" s="172" t="s">
        <v>78</v>
      </c>
      <c r="AW871" s="172" t="s">
        <v>26</v>
      </c>
      <c r="AX871" s="172" t="s">
        <v>68</v>
      </c>
      <c r="AY871" s="174" t="s">
        <v>140</v>
      </c>
    </row>
    <row r="872" spans="1:65" s="172" customFormat="1" x14ac:dyDescent="0.2">
      <c r="B872" s="173"/>
      <c r="D872" s="99" t="s">
        <v>151</v>
      </c>
      <c r="E872" s="174" t="s">
        <v>1</v>
      </c>
      <c r="F872" s="175" t="s">
        <v>962</v>
      </c>
      <c r="H872" s="176">
        <v>0.11899999999999999</v>
      </c>
      <c r="L872" s="173"/>
      <c r="M872" s="177"/>
      <c r="N872" s="178"/>
      <c r="O872" s="178"/>
      <c r="P872" s="178"/>
      <c r="Q872" s="178"/>
      <c r="R872" s="178"/>
      <c r="S872" s="178"/>
      <c r="T872" s="179"/>
      <c r="AT872" s="174" t="s">
        <v>151</v>
      </c>
      <c r="AU872" s="174" t="s">
        <v>78</v>
      </c>
      <c r="AV872" s="172" t="s">
        <v>78</v>
      </c>
      <c r="AW872" s="172" t="s">
        <v>26</v>
      </c>
      <c r="AX872" s="172" t="s">
        <v>68</v>
      </c>
      <c r="AY872" s="174" t="s">
        <v>140</v>
      </c>
    </row>
    <row r="873" spans="1:65" s="172" customFormat="1" x14ac:dyDescent="0.2">
      <c r="B873" s="173"/>
      <c r="D873" s="99" t="s">
        <v>151</v>
      </c>
      <c r="E873" s="174" t="s">
        <v>1</v>
      </c>
      <c r="F873" s="175" t="s">
        <v>963</v>
      </c>
      <c r="H873" s="176">
        <v>0.18099999999999999</v>
      </c>
      <c r="L873" s="173"/>
      <c r="M873" s="177"/>
      <c r="N873" s="178"/>
      <c r="O873" s="178"/>
      <c r="P873" s="178"/>
      <c r="Q873" s="178"/>
      <c r="R873" s="178"/>
      <c r="S873" s="178"/>
      <c r="T873" s="179"/>
      <c r="AT873" s="174" t="s">
        <v>151</v>
      </c>
      <c r="AU873" s="174" t="s">
        <v>78</v>
      </c>
      <c r="AV873" s="172" t="s">
        <v>78</v>
      </c>
      <c r="AW873" s="172" t="s">
        <v>26</v>
      </c>
      <c r="AX873" s="172" t="s">
        <v>68</v>
      </c>
      <c r="AY873" s="174" t="s">
        <v>140</v>
      </c>
    </row>
    <row r="874" spans="1:65" s="172" customFormat="1" x14ac:dyDescent="0.2">
      <c r="B874" s="173"/>
      <c r="D874" s="99" t="s">
        <v>151</v>
      </c>
      <c r="E874" s="174" t="s">
        <v>1</v>
      </c>
      <c r="F874" s="175" t="s">
        <v>964</v>
      </c>
      <c r="H874" s="176">
        <v>0.13700000000000001</v>
      </c>
      <c r="L874" s="173"/>
      <c r="M874" s="177"/>
      <c r="N874" s="178"/>
      <c r="O874" s="178"/>
      <c r="P874" s="178"/>
      <c r="Q874" s="178"/>
      <c r="R874" s="178"/>
      <c r="S874" s="178"/>
      <c r="T874" s="179"/>
      <c r="AT874" s="174" t="s">
        <v>151</v>
      </c>
      <c r="AU874" s="174" t="s">
        <v>78</v>
      </c>
      <c r="AV874" s="172" t="s">
        <v>78</v>
      </c>
      <c r="AW874" s="172" t="s">
        <v>26</v>
      </c>
      <c r="AX874" s="172" t="s">
        <v>68</v>
      </c>
      <c r="AY874" s="174" t="s">
        <v>140</v>
      </c>
    </row>
    <row r="875" spans="1:65" s="199" customFormat="1" x14ac:dyDescent="0.2">
      <c r="B875" s="200"/>
      <c r="D875" s="99" t="s">
        <v>151</v>
      </c>
      <c r="E875" s="201" t="s">
        <v>1</v>
      </c>
      <c r="F875" s="202" t="s">
        <v>336</v>
      </c>
      <c r="H875" s="203">
        <v>0.52700000000000002</v>
      </c>
      <c r="L875" s="200"/>
      <c r="M875" s="204"/>
      <c r="N875" s="205"/>
      <c r="O875" s="205"/>
      <c r="P875" s="205"/>
      <c r="Q875" s="205"/>
      <c r="R875" s="205"/>
      <c r="S875" s="205"/>
      <c r="T875" s="206"/>
      <c r="AT875" s="201" t="s">
        <v>151</v>
      </c>
      <c r="AU875" s="201" t="s">
        <v>78</v>
      </c>
      <c r="AV875" s="199" t="s">
        <v>163</v>
      </c>
      <c r="AW875" s="199" t="s">
        <v>26</v>
      </c>
      <c r="AX875" s="199" t="s">
        <v>68</v>
      </c>
      <c r="AY875" s="201" t="s">
        <v>140</v>
      </c>
    </row>
    <row r="876" spans="1:65" s="172" customFormat="1" x14ac:dyDescent="0.2">
      <c r="B876" s="173"/>
      <c r="D876" s="99" t="s">
        <v>151</v>
      </c>
      <c r="E876" s="174" t="s">
        <v>1</v>
      </c>
      <c r="F876" s="175" t="s">
        <v>965</v>
      </c>
      <c r="H876" s="176">
        <v>5.2999999999999999E-2</v>
      </c>
      <c r="L876" s="173"/>
      <c r="M876" s="177"/>
      <c r="N876" s="178"/>
      <c r="O876" s="178"/>
      <c r="P876" s="178"/>
      <c r="Q876" s="178"/>
      <c r="R876" s="178"/>
      <c r="S876" s="178"/>
      <c r="T876" s="179"/>
      <c r="AT876" s="174" t="s">
        <v>151</v>
      </c>
      <c r="AU876" s="174" t="s">
        <v>78</v>
      </c>
      <c r="AV876" s="172" t="s">
        <v>78</v>
      </c>
      <c r="AW876" s="172" t="s">
        <v>26</v>
      </c>
      <c r="AX876" s="172" t="s">
        <v>68</v>
      </c>
      <c r="AY876" s="174" t="s">
        <v>140</v>
      </c>
    </row>
    <row r="877" spans="1:65" s="180" customFormat="1" x14ac:dyDescent="0.2">
      <c r="B877" s="181"/>
      <c r="D877" s="99" t="s">
        <v>151</v>
      </c>
      <c r="E877" s="182" t="s">
        <v>1</v>
      </c>
      <c r="F877" s="183" t="s">
        <v>157</v>
      </c>
      <c r="H877" s="184">
        <v>0.57999999999999996</v>
      </c>
      <c r="L877" s="181"/>
      <c r="M877" s="185"/>
      <c r="N877" s="186"/>
      <c r="O877" s="186"/>
      <c r="P877" s="186"/>
      <c r="Q877" s="186"/>
      <c r="R877" s="186"/>
      <c r="S877" s="186"/>
      <c r="T877" s="187"/>
      <c r="AT877" s="182" t="s">
        <v>151</v>
      </c>
      <c r="AU877" s="182" t="s">
        <v>78</v>
      </c>
      <c r="AV877" s="180" t="s">
        <v>147</v>
      </c>
      <c r="AW877" s="180" t="s">
        <v>26</v>
      </c>
      <c r="AX877" s="180" t="s">
        <v>76</v>
      </c>
      <c r="AY877" s="182" t="s">
        <v>140</v>
      </c>
    </row>
    <row r="878" spans="1:65" s="172" customFormat="1" x14ac:dyDescent="0.2">
      <c r="B878" s="173"/>
      <c r="D878" s="99" t="s">
        <v>151</v>
      </c>
      <c r="F878" s="175" t="s">
        <v>966</v>
      </c>
      <c r="H878" s="176">
        <v>0.60899999999999999</v>
      </c>
      <c r="L878" s="173"/>
      <c r="M878" s="177"/>
      <c r="N878" s="178"/>
      <c r="O878" s="178"/>
      <c r="P878" s="178"/>
      <c r="Q878" s="178"/>
      <c r="R878" s="178"/>
      <c r="S878" s="178"/>
      <c r="T878" s="179"/>
      <c r="AT878" s="174" t="s">
        <v>151</v>
      </c>
      <c r="AU878" s="174" t="s">
        <v>78</v>
      </c>
      <c r="AV878" s="172" t="s">
        <v>78</v>
      </c>
      <c r="AW878" s="172" t="s">
        <v>3</v>
      </c>
      <c r="AX878" s="172" t="s">
        <v>76</v>
      </c>
      <c r="AY878" s="174" t="s">
        <v>140</v>
      </c>
    </row>
    <row r="879" spans="1:65" s="18" customFormat="1" ht="24.2" customHeight="1" x14ac:dyDescent="0.2">
      <c r="A879" s="15"/>
      <c r="B879" s="16"/>
      <c r="C879" s="87">
        <v>119</v>
      </c>
      <c r="D879" s="87" t="s">
        <v>142</v>
      </c>
      <c r="E879" s="88" t="s">
        <v>967</v>
      </c>
      <c r="F879" s="89" t="s">
        <v>968</v>
      </c>
      <c r="G879" s="90" t="s">
        <v>922</v>
      </c>
      <c r="H879" s="91">
        <v>250</v>
      </c>
      <c r="I879" s="2"/>
      <c r="J879" s="92">
        <f>ROUND(I879*H879,2)</f>
        <v>0</v>
      </c>
      <c r="K879" s="89" t="s">
        <v>146</v>
      </c>
      <c r="L879" s="16"/>
      <c r="M879" s="93" t="s">
        <v>1</v>
      </c>
      <c r="N879" s="94" t="s">
        <v>34</v>
      </c>
      <c r="O879" s="95">
        <v>5.7000000000000002E-2</v>
      </c>
      <c r="P879" s="95">
        <f>O879*H879</f>
        <v>14.25</v>
      </c>
      <c r="Q879" s="95">
        <v>0</v>
      </c>
      <c r="R879" s="95">
        <f>Q879*H879</f>
        <v>0</v>
      </c>
      <c r="S879" s="95">
        <v>1E-3</v>
      </c>
      <c r="T879" s="96">
        <f>S879*H879</f>
        <v>0.25</v>
      </c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R879" s="97" t="s">
        <v>248</v>
      </c>
      <c r="AT879" s="97" t="s">
        <v>142</v>
      </c>
      <c r="AU879" s="97" t="s">
        <v>78</v>
      </c>
      <c r="AY879" s="7" t="s">
        <v>140</v>
      </c>
      <c r="BE879" s="98">
        <f>IF(N879="základní",J879,0)</f>
        <v>0</v>
      </c>
      <c r="BF879" s="98">
        <f>IF(N879="snížená",J879,0)</f>
        <v>0</v>
      </c>
      <c r="BG879" s="98">
        <f>IF(N879="zákl. přenesená",J879,0)</f>
        <v>0</v>
      </c>
      <c r="BH879" s="98">
        <f>IF(N879="sníž. přenesená",J879,0)</f>
        <v>0</v>
      </c>
      <c r="BI879" s="98">
        <f>IF(N879="nulová",J879,0)</f>
        <v>0</v>
      </c>
      <c r="BJ879" s="7" t="s">
        <v>76</v>
      </c>
      <c r="BK879" s="98">
        <f>ROUND(I879*H879,2)</f>
        <v>0</v>
      </c>
      <c r="BL879" s="7" t="s">
        <v>248</v>
      </c>
      <c r="BM879" s="97" t="s">
        <v>969</v>
      </c>
    </row>
    <row r="880" spans="1:65" s="18" customFormat="1" x14ac:dyDescent="0.2">
      <c r="A880" s="15"/>
      <c r="B880" s="16"/>
      <c r="C880" s="15"/>
      <c r="D880" s="189" t="s">
        <v>149</v>
      </c>
      <c r="E880" s="15"/>
      <c r="F880" s="190" t="s">
        <v>970</v>
      </c>
      <c r="G880" s="15"/>
      <c r="H880" s="15"/>
      <c r="I880" s="15"/>
      <c r="J880" s="15"/>
      <c r="K880" s="15"/>
      <c r="L880" s="16"/>
      <c r="M880" s="101"/>
      <c r="N880" s="102"/>
      <c r="O880" s="103"/>
      <c r="P880" s="103"/>
      <c r="Q880" s="103"/>
      <c r="R880" s="103"/>
      <c r="S880" s="103"/>
      <c r="T880" s="104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T880" s="7" t="s">
        <v>149</v>
      </c>
      <c r="AU880" s="7" t="s">
        <v>78</v>
      </c>
    </row>
    <row r="881" spans="1:65" s="191" customFormat="1" x14ac:dyDescent="0.2">
      <c r="B881" s="192"/>
      <c r="D881" s="99" t="s">
        <v>151</v>
      </c>
      <c r="E881" s="193" t="s">
        <v>1</v>
      </c>
      <c r="F881" s="194" t="s">
        <v>971</v>
      </c>
      <c r="H881" s="193" t="s">
        <v>1</v>
      </c>
      <c r="L881" s="192"/>
      <c r="M881" s="195"/>
      <c r="N881" s="196"/>
      <c r="O881" s="196"/>
      <c r="P881" s="196"/>
      <c r="Q881" s="196"/>
      <c r="R881" s="196"/>
      <c r="S881" s="196"/>
      <c r="T881" s="197"/>
      <c r="AT881" s="193" t="s">
        <v>151</v>
      </c>
      <c r="AU881" s="193" t="s">
        <v>78</v>
      </c>
      <c r="AV881" s="191" t="s">
        <v>76</v>
      </c>
      <c r="AW881" s="191" t="s">
        <v>26</v>
      </c>
      <c r="AX881" s="191" t="s">
        <v>68</v>
      </c>
      <c r="AY881" s="193" t="s">
        <v>140</v>
      </c>
    </row>
    <row r="882" spans="1:65" s="172" customFormat="1" x14ac:dyDescent="0.2">
      <c r="B882" s="173"/>
      <c r="D882" s="99" t="s">
        <v>151</v>
      </c>
      <c r="E882" s="174" t="s">
        <v>1</v>
      </c>
      <c r="F882" s="175" t="s">
        <v>972</v>
      </c>
      <c r="H882" s="176">
        <v>250</v>
      </c>
      <c r="L882" s="173"/>
      <c r="M882" s="177"/>
      <c r="N882" s="178"/>
      <c r="O882" s="178"/>
      <c r="P882" s="178"/>
      <c r="Q882" s="178"/>
      <c r="R882" s="178"/>
      <c r="S882" s="178"/>
      <c r="T882" s="179"/>
      <c r="AT882" s="174" t="s">
        <v>151</v>
      </c>
      <c r="AU882" s="174" t="s">
        <v>78</v>
      </c>
      <c r="AV882" s="172" t="s">
        <v>78</v>
      </c>
      <c r="AW882" s="172" t="s">
        <v>26</v>
      </c>
      <c r="AX882" s="172" t="s">
        <v>76</v>
      </c>
      <c r="AY882" s="174" t="s">
        <v>140</v>
      </c>
    </row>
    <row r="883" spans="1:65" s="18" customFormat="1" ht="24.2" customHeight="1" x14ac:dyDescent="0.2">
      <c r="A883" s="15"/>
      <c r="B883" s="16"/>
      <c r="C883" s="87">
        <v>120</v>
      </c>
      <c r="D883" s="87" t="s">
        <v>142</v>
      </c>
      <c r="E883" s="88" t="s">
        <v>974</v>
      </c>
      <c r="F883" s="89" t="s">
        <v>975</v>
      </c>
      <c r="G883" s="90" t="s">
        <v>922</v>
      </c>
      <c r="H883" s="91">
        <v>200</v>
      </c>
      <c r="I883" s="2"/>
      <c r="J883" s="92">
        <f>ROUND(I883*H883,2)</f>
        <v>0</v>
      </c>
      <c r="K883" s="89" t="s">
        <v>146</v>
      </c>
      <c r="L883" s="16"/>
      <c r="M883" s="93" t="s">
        <v>1</v>
      </c>
      <c r="N883" s="94" t="s">
        <v>34</v>
      </c>
      <c r="O883" s="95">
        <v>0.11</v>
      </c>
      <c r="P883" s="95">
        <f>O883*H883</f>
        <v>22</v>
      </c>
      <c r="Q883" s="95">
        <v>0</v>
      </c>
      <c r="R883" s="95">
        <f>Q883*H883</f>
        <v>0</v>
      </c>
      <c r="S883" s="95">
        <v>1E-3</v>
      </c>
      <c r="T883" s="96">
        <f>S883*H883</f>
        <v>0.2</v>
      </c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R883" s="97" t="s">
        <v>248</v>
      </c>
      <c r="AT883" s="97" t="s">
        <v>142</v>
      </c>
      <c r="AU883" s="97" t="s">
        <v>78</v>
      </c>
      <c r="AY883" s="7" t="s">
        <v>140</v>
      </c>
      <c r="BE883" s="98">
        <f>IF(N883="základní",J883,0)</f>
        <v>0</v>
      </c>
      <c r="BF883" s="98">
        <f>IF(N883="snížená",J883,0)</f>
        <v>0</v>
      </c>
      <c r="BG883" s="98">
        <f>IF(N883="zákl. přenesená",J883,0)</f>
        <v>0</v>
      </c>
      <c r="BH883" s="98">
        <f>IF(N883="sníž. přenesená",J883,0)</f>
        <v>0</v>
      </c>
      <c r="BI883" s="98">
        <f>IF(N883="nulová",J883,0)</f>
        <v>0</v>
      </c>
      <c r="BJ883" s="7" t="s">
        <v>76</v>
      </c>
      <c r="BK883" s="98">
        <f>ROUND(I883*H883,2)</f>
        <v>0</v>
      </c>
      <c r="BL883" s="7" t="s">
        <v>248</v>
      </c>
      <c r="BM883" s="97" t="s">
        <v>976</v>
      </c>
    </row>
    <row r="884" spans="1:65" s="18" customFormat="1" x14ac:dyDescent="0.2">
      <c r="A884" s="15"/>
      <c r="B884" s="16"/>
      <c r="C884" s="15"/>
      <c r="D884" s="189" t="s">
        <v>149</v>
      </c>
      <c r="E884" s="15"/>
      <c r="F884" s="190" t="s">
        <v>977</v>
      </c>
      <c r="G884" s="15"/>
      <c r="H884" s="15"/>
      <c r="I884" s="15"/>
      <c r="J884" s="15"/>
      <c r="K884" s="15"/>
      <c r="L884" s="16"/>
      <c r="M884" s="101"/>
      <c r="N884" s="102"/>
      <c r="O884" s="103"/>
      <c r="P884" s="103"/>
      <c r="Q884" s="103"/>
      <c r="R884" s="103"/>
      <c r="S884" s="103"/>
      <c r="T884" s="104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T884" s="7" t="s">
        <v>149</v>
      </c>
      <c r="AU884" s="7" t="s">
        <v>78</v>
      </c>
    </row>
    <row r="885" spans="1:65" s="191" customFormat="1" x14ac:dyDescent="0.2">
      <c r="B885" s="192"/>
      <c r="D885" s="99" t="s">
        <v>151</v>
      </c>
      <c r="E885" s="193" t="s">
        <v>1</v>
      </c>
      <c r="F885" s="194" t="s">
        <v>971</v>
      </c>
      <c r="H885" s="193" t="s">
        <v>1</v>
      </c>
      <c r="L885" s="192"/>
      <c r="M885" s="195"/>
      <c r="N885" s="196"/>
      <c r="O885" s="196"/>
      <c r="P885" s="196"/>
      <c r="Q885" s="196"/>
      <c r="R885" s="196"/>
      <c r="S885" s="196"/>
      <c r="T885" s="197"/>
      <c r="AT885" s="193" t="s">
        <v>151</v>
      </c>
      <c r="AU885" s="193" t="s">
        <v>78</v>
      </c>
      <c r="AV885" s="191" t="s">
        <v>76</v>
      </c>
      <c r="AW885" s="191" t="s">
        <v>26</v>
      </c>
      <c r="AX885" s="191" t="s">
        <v>68</v>
      </c>
      <c r="AY885" s="193" t="s">
        <v>140</v>
      </c>
    </row>
    <row r="886" spans="1:65" s="172" customFormat="1" x14ac:dyDescent="0.2">
      <c r="B886" s="173"/>
      <c r="D886" s="99" t="s">
        <v>151</v>
      </c>
      <c r="E886" s="174" t="s">
        <v>1</v>
      </c>
      <c r="F886" s="175" t="s">
        <v>978</v>
      </c>
      <c r="H886" s="176">
        <v>150</v>
      </c>
      <c r="L886" s="173"/>
      <c r="M886" s="177"/>
      <c r="N886" s="178"/>
      <c r="O886" s="178"/>
      <c r="P886" s="178"/>
      <c r="Q886" s="178"/>
      <c r="R886" s="178"/>
      <c r="S886" s="178"/>
      <c r="T886" s="179"/>
      <c r="AT886" s="174" t="s">
        <v>151</v>
      </c>
      <c r="AU886" s="174" t="s">
        <v>78</v>
      </c>
      <c r="AV886" s="172" t="s">
        <v>78</v>
      </c>
      <c r="AW886" s="172" t="s">
        <v>26</v>
      </c>
      <c r="AX886" s="172" t="s">
        <v>68</v>
      </c>
      <c r="AY886" s="174" t="s">
        <v>140</v>
      </c>
    </row>
    <row r="887" spans="1:65" s="191" customFormat="1" x14ac:dyDescent="0.2">
      <c r="B887" s="192"/>
      <c r="D887" s="99" t="s">
        <v>151</v>
      </c>
      <c r="E887" s="193" t="s">
        <v>1</v>
      </c>
      <c r="F887" s="194" t="s">
        <v>979</v>
      </c>
      <c r="H887" s="193" t="s">
        <v>1</v>
      </c>
      <c r="L887" s="192"/>
      <c r="M887" s="195"/>
      <c r="N887" s="196"/>
      <c r="O887" s="196"/>
      <c r="P887" s="196"/>
      <c r="Q887" s="196"/>
      <c r="R887" s="196"/>
      <c r="S887" s="196"/>
      <c r="T887" s="197"/>
      <c r="AT887" s="193" t="s">
        <v>151</v>
      </c>
      <c r="AU887" s="193" t="s">
        <v>78</v>
      </c>
      <c r="AV887" s="191" t="s">
        <v>76</v>
      </c>
      <c r="AW887" s="191" t="s">
        <v>26</v>
      </c>
      <c r="AX887" s="191" t="s">
        <v>68</v>
      </c>
      <c r="AY887" s="193" t="s">
        <v>140</v>
      </c>
    </row>
    <row r="888" spans="1:65" s="172" customFormat="1" x14ac:dyDescent="0.2">
      <c r="B888" s="173"/>
      <c r="D888" s="99" t="s">
        <v>151</v>
      </c>
      <c r="E888" s="174" t="s">
        <v>1</v>
      </c>
      <c r="F888" s="175" t="s">
        <v>550</v>
      </c>
      <c r="H888" s="176">
        <v>50</v>
      </c>
      <c r="L888" s="173"/>
      <c r="M888" s="177"/>
      <c r="N888" s="178"/>
      <c r="O888" s="178"/>
      <c r="P888" s="178"/>
      <c r="Q888" s="178"/>
      <c r="R888" s="178"/>
      <c r="S888" s="178"/>
      <c r="T888" s="179"/>
      <c r="AT888" s="174" t="s">
        <v>151</v>
      </c>
      <c r="AU888" s="174" t="s">
        <v>78</v>
      </c>
      <c r="AV888" s="172" t="s">
        <v>78</v>
      </c>
      <c r="AW888" s="172" t="s">
        <v>26</v>
      </c>
      <c r="AX888" s="172" t="s">
        <v>68</v>
      </c>
      <c r="AY888" s="174" t="s">
        <v>140</v>
      </c>
    </row>
    <row r="889" spans="1:65" s="180" customFormat="1" x14ac:dyDescent="0.2">
      <c r="B889" s="181"/>
      <c r="D889" s="99" t="s">
        <v>151</v>
      </c>
      <c r="E889" s="182" t="s">
        <v>1</v>
      </c>
      <c r="F889" s="183" t="s">
        <v>157</v>
      </c>
      <c r="H889" s="184">
        <v>200</v>
      </c>
      <c r="L889" s="181"/>
      <c r="M889" s="185"/>
      <c r="N889" s="186"/>
      <c r="O889" s="186"/>
      <c r="P889" s="186"/>
      <c r="Q889" s="186"/>
      <c r="R889" s="186"/>
      <c r="S889" s="186"/>
      <c r="T889" s="187"/>
      <c r="AT889" s="182" t="s">
        <v>151</v>
      </c>
      <c r="AU889" s="182" t="s">
        <v>78</v>
      </c>
      <c r="AV889" s="180" t="s">
        <v>147</v>
      </c>
      <c r="AW889" s="180" t="s">
        <v>26</v>
      </c>
      <c r="AX889" s="180" t="s">
        <v>76</v>
      </c>
      <c r="AY889" s="182" t="s">
        <v>140</v>
      </c>
    </row>
    <row r="890" spans="1:65" s="18" customFormat="1" ht="24.2" customHeight="1" x14ac:dyDescent="0.2">
      <c r="A890" s="15"/>
      <c r="B890" s="16"/>
      <c r="C890" s="87">
        <v>121</v>
      </c>
      <c r="D890" s="87" t="s">
        <v>142</v>
      </c>
      <c r="E890" s="88" t="s">
        <v>980</v>
      </c>
      <c r="F890" s="89" t="s">
        <v>981</v>
      </c>
      <c r="G890" s="90" t="s">
        <v>240</v>
      </c>
      <c r="H890" s="91">
        <v>42.225000000000001</v>
      </c>
      <c r="I890" s="2"/>
      <c r="J890" s="92">
        <f>ROUND(I890*H890,2)</f>
        <v>0</v>
      </c>
      <c r="K890" s="89" t="s">
        <v>2280</v>
      </c>
      <c r="L890" s="16"/>
      <c r="M890" s="93" t="s">
        <v>1</v>
      </c>
      <c r="N890" s="94" t="s">
        <v>34</v>
      </c>
      <c r="O890" s="95">
        <v>0</v>
      </c>
      <c r="P890" s="95">
        <f>O890*H890</f>
        <v>0</v>
      </c>
      <c r="Q890" s="95">
        <v>5.0000000000000001E-3</v>
      </c>
      <c r="R890" s="95">
        <f>Q890*H890</f>
        <v>0.21112500000000001</v>
      </c>
      <c r="S890" s="95">
        <v>0</v>
      </c>
      <c r="T890" s="96">
        <f>S890*H890</f>
        <v>0</v>
      </c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R890" s="97" t="s">
        <v>248</v>
      </c>
      <c r="AT890" s="97" t="s">
        <v>142</v>
      </c>
      <c r="AU890" s="97" t="s">
        <v>78</v>
      </c>
      <c r="AY890" s="7" t="s">
        <v>140</v>
      </c>
      <c r="BE890" s="98">
        <f>IF(N890="základní",J890,0)</f>
        <v>0</v>
      </c>
      <c r="BF890" s="98">
        <f>IF(N890="snížená",J890,0)</f>
        <v>0</v>
      </c>
      <c r="BG890" s="98">
        <f>IF(N890="zákl. přenesená",J890,0)</f>
        <v>0</v>
      </c>
      <c r="BH890" s="98">
        <f>IF(N890="sníž. přenesená",J890,0)</f>
        <v>0</v>
      </c>
      <c r="BI890" s="98">
        <f>IF(N890="nulová",J890,0)</f>
        <v>0</v>
      </c>
      <c r="BJ890" s="7" t="s">
        <v>76</v>
      </c>
      <c r="BK890" s="98">
        <f>ROUND(I890*H890,2)</f>
        <v>0</v>
      </c>
      <c r="BL890" s="7" t="s">
        <v>248</v>
      </c>
      <c r="BM890" s="97" t="s">
        <v>982</v>
      </c>
    </row>
    <row r="891" spans="1:65" s="191" customFormat="1" x14ac:dyDescent="0.2">
      <c r="B891" s="192"/>
      <c r="D891" s="99" t="s">
        <v>151</v>
      </c>
      <c r="E891" s="193" t="s">
        <v>1</v>
      </c>
      <c r="F891" s="194" t="s">
        <v>415</v>
      </c>
      <c r="H891" s="193" t="s">
        <v>1</v>
      </c>
      <c r="L891" s="192"/>
      <c r="M891" s="195"/>
      <c r="N891" s="196"/>
      <c r="O891" s="196"/>
      <c r="P891" s="196"/>
      <c r="Q891" s="196"/>
      <c r="R891" s="196"/>
      <c r="S891" s="196"/>
      <c r="T891" s="197"/>
      <c r="AT891" s="193" t="s">
        <v>151</v>
      </c>
      <c r="AU891" s="193" t="s">
        <v>78</v>
      </c>
      <c r="AV891" s="191" t="s">
        <v>76</v>
      </c>
      <c r="AW891" s="191" t="s">
        <v>26</v>
      </c>
      <c r="AX891" s="191" t="s">
        <v>68</v>
      </c>
      <c r="AY891" s="193" t="s">
        <v>140</v>
      </c>
    </row>
    <row r="892" spans="1:65" s="172" customFormat="1" x14ac:dyDescent="0.2">
      <c r="B892" s="173"/>
      <c r="D892" s="99" t="s">
        <v>151</v>
      </c>
      <c r="E892" s="174" t="s">
        <v>1</v>
      </c>
      <c r="F892" s="175" t="s">
        <v>983</v>
      </c>
      <c r="H892" s="176">
        <v>16.355</v>
      </c>
      <c r="L892" s="173"/>
      <c r="M892" s="177"/>
      <c r="N892" s="178"/>
      <c r="O892" s="178"/>
      <c r="P892" s="178"/>
      <c r="Q892" s="178"/>
      <c r="R892" s="178"/>
      <c r="S892" s="178"/>
      <c r="T892" s="179"/>
      <c r="AT892" s="174" t="s">
        <v>151</v>
      </c>
      <c r="AU892" s="174" t="s">
        <v>78</v>
      </c>
      <c r="AV892" s="172" t="s">
        <v>78</v>
      </c>
      <c r="AW892" s="172" t="s">
        <v>26</v>
      </c>
      <c r="AX892" s="172" t="s">
        <v>68</v>
      </c>
      <c r="AY892" s="174" t="s">
        <v>140</v>
      </c>
    </row>
    <row r="893" spans="1:65" s="172" customFormat="1" x14ac:dyDescent="0.2">
      <c r="B893" s="173"/>
      <c r="D893" s="99" t="s">
        <v>151</v>
      </c>
      <c r="E893" s="174" t="s">
        <v>1</v>
      </c>
      <c r="F893" s="175" t="s">
        <v>984</v>
      </c>
      <c r="H893" s="176">
        <v>9.01</v>
      </c>
      <c r="L893" s="173"/>
      <c r="M893" s="177"/>
      <c r="N893" s="178"/>
      <c r="O893" s="178"/>
      <c r="P893" s="178"/>
      <c r="Q893" s="178"/>
      <c r="R893" s="178"/>
      <c r="S893" s="178"/>
      <c r="T893" s="179"/>
      <c r="AT893" s="174" t="s">
        <v>151</v>
      </c>
      <c r="AU893" s="174" t="s">
        <v>78</v>
      </c>
      <c r="AV893" s="172" t="s">
        <v>78</v>
      </c>
      <c r="AW893" s="172" t="s">
        <v>26</v>
      </c>
      <c r="AX893" s="172" t="s">
        <v>68</v>
      </c>
      <c r="AY893" s="174" t="s">
        <v>140</v>
      </c>
    </row>
    <row r="894" spans="1:65" s="191" customFormat="1" x14ac:dyDescent="0.2">
      <c r="B894" s="192"/>
      <c r="D894" s="99" t="s">
        <v>151</v>
      </c>
      <c r="E894" s="193" t="s">
        <v>1</v>
      </c>
      <c r="F894" s="194" t="s">
        <v>415</v>
      </c>
      <c r="H894" s="193" t="s">
        <v>1</v>
      </c>
      <c r="L894" s="192"/>
      <c r="M894" s="195"/>
      <c r="N894" s="196"/>
      <c r="O894" s="196"/>
      <c r="P894" s="196"/>
      <c r="Q894" s="196"/>
      <c r="R894" s="196"/>
      <c r="S894" s="196"/>
      <c r="T894" s="197"/>
      <c r="AT894" s="193" t="s">
        <v>151</v>
      </c>
      <c r="AU894" s="193" t="s">
        <v>78</v>
      </c>
      <c r="AV894" s="191" t="s">
        <v>76</v>
      </c>
      <c r="AW894" s="191" t="s">
        <v>26</v>
      </c>
      <c r="AX894" s="191" t="s">
        <v>68</v>
      </c>
      <c r="AY894" s="193" t="s">
        <v>140</v>
      </c>
    </row>
    <row r="895" spans="1:65" s="172" customFormat="1" x14ac:dyDescent="0.2">
      <c r="B895" s="173"/>
      <c r="D895" s="99" t="s">
        <v>151</v>
      </c>
      <c r="E895" s="174" t="s">
        <v>1</v>
      </c>
      <c r="F895" s="175" t="s">
        <v>985</v>
      </c>
      <c r="H895" s="176">
        <v>16.86</v>
      </c>
      <c r="L895" s="173"/>
      <c r="M895" s="177"/>
      <c r="N895" s="178"/>
      <c r="O895" s="178"/>
      <c r="P895" s="178"/>
      <c r="Q895" s="178"/>
      <c r="R895" s="178"/>
      <c r="S895" s="178"/>
      <c r="T895" s="179"/>
      <c r="AT895" s="174" t="s">
        <v>151</v>
      </c>
      <c r="AU895" s="174" t="s">
        <v>78</v>
      </c>
      <c r="AV895" s="172" t="s">
        <v>78</v>
      </c>
      <c r="AW895" s="172" t="s">
        <v>26</v>
      </c>
      <c r="AX895" s="172" t="s">
        <v>68</v>
      </c>
      <c r="AY895" s="174" t="s">
        <v>140</v>
      </c>
    </row>
    <row r="896" spans="1:65" s="180" customFormat="1" x14ac:dyDescent="0.2">
      <c r="B896" s="181"/>
      <c r="D896" s="99" t="s">
        <v>151</v>
      </c>
      <c r="E896" s="182" t="s">
        <v>1</v>
      </c>
      <c r="F896" s="183" t="s">
        <v>157</v>
      </c>
      <c r="H896" s="184">
        <v>42.225000000000001</v>
      </c>
      <c r="L896" s="181"/>
      <c r="M896" s="185"/>
      <c r="N896" s="186"/>
      <c r="O896" s="186"/>
      <c r="P896" s="186"/>
      <c r="Q896" s="186"/>
      <c r="R896" s="186"/>
      <c r="S896" s="186"/>
      <c r="T896" s="187"/>
      <c r="AT896" s="182" t="s">
        <v>151</v>
      </c>
      <c r="AU896" s="182" t="s">
        <v>78</v>
      </c>
      <c r="AV896" s="180" t="s">
        <v>147</v>
      </c>
      <c r="AW896" s="180" t="s">
        <v>26</v>
      </c>
      <c r="AX896" s="180" t="s">
        <v>76</v>
      </c>
      <c r="AY896" s="182" t="s">
        <v>140</v>
      </c>
    </row>
    <row r="897" spans="1:65" s="18" customFormat="1" ht="24.2" customHeight="1" x14ac:dyDescent="0.2">
      <c r="A897" s="15"/>
      <c r="B897" s="16"/>
      <c r="C897" s="87">
        <v>122</v>
      </c>
      <c r="D897" s="87" t="s">
        <v>142</v>
      </c>
      <c r="E897" s="88" t="s">
        <v>987</v>
      </c>
      <c r="F897" s="89" t="s">
        <v>988</v>
      </c>
      <c r="G897" s="90" t="s">
        <v>211</v>
      </c>
      <c r="H897" s="91">
        <v>1</v>
      </c>
      <c r="I897" s="2"/>
      <c r="J897" s="92">
        <f t="shared" ref="J897:J928" si="20">ROUND(I897*H897,2)</f>
        <v>0</v>
      </c>
      <c r="K897" s="89" t="s">
        <v>2280</v>
      </c>
      <c r="L897" s="16"/>
      <c r="M897" s="93" t="s">
        <v>1</v>
      </c>
      <c r="N897" s="94" t="s">
        <v>34</v>
      </c>
      <c r="O897" s="95">
        <v>0</v>
      </c>
      <c r="P897" s="95">
        <f t="shared" ref="P897:P928" si="21">O897*H897</f>
        <v>0</v>
      </c>
      <c r="Q897" s="95">
        <v>0.12</v>
      </c>
      <c r="R897" s="95">
        <f t="shared" ref="R897:R928" si="22">Q897*H897</f>
        <v>0.12</v>
      </c>
      <c r="S897" s="95">
        <v>0</v>
      </c>
      <c r="T897" s="96">
        <f t="shared" ref="T897:T928" si="23">S897*H897</f>
        <v>0</v>
      </c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R897" s="97" t="s">
        <v>248</v>
      </c>
      <c r="AT897" s="97" t="s">
        <v>142</v>
      </c>
      <c r="AU897" s="97" t="s">
        <v>78</v>
      </c>
      <c r="AY897" s="7" t="s">
        <v>140</v>
      </c>
      <c r="BE897" s="98">
        <f t="shared" ref="BE897:BE928" si="24">IF(N897="základní",J897,0)</f>
        <v>0</v>
      </c>
      <c r="BF897" s="98">
        <f t="shared" ref="BF897:BF928" si="25">IF(N897="snížená",J897,0)</f>
        <v>0</v>
      </c>
      <c r="BG897" s="98">
        <f t="shared" ref="BG897:BG928" si="26">IF(N897="zákl. přenesená",J897,0)</f>
        <v>0</v>
      </c>
      <c r="BH897" s="98">
        <f t="shared" ref="BH897:BH928" si="27">IF(N897="sníž. přenesená",J897,0)</f>
        <v>0</v>
      </c>
      <c r="BI897" s="98">
        <f t="shared" ref="BI897:BI928" si="28">IF(N897="nulová",J897,0)</f>
        <v>0</v>
      </c>
      <c r="BJ897" s="7" t="s">
        <v>76</v>
      </c>
      <c r="BK897" s="98">
        <f t="shared" ref="BK897:BK928" si="29">ROUND(I897*H897,2)</f>
        <v>0</v>
      </c>
      <c r="BL897" s="7" t="s">
        <v>248</v>
      </c>
      <c r="BM897" s="97" t="s">
        <v>989</v>
      </c>
    </row>
    <row r="898" spans="1:65" s="18" customFormat="1" ht="24.2" customHeight="1" x14ac:dyDescent="0.2">
      <c r="A898" s="15"/>
      <c r="B898" s="16"/>
      <c r="C898" s="87">
        <v>123</v>
      </c>
      <c r="D898" s="87" t="s">
        <v>142</v>
      </c>
      <c r="E898" s="88" t="s">
        <v>990</v>
      </c>
      <c r="F898" s="89" t="s">
        <v>991</v>
      </c>
      <c r="G898" s="90" t="s">
        <v>211</v>
      </c>
      <c r="H898" s="91">
        <v>1</v>
      </c>
      <c r="I898" s="2"/>
      <c r="J898" s="92">
        <f t="shared" si="20"/>
        <v>0</v>
      </c>
      <c r="K898" s="89" t="s">
        <v>2280</v>
      </c>
      <c r="L898" s="16"/>
      <c r="M898" s="93" t="s">
        <v>1</v>
      </c>
      <c r="N898" s="94" t="s">
        <v>34</v>
      </c>
      <c r="O898" s="95">
        <v>0</v>
      </c>
      <c r="P898" s="95">
        <f t="shared" si="21"/>
        <v>0</v>
      </c>
      <c r="Q898" s="95">
        <v>0.06</v>
      </c>
      <c r="R898" s="95">
        <f t="shared" si="22"/>
        <v>0.06</v>
      </c>
      <c r="S898" s="95">
        <v>0</v>
      </c>
      <c r="T898" s="96">
        <f t="shared" si="23"/>
        <v>0</v>
      </c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R898" s="97" t="s">
        <v>248</v>
      </c>
      <c r="AT898" s="97" t="s">
        <v>142</v>
      </c>
      <c r="AU898" s="97" t="s">
        <v>78</v>
      </c>
      <c r="AY898" s="7" t="s">
        <v>140</v>
      </c>
      <c r="BE898" s="98">
        <f t="shared" si="24"/>
        <v>0</v>
      </c>
      <c r="BF898" s="98">
        <f t="shared" si="25"/>
        <v>0</v>
      </c>
      <c r="BG898" s="98">
        <f t="shared" si="26"/>
        <v>0</v>
      </c>
      <c r="BH898" s="98">
        <f t="shared" si="27"/>
        <v>0</v>
      </c>
      <c r="BI898" s="98">
        <f t="shared" si="28"/>
        <v>0</v>
      </c>
      <c r="BJ898" s="7" t="s">
        <v>76</v>
      </c>
      <c r="BK898" s="98">
        <f t="shared" si="29"/>
        <v>0</v>
      </c>
      <c r="BL898" s="7" t="s">
        <v>248</v>
      </c>
      <c r="BM898" s="97" t="s">
        <v>992</v>
      </c>
    </row>
    <row r="899" spans="1:65" s="18" customFormat="1" ht="24.2" customHeight="1" x14ac:dyDescent="0.2">
      <c r="A899" s="15"/>
      <c r="B899" s="16"/>
      <c r="C899" s="87">
        <v>124</v>
      </c>
      <c r="D899" s="87" t="s">
        <v>142</v>
      </c>
      <c r="E899" s="88" t="s">
        <v>994</v>
      </c>
      <c r="F899" s="89" t="s">
        <v>995</v>
      </c>
      <c r="G899" s="90" t="s">
        <v>211</v>
      </c>
      <c r="H899" s="91">
        <v>1</v>
      </c>
      <c r="I899" s="2"/>
      <c r="J899" s="92">
        <f t="shared" si="20"/>
        <v>0</v>
      </c>
      <c r="K899" s="89" t="s">
        <v>2280</v>
      </c>
      <c r="L899" s="16"/>
      <c r="M899" s="93" t="s">
        <v>1</v>
      </c>
      <c r="N899" s="94" t="s">
        <v>34</v>
      </c>
      <c r="O899" s="95">
        <v>0</v>
      </c>
      <c r="P899" s="95">
        <f t="shared" si="21"/>
        <v>0</v>
      </c>
      <c r="Q899" s="95">
        <v>0.06</v>
      </c>
      <c r="R899" s="95">
        <f t="shared" si="22"/>
        <v>0.06</v>
      </c>
      <c r="S899" s="95">
        <v>0</v>
      </c>
      <c r="T899" s="96">
        <f t="shared" si="23"/>
        <v>0</v>
      </c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R899" s="97" t="s">
        <v>248</v>
      </c>
      <c r="AT899" s="97" t="s">
        <v>142</v>
      </c>
      <c r="AU899" s="97" t="s">
        <v>78</v>
      </c>
      <c r="AY899" s="7" t="s">
        <v>140</v>
      </c>
      <c r="BE899" s="98">
        <f t="shared" si="24"/>
        <v>0</v>
      </c>
      <c r="BF899" s="98">
        <f t="shared" si="25"/>
        <v>0</v>
      </c>
      <c r="BG899" s="98">
        <f t="shared" si="26"/>
        <v>0</v>
      </c>
      <c r="BH899" s="98">
        <f t="shared" si="27"/>
        <v>0</v>
      </c>
      <c r="BI899" s="98">
        <f t="shared" si="28"/>
        <v>0</v>
      </c>
      <c r="BJ899" s="7" t="s">
        <v>76</v>
      </c>
      <c r="BK899" s="98">
        <f t="shared" si="29"/>
        <v>0</v>
      </c>
      <c r="BL899" s="7" t="s">
        <v>248</v>
      </c>
      <c r="BM899" s="97" t="s">
        <v>996</v>
      </c>
    </row>
    <row r="900" spans="1:65" s="18" customFormat="1" ht="24.2" customHeight="1" x14ac:dyDescent="0.2">
      <c r="A900" s="15"/>
      <c r="B900" s="16"/>
      <c r="C900" s="87">
        <v>125</v>
      </c>
      <c r="D900" s="87" t="s">
        <v>142</v>
      </c>
      <c r="E900" s="88" t="s">
        <v>997</v>
      </c>
      <c r="F900" s="89" t="s">
        <v>998</v>
      </c>
      <c r="G900" s="90" t="s">
        <v>211</v>
      </c>
      <c r="H900" s="91">
        <v>2</v>
      </c>
      <c r="I900" s="2"/>
      <c r="J900" s="92">
        <f t="shared" si="20"/>
        <v>0</v>
      </c>
      <c r="K900" s="89" t="s">
        <v>2280</v>
      </c>
      <c r="L900" s="16"/>
      <c r="M900" s="93" t="s">
        <v>1</v>
      </c>
      <c r="N900" s="94" t="s">
        <v>34</v>
      </c>
      <c r="O900" s="95">
        <v>0</v>
      </c>
      <c r="P900" s="95">
        <f t="shared" si="21"/>
        <v>0</v>
      </c>
      <c r="Q900" s="95">
        <v>0.06</v>
      </c>
      <c r="R900" s="95">
        <f t="shared" si="22"/>
        <v>0.12</v>
      </c>
      <c r="S900" s="95">
        <v>0</v>
      </c>
      <c r="T900" s="96">
        <f t="shared" si="23"/>
        <v>0</v>
      </c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R900" s="97" t="s">
        <v>248</v>
      </c>
      <c r="AT900" s="97" t="s">
        <v>142</v>
      </c>
      <c r="AU900" s="97" t="s">
        <v>78</v>
      </c>
      <c r="AY900" s="7" t="s">
        <v>140</v>
      </c>
      <c r="BE900" s="98">
        <f t="shared" si="24"/>
        <v>0</v>
      </c>
      <c r="BF900" s="98">
        <f t="shared" si="25"/>
        <v>0</v>
      </c>
      <c r="BG900" s="98">
        <f t="shared" si="26"/>
        <v>0</v>
      </c>
      <c r="BH900" s="98">
        <f t="shared" si="27"/>
        <v>0</v>
      </c>
      <c r="BI900" s="98">
        <f t="shared" si="28"/>
        <v>0</v>
      </c>
      <c r="BJ900" s="7" t="s">
        <v>76</v>
      </c>
      <c r="BK900" s="98">
        <f t="shared" si="29"/>
        <v>0</v>
      </c>
      <c r="BL900" s="7" t="s">
        <v>248</v>
      </c>
      <c r="BM900" s="97" t="s">
        <v>999</v>
      </c>
    </row>
    <row r="901" spans="1:65" s="18" customFormat="1" ht="24.2" customHeight="1" x14ac:dyDescent="0.2">
      <c r="A901" s="15"/>
      <c r="B901" s="16"/>
      <c r="C901" s="87">
        <v>126</v>
      </c>
      <c r="D901" s="87" t="s">
        <v>142</v>
      </c>
      <c r="E901" s="88" t="s">
        <v>1001</v>
      </c>
      <c r="F901" s="89" t="s">
        <v>1002</v>
      </c>
      <c r="G901" s="90" t="s">
        <v>211</v>
      </c>
      <c r="H901" s="91">
        <v>1</v>
      </c>
      <c r="I901" s="2"/>
      <c r="J901" s="92">
        <f t="shared" si="20"/>
        <v>0</v>
      </c>
      <c r="K901" s="89" t="s">
        <v>2280</v>
      </c>
      <c r="L901" s="16"/>
      <c r="M901" s="93" t="s">
        <v>1</v>
      </c>
      <c r="N901" s="94" t="s">
        <v>34</v>
      </c>
      <c r="O901" s="95">
        <v>0</v>
      </c>
      <c r="P901" s="95">
        <f t="shared" si="21"/>
        <v>0</v>
      </c>
      <c r="Q901" s="95">
        <v>0.15</v>
      </c>
      <c r="R901" s="95">
        <f t="shared" si="22"/>
        <v>0.15</v>
      </c>
      <c r="S901" s="95">
        <v>0</v>
      </c>
      <c r="T901" s="96">
        <f t="shared" si="23"/>
        <v>0</v>
      </c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R901" s="97" t="s">
        <v>248</v>
      </c>
      <c r="AT901" s="97" t="s">
        <v>142</v>
      </c>
      <c r="AU901" s="97" t="s">
        <v>78</v>
      </c>
      <c r="AY901" s="7" t="s">
        <v>140</v>
      </c>
      <c r="BE901" s="98">
        <f t="shared" si="24"/>
        <v>0</v>
      </c>
      <c r="BF901" s="98">
        <f t="shared" si="25"/>
        <v>0</v>
      </c>
      <c r="BG901" s="98">
        <f t="shared" si="26"/>
        <v>0</v>
      </c>
      <c r="BH901" s="98">
        <f t="shared" si="27"/>
        <v>0</v>
      </c>
      <c r="BI901" s="98">
        <f t="shared" si="28"/>
        <v>0</v>
      </c>
      <c r="BJ901" s="7" t="s">
        <v>76</v>
      </c>
      <c r="BK901" s="98">
        <f t="shared" si="29"/>
        <v>0</v>
      </c>
      <c r="BL901" s="7" t="s">
        <v>248</v>
      </c>
      <c r="BM901" s="97" t="s">
        <v>1003</v>
      </c>
    </row>
    <row r="902" spans="1:65" s="18" customFormat="1" ht="24.2" customHeight="1" x14ac:dyDescent="0.2">
      <c r="A902" s="15"/>
      <c r="B902" s="16"/>
      <c r="C902" s="87">
        <v>127</v>
      </c>
      <c r="D902" s="87" t="s">
        <v>142</v>
      </c>
      <c r="E902" s="88" t="s">
        <v>1004</v>
      </c>
      <c r="F902" s="89" t="s">
        <v>1005</v>
      </c>
      <c r="G902" s="90" t="s">
        <v>211</v>
      </c>
      <c r="H902" s="91">
        <v>1</v>
      </c>
      <c r="I902" s="2"/>
      <c r="J902" s="92">
        <f t="shared" si="20"/>
        <v>0</v>
      </c>
      <c r="K902" s="89" t="s">
        <v>2280</v>
      </c>
      <c r="L902" s="16"/>
      <c r="M902" s="93" t="s">
        <v>1</v>
      </c>
      <c r="N902" s="94" t="s">
        <v>34</v>
      </c>
      <c r="O902" s="95">
        <v>0</v>
      </c>
      <c r="P902" s="95">
        <f t="shared" si="21"/>
        <v>0</v>
      </c>
      <c r="Q902" s="95">
        <v>0.05</v>
      </c>
      <c r="R902" s="95">
        <f t="shared" si="22"/>
        <v>0.05</v>
      </c>
      <c r="S902" s="95">
        <v>0</v>
      </c>
      <c r="T902" s="96">
        <f t="shared" si="23"/>
        <v>0</v>
      </c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R902" s="97" t="s">
        <v>248</v>
      </c>
      <c r="AT902" s="97" t="s">
        <v>142</v>
      </c>
      <c r="AU902" s="97" t="s">
        <v>78</v>
      </c>
      <c r="AY902" s="7" t="s">
        <v>140</v>
      </c>
      <c r="BE902" s="98">
        <f t="shared" si="24"/>
        <v>0</v>
      </c>
      <c r="BF902" s="98">
        <f t="shared" si="25"/>
        <v>0</v>
      </c>
      <c r="BG902" s="98">
        <f t="shared" si="26"/>
        <v>0</v>
      </c>
      <c r="BH902" s="98">
        <f t="shared" si="27"/>
        <v>0</v>
      </c>
      <c r="BI902" s="98">
        <f t="shared" si="28"/>
        <v>0</v>
      </c>
      <c r="BJ902" s="7" t="s">
        <v>76</v>
      </c>
      <c r="BK902" s="98">
        <f t="shared" si="29"/>
        <v>0</v>
      </c>
      <c r="BL902" s="7" t="s">
        <v>248</v>
      </c>
      <c r="BM902" s="97" t="s">
        <v>1006</v>
      </c>
    </row>
    <row r="903" spans="1:65" s="18" customFormat="1" ht="24.2" customHeight="1" x14ac:dyDescent="0.2">
      <c r="A903" s="15"/>
      <c r="B903" s="16"/>
      <c r="C903" s="87">
        <v>128</v>
      </c>
      <c r="D903" s="87" t="s">
        <v>142</v>
      </c>
      <c r="E903" s="88" t="s">
        <v>1008</v>
      </c>
      <c r="F903" s="89" t="s">
        <v>1009</v>
      </c>
      <c r="G903" s="90" t="s">
        <v>211</v>
      </c>
      <c r="H903" s="91">
        <v>1</v>
      </c>
      <c r="I903" s="2"/>
      <c r="J903" s="92">
        <f t="shared" si="20"/>
        <v>0</v>
      </c>
      <c r="K903" s="89" t="s">
        <v>2280</v>
      </c>
      <c r="L903" s="16"/>
      <c r="M903" s="93" t="s">
        <v>1</v>
      </c>
      <c r="N903" s="94" t="s">
        <v>34</v>
      </c>
      <c r="O903" s="95">
        <v>0</v>
      </c>
      <c r="P903" s="95">
        <f t="shared" si="21"/>
        <v>0</v>
      </c>
      <c r="Q903" s="95">
        <v>0.05</v>
      </c>
      <c r="R903" s="95">
        <f t="shared" si="22"/>
        <v>0.05</v>
      </c>
      <c r="S903" s="95">
        <v>0</v>
      </c>
      <c r="T903" s="96">
        <f t="shared" si="23"/>
        <v>0</v>
      </c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R903" s="97" t="s">
        <v>248</v>
      </c>
      <c r="AT903" s="97" t="s">
        <v>142</v>
      </c>
      <c r="AU903" s="97" t="s">
        <v>78</v>
      </c>
      <c r="AY903" s="7" t="s">
        <v>140</v>
      </c>
      <c r="BE903" s="98">
        <f t="shared" si="24"/>
        <v>0</v>
      </c>
      <c r="BF903" s="98">
        <f t="shared" si="25"/>
        <v>0</v>
      </c>
      <c r="BG903" s="98">
        <f t="shared" si="26"/>
        <v>0</v>
      </c>
      <c r="BH903" s="98">
        <f t="shared" si="27"/>
        <v>0</v>
      </c>
      <c r="BI903" s="98">
        <f t="shared" si="28"/>
        <v>0</v>
      </c>
      <c r="BJ903" s="7" t="s">
        <v>76</v>
      </c>
      <c r="BK903" s="98">
        <f t="shared" si="29"/>
        <v>0</v>
      </c>
      <c r="BL903" s="7" t="s">
        <v>248</v>
      </c>
      <c r="BM903" s="97" t="s">
        <v>1010</v>
      </c>
    </row>
    <row r="904" spans="1:65" s="18" customFormat="1" ht="24.2" customHeight="1" x14ac:dyDescent="0.2">
      <c r="A904" s="15"/>
      <c r="B904" s="16"/>
      <c r="C904" s="87">
        <v>129</v>
      </c>
      <c r="D904" s="87" t="s">
        <v>142</v>
      </c>
      <c r="E904" s="88" t="s">
        <v>1011</v>
      </c>
      <c r="F904" s="89" t="s">
        <v>1012</v>
      </c>
      <c r="G904" s="90" t="s">
        <v>211</v>
      </c>
      <c r="H904" s="91">
        <v>1</v>
      </c>
      <c r="I904" s="2"/>
      <c r="J904" s="92">
        <f t="shared" si="20"/>
        <v>0</v>
      </c>
      <c r="K904" s="89" t="s">
        <v>2280</v>
      </c>
      <c r="L904" s="16"/>
      <c r="M904" s="93" t="s">
        <v>1</v>
      </c>
      <c r="N904" s="94" t="s">
        <v>34</v>
      </c>
      <c r="O904" s="95">
        <v>0</v>
      </c>
      <c r="P904" s="95">
        <f t="shared" si="21"/>
        <v>0</v>
      </c>
      <c r="Q904" s="95">
        <v>0.12</v>
      </c>
      <c r="R904" s="95">
        <f t="shared" si="22"/>
        <v>0.12</v>
      </c>
      <c r="S904" s="95">
        <v>0</v>
      </c>
      <c r="T904" s="96">
        <f t="shared" si="23"/>
        <v>0</v>
      </c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R904" s="97" t="s">
        <v>248</v>
      </c>
      <c r="AT904" s="97" t="s">
        <v>142</v>
      </c>
      <c r="AU904" s="97" t="s">
        <v>78</v>
      </c>
      <c r="AY904" s="7" t="s">
        <v>140</v>
      </c>
      <c r="BE904" s="98">
        <f t="shared" si="24"/>
        <v>0</v>
      </c>
      <c r="BF904" s="98">
        <f t="shared" si="25"/>
        <v>0</v>
      </c>
      <c r="BG904" s="98">
        <f t="shared" si="26"/>
        <v>0</v>
      </c>
      <c r="BH904" s="98">
        <f t="shared" si="27"/>
        <v>0</v>
      </c>
      <c r="BI904" s="98">
        <f t="shared" si="28"/>
        <v>0</v>
      </c>
      <c r="BJ904" s="7" t="s">
        <v>76</v>
      </c>
      <c r="BK904" s="98">
        <f t="shared" si="29"/>
        <v>0</v>
      </c>
      <c r="BL904" s="7" t="s">
        <v>248</v>
      </c>
      <c r="BM904" s="97" t="s">
        <v>1013</v>
      </c>
    </row>
    <row r="905" spans="1:65" s="18" customFormat="1" ht="24.2" customHeight="1" x14ac:dyDescent="0.2">
      <c r="A905" s="15"/>
      <c r="B905" s="16"/>
      <c r="C905" s="87">
        <v>130</v>
      </c>
      <c r="D905" s="87" t="s">
        <v>142</v>
      </c>
      <c r="E905" s="88" t="s">
        <v>1015</v>
      </c>
      <c r="F905" s="89" t="s">
        <v>1016</v>
      </c>
      <c r="G905" s="90" t="s">
        <v>211</v>
      </c>
      <c r="H905" s="91">
        <v>1</v>
      </c>
      <c r="I905" s="2"/>
      <c r="J905" s="92">
        <f t="shared" si="20"/>
        <v>0</v>
      </c>
      <c r="K905" s="89" t="s">
        <v>2280</v>
      </c>
      <c r="L905" s="16"/>
      <c r="M905" s="93" t="s">
        <v>1</v>
      </c>
      <c r="N905" s="94" t="s">
        <v>34</v>
      </c>
      <c r="O905" s="95">
        <v>0</v>
      </c>
      <c r="P905" s="95">
        <f t="shared" si="21"/>
        <v>0</v>
      </c>
      <c r="Q905" s="95">
        <v>0.15</v>
      </c>
      <c r="R905" s="95">
        <f t="shared" si="22"/>
        <v>0.15</v>
      </c>
      <c r="S905" s="95">
        <v>0</v>
      </c>
      <c r="T905" s="96">
        <f t="shared" si="23"/>
        <v>0</v>
      </c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R905" s="97" t="s">
        <v>248</v>
      </c>
      <c r="AT905" s="97" t="s">
        <v>142</v>
      </c>
      <c r="AU905" s="97" t="s">
        <v>78</v>
      </c>
      <c r="AY905" s="7" t="s">
        <v>140</v>
      </c>
      <c r="BE905" s="98">
        <f t="shared" si="24"/>
        <v>0</v>
      </c>
      <c r="BF905" s="98">
        <f t="shared" si="25"/>
        <v>0</v>
      </c>
      <c r="BG905" s="98">
        <f t="shared" si="26"/>
        <v>0</v>
      </c>
      <c r="BH905" s="98">
        <f t="shared" si="27"/>
        <v>0</v>
      </c>
      <c r="BI905" s="98">
        <f t="shared" si="28"/>
        <v>0</v>
      </c>
      <c r="BJ905" s="7" t="s">
        <v>76</v>
      </c>
      <c r="BK905" s="98">
        <f t="shared" si="29"/>
        <v>0</v>
      </c>
      <c r="BL905" s="7" t="s">
        <v>248</v>
      </c>
      <c r="BM905" s="97" t="s">
        <v>1017</v>
      </c>
    </row>
    <row r="906" spans="1:65" s="18" customFormat="1" ht="24.2" customHeight="1" x14ac:dyDescent="0.2">
      <c r="A906" s="15"/>
      <c r="B906" s="16"/>
      <c r="C906" s="87">
        <v>131</v>
      </c>
      <c r="D906" s="87" t="s">
        <v>142</v>
      </c>
      <c r="E906" s="88" t="s">
        <v>1018</v>
      </c>
      <c r="F906" s="89" t="s">
        <v>1019</v>
      </c>
      <c r="G906" s="90" t="s">
        <v>211</v>
      </c>
      <c r="H906" s="91">
        <v>1</v>
      </c>
      <c r="I906" s="2"/>
      <c r="J906" s="92">
        <f t="shared" si="20"/>
        <v>0</v>
      </c>
      <c r="K906" s="89" t="s">
        <v>2280</v>
      </c>
      <c r="L906" s="16"/>
      <c r="M906" s="93" t="s">
        <v>1</v>
      </c>
      <c r="N906" s="94" t="s">
        <v>34</v>
      </c>
      <c r="O906" s="95">
        <v>0</v>
      </c>
      <c r="P906" s="95">
        <f t="shared" si="21"/>
        <v>0</v>
      </c>
      <c r="Q906" s="95">
        <v>0.1</v>
      </c>
      <c r="R906" s="95">
        <f t="shared" si="22"/>
        <v>0.1</v>
      </c>
      <c r="S906" s="95">
        <v>0</v>
      </c>
      <c r="T906" s="96">
        <f t="shared" si="23"/>
        <v>0</v>
      </c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R906" s="97" t="s">
        <v>248</v>
      </c>
      <c r="AT906" s="97" t="s">
        <v>142</v>
      </c>
      <c r="AU906" s="97" t="s">
        <v>78</v>
      </c>
      <c r="AY906" s="7" t="s">
        <v>140</v>
      </c>
      <c r="BE906" s="98">
        <f t="shared" si="24"/>
        <v>0</v>
      </c>
      <c r="BF906" s="98">
        <f t="shared" si="25"/>
        <v>0</v>
      </c>
      <c r="BG906" s="98">
        <f t="shared" si="26"/>
        <v>0</v>
      </c>
      <c r="BH906" s="98">
        <f t="shared" si="27"/>
        <v>0</v>
      </c>
      <c r="BI906" s="98">
        <f t="shared" si="28"/>
        <v>0</v>
      </c>
      <c r="BJ906" s="7" t="s">
        <v>76</v>
      </c>
      <c r="BK906" s="98">
        <f t="shared" si="29"/>
        <v>0</v>
      </c>
      <c r="BL906" s="7" t="s">
        <v>248</v>
      </c>
      <c r="BM906" s="97" t="s">
        <v>1020</v>
      </c>
    </row>
    <row r="907" spans="1:65" s="18" customFormat="1" ht="24.2" customHeight="1" x14ac:dyDescent="0.2">
      <c r="A907" s="15"/>
      <c r="B907" s="16"/>
      <c r="C907" s="87">
        <v>132</v>
      </c>
      <c r="D907" s="87" t="s">
        <v>142</v>
      </c>
      <c r="E907" s="88" t="s">
        <v>1022</v>
      </c>
      <c r="F907" s="89" t="s">
        <v>1023</v>
      </c>
      <c r="G907" s="90" t="s">
        <v>430</v>
      </c>
      <c r="H907" s="91">
        <v>1</v>
      </c>
      <c r="I907" s="2"/>
      <c r="J907" s="92">
        <f t="shared" si="20"/>
        <v>0</v>
      </c>
      <c r="K907" s="89" t="s">
        <v>2280</v>
      </c>
      <c r="L907" s="16"/>
      <c r="M907" s="93" t="s">
        <v>1</v>
      </c>
      <c r="N907" s="94" t="s">
        <v>34</v>
      </c>
      <c r="O907" s="95">
        <v>0</v>
      </c>
      <c r="P907" s="95">
        <f t="shared" si="21"/>
        <v>0</v>
      </c>
      <c r="Q907" s="95">
        <v>0</v>
      </c>
      <c r="R907" s="95">
        <f t="shared" si="22"/>
        <v>0</v>
      </c>
      <c r="S907" s="95">
        <v>0</v>
      </c>
      <c r="T907" s="96">
        <f t="shared" si="23"/>
        <v>0</v>
      </c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R907" s="97" t="s">
        <v>248</v>
      </c>
      <c r="AT907" s="97" t="s">
        <v>142</v>
      </c>
      <c r="AU907" s="97" t="s">
        <v>78</v>
      </c>
      <c r="AY907" s="7" t="s">
        <v>140</v>
      </c>
      <c r="BE907" s="98">
        <f t="shared" si="24"/>
        <v>0</v>
      </c>
      <c r="BF907" s="98">
        <f t="shared" si="25"/>
        <v>0</v>
      </c>
      <c r="BG907" s="98">
        <f t="shared" si="26"/>
        <v>0</v>
      </c>
      <c r="BH907" s="98">
        <f t="shared" si="27"/>
        <v>0</v>
      </c>
      <c r="BI907" s="98">
        <f t="shared" si="28"/>
        <v>0</v>
      </c>
      <c r="BJ907" s="7" t="s">
        <v>76</v>
      </c>
      <c r="BK907" s="98">
        <f t="shared" si="29"/>
        <v>0</v>
      </c>
      <c r="BL907" s="7" t="s">
        <v>248</v>
      </c>
      <c r="BM907" s="97" t="s">
        <v>1024</v>
      </c>
    </row>
    <row r="908" spans="1:65" s="18" customFormat="1" ht="24.2" customHeight="1" x14ac:dyDescent="0.2">
      <c r="A908" s="15"/>
      <c r="B908" s="16"/>
      <c r="C908" s="87">
        <v>133</v>
      </c>
      <c r="D908" s="87" t="s">
        <v>142</v>
      </c>
      <c r="E908" s="88" t="s">
        <v>1025</v>
      </c>
      <c r="F908" s="89" t="s">
        <v>2301</v>
      </c>
      <c r="G908" s="90" t="s">
        <v>211</v>
      </c>
      <c r="H908" s="91">
        <v>1</v>
      </c>
      <c r="I908" s="2"/>
      <c r="J908" s="92">
        <f t="shared" si="20"/>
        <v>0</v>
      </c>
      <c r="K908" s="89" t="s">
        <v>2280</v>
      </c>
      <c r="L908" s="16"/>
      <c r="M908" s="93" t="s">
        <v>1</v>
      </c>
      <c r="N908" s="94" t="s">
        <v>34</v>
      </c>
      <c r="O908" s="95">
        <v>0</v>
      </c>
      <c r="P908" s="95">
        <f t="shared" si="21"/>
        <v>0</v>
      </c>
      <c r="Q908" s="95">
        <v>0</v>
      </c>
      <c r="R908" s="95">
        <f t="shared" si="22"/>
        <v>0</v>
      </c>
      <c r="S908" s="95">
        <v>0</v>
      </c>
      <c r="T908" s="96">
        <f t="shared" si="23"/>
        <v>0</v>
      </c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R908" s="97" t="s">
        <v>248</v>
      </c>
      <c r="AT908" s="97" t="s">
        <v>142</v>
      </c>
      <c r="AU908" s="97" t="s">
        <v>78</v>
      </c>
      <c r="AY908" s="7" t="s">
        <v>140</v>
      </c>
      <c r="BE908" s="98">
        <f t="shared" si="24"/>
        <v>0</v>
      </c>
      <c r="BF908" s="98">
        <f t="shared" si="25"/>
        <v>0</v>
      </c>
      <c r="BG908" s="98">
        <f t="shared" si="26"/>
        <v>0</v>
      </c>
      <c r="BH908" s="98">
        <f t="shared" si="27"/>
        <v>0</v>
      </c>
      <c r="BI908" s="98">
        <f t="shared" si="28"/>
        <v>0</v>
      </c>
      <c r="BJ908" s="7" t="s">
        <v>76</v>
      </c>
      <c r="BK908" s="98">
        <f t="shared" si="29"/>
        <v>0</v>
      </c>
      <c r="BL908" s="7" t="s">
        <v>248</v>
      </c>
      <c r="BM908" s="97" t="s">
        <v>1026</v>
      </c>
    </row>
    <row r="909" spans="1:65" s="18" customFormat="1" ht="24.2" customHeight="1" x14ac:dyDescent="0.2">
      <c r="A909" s="15"/>
      <c r="B909" s="16"/>
      <c r="C909" s="87">
        <v>134</v>
      </c>
      <c r="D909" s="87" t="s">
        <v>142</v>
      </c>
      <c r="E909" s="88" t="s">
        <v>1028</v>
      </c>
      <c r="F909" s="89" t="s">
        <v>1029</v>
      </c>
      <c r="G909" s="90" t="s">
        <v>211</v>
      </c>
      <c r="H909" s="91">
        <v>1</v>
      </c>
      <c r="I909" s="2"/>
      <c r="J909" s="92">
        <f t="shared" si="20"/>
        <v>0</v>
      </c>
      <c r="K909" s="89" t="s">
        <v>2280</v>
      </c>
      <c r="L909" s="16"/>
      <c r="M909" s="93" t="s">
        <v>1</v>
      </c>
      <c r="N909" s="94" t="s">
        <v>34</v>
      </c>
      <c r="O909" s="95">
        <v>0</v>
      </c>
      <c r="P909" s="95">
        <f t="shared" si="21"/>
        <v>0</v>
      </c>
      <c r="Q909" s="95">
        <v>0</v>
      </c>
      <c r="R909" s="95">
        <f t="shared" si="22"/>
        <v>0</v>
      </c>
      <c r="S909" s="95">
        <v>0</v>
      </c>
      <c r="T909" s="96">
        <f t="shared" si="23"/>
        <v>0</v>
      </c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R909" s="97" t="s">
        <v>248</v>
      </c>
      <c r="AT909" s="97" t="s">
        <v>142</v>
      </c>
      <c r="AU909" s="97" t="s">
        <v>78</v>
      </c>
      <c r="AY909" s="7" t="s">
        <v>140</v>
      </c>
      <c r="BE909" s="98">
        <f t="shared" si="24"/>
        <v>0</v>
      </c>
      <c r="BF909" s="98">
        <f t="shared" si="25"/>
        <v>0</v>
      </c>
      <c r="BG909" s="98">
        <f t="shared" si="26"/>
        <v>0</v>
      </c>
      <c r="BH909" s="98">
        <f t="shared" si="27"/>
        <v>0</v>
      </c>
      <c r="BI909" s="98">
        <f t="shared" si="28"/>
        <v>0</v>
      </c>
      <c r="BJ909" s="7" t="s">
        <v>76</v>
      </c>
      <c r="BK909" s="98">
        <f t="shared" si="29"/>
        <v>0</v>
      </c>
      <c r="BL909" s="7" t="s">
        <v>248</v>
      </c>
      <c r="BM909" s="97" t="s">
        <v>1030</v>
      </c>
    </row>
    <row r="910" spans="1:65" s="18" customFormat="1" ht="24.2" customHeight="1" x14ac:dyDescent="0.2">
      <c r="A910" s="15"/>
      <c r="B910" s="16"/>
      <c r="C910" s="87">
        <v>135</v>
      </c>
      <c r="D910" s="87" t="s">
        <v>142</v>
      </c>
      <c r="E910" s="88" t="s">
        <v>1031</v>
      </c>
      <c r="F910" s="89" t="s">
        <v>1032</v>
      </c>
      <c r="G910" s="90" t="s">
        <v>211</v>
      </c>
      <c r="H910" s="91">
        <v>1</v>
      </c>
      <c r="I910" s="2"/>
      <c r="J910" s="92">
        <f t="shared" si="20"/>
        <v>0</v>
      </c>
      <c r="K910" s="89" t="s">
        <v>2280</v>
      </c>
      <c r="L910" s="16"/>
      <c r="M910" s="93" t="s">
        <v>1</v>
      </c>
      <c r="N910" s="94" t="s">
        <v>34</v>
      </c>
      <c r="O910" s="95">
        <v>0</v>
      </c>
      <c r="P910" s="95">
        <f t="shared" si="21"/>
        <v>0</v>
      </c>
      <c r="Q910" s="95">
        <v>0</v>
      </c>
      <c r="R910" s="95">
        <f t="shared" si="22"/>
        <v>0</v>
      </c>
      <c r="S910" s="95">
        <v>0</v>
      </c>
      <c r="T910" s="96">
        <f t="shared" si="23"/>
        <v>0</v>
      </c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R910" s="97" t="s">
        <v>248</v>
      </c>
      <c r="AT910" s="97" t="s">
        <v>142</v>
      </c>
      <c r="AU910" s="97" t="s">
        <v>78</v>
      </c>
      <c r="AY910" s="7" t="s">
        <v>140</v>
      </c>
      <c r="BE910" s="98">
        <f t="shared" si="24"/>
        <v>0</v>
      </c>
      <c r="BF910" s="98">
        <f t="shared" si="25"/>
        <v>0</v>
      </c>
      <c r="BG910" s="98">
        <f t="shared" si="26"/>
        <v>0</v>
      </c>
      <c r="BH910" s="98">
        <f t="shared" si="27"/>
        <v>0</v>
      </c>
      <c r="BI910" s="98">
        <f t="shared" si="28"/>
        <v>0</v>
      </c>
      <c r="BJ910" s="7" t="s">
        <v>76</v>
      </c>
      <c r="BK910" s="98">
        <f t="shared" si="29"/>
        <v>0</v>
      </c>
      <c r="BL910" s="7" t="s">
        <v>248</v>
      </c>
      <c r="BM910" s="97" t="s">
        <v>1033</v>
      </c>
    </row>
    <row r="911" spans="1:65" s="18" customFormat="1" ht="24.2" customHeight="1" x14ac:dyDescent="0.2">
      <c r="A911" s="15"/>
      <c r="B911" s="16"/>
      <c r="C911" s="87">
        <v>136</v>
      </c>
      <c r="D911" s="87" t="s">
        <v>142</v>
      </c>
      <c r="E911" s="88" t="s">
        <v>1035</v>
      </c>
      <c r="F911" s="89" t="s">
        <v>1036</v>
      </c>
      <c r="G911" s="90" t="s">
        <v>211</v>
      </c>
      <c r="H911" s="91">
        <v>1</v>
      </c>
      <c r="I911" s="2"/>
      <c r="J911" s="92">
        <f t="shared" si="20"/>
        <v>0</v>
      </c>
      <c r="K911" s="89" t="s">
        <v>2280</v>
      </c>
      <c r="L911" s="16"/>
      <c r="M911" s="93" t="s">
        <v>1</v>
      </c>
      <c r="N911" s="94" t="s">
        <v>34</v>
      </c>
      <c r="O911" s="95">
        <v>0</v>
      </c>
      <c r="P911" s="95">
        <f t="shared" si="21"/>
        <v>0</v>
      </c>
      <c r="Q911" s="95">
        <v>5.0000000000000001E-3</v>
      </c>
      <c r="R911" s="95">
        <f t="shared" si="22"/>
        <v>5.0000000000000001E-3</v>
      </c>
      <c r="S911" s="95">
        <v>0</v>
      </c>
      <c r="T911" s="96">
        <f t="shared" si="23"/>
        <v>0</v>
      </c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R911" s="97" t="s">
        <v>248</v>
      </c>
      <c r="AT911" s="97" t="s">
        <v>142</v>
      </c>
      <c r="AU911" s="97" t="s">
        <v>78</v>
      </c>
      <c r="AY911" s="7" t="s">
        <v>140</v>
      </c>
      <c r="BE911" s="98">
        <f t="shared" si="24"/>
        <v>0</v>
      </c>
      <c r="BF911" s="98">
        <f t="shared" si="25"/>
        <v>0</v>
      </c>
      <c r="BG911" s="98">
        <f t="shared" si="26"/>
        <v>0</v>
      </c>
      <c r="BH911" s="98">
        <f t="shared" si="27"/>
        <v>0</v>
      </c>
      <c r="BI911" s="98">
        <f t="shared" si="28"/>
        <v>0</v>
      </c>
      <c r="BJ911" s="7" t="s">
        <v>76</v>
      </c>
      <c r="BK911" s="98">
        <f t="shared" si="29"/>
        <v>0</v>
      </c>
      <c r="BL911" s="7" t="s">
        <v>248</v>
      </c>
      <c r="BM911" s="97" t="s">
        <v>1037</v>
      </c>
    </row>
    <row r="912" spans="1:65" s="18" customFormat="1" ht="24.2" customHeight="1" x14ac:dyDescent="0.2">
      <c r="A912" s="15"/>
      <c r="B912" s="16"/>
      <c r="C912" s="87">
        <v>137</v>
      </c>
      <c r="D912" s="87" t="s">
        <v>142</v>
      </c>
      <c r="E912" s="88" t="s">
        <v>1038</v>
      </c>
      <c r="F912" s="89" t="s">
        <v>1039</v>
      </c>
      <c r="G912" s="90" t="s">
        <v>211</v>
      </c>
      <c r="H912" s="91">
        <v>1</v>
      </c>
      <c r="I912" s="2"/>
      <c r="J912" s="92">
        <f t="shared" si="20"/>
        <v>0</v>
      </c>
      <c r="K912" s="89" t="s">
        <v>2280</v>
      </c>
      <c r="L912" s="16"/>
      <c r="M912" s="93" t="s">
        <v>1</v>
      </c>
      <c r="N912" s="94" t="s">
        <v>34</v>
      </c>
      <c r="O912" s="95">
        <v>0</v>
      </c>
      <c r="P912" s="95">
        <f t="shared" si="21"/>
        <v>0</v>
      </c>
      <c r="Q912" s="95">
        <v>5.0000000000000001E-3</v>
      </c>
      <c r="R912" s="95">
        <f t="shared" si="22"/>
        <v>5.0000000000000001E-3</v>
      </c>
      <c r="S912" s="95">
        <v>0</v>
      </c>
      <c r="T912" s="96">
        <f t="shared" si="23"/>
        <v>0</v>
      </c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R912" s="97" t="s">
        <v>248</v>
      </c>
      <c r="AT912" s="97" t="s">
        <v>142</v>
      </c>
      <c r="AU912" s="97" t="s">
        <v>78</v>
      </c>
      <c r="AY912" s="7" t="s">
        <v>140</v>
      </c>
      <c r="BE912" s="98">
        <f t="shared" si="24"/>
        <v>0</v>
      </c>
      <c r="BF912" s="98">
        <f t="shared" si="25"/>
        <v>0</v>
      </c>
      <c r="BG912" s="98">
        <f t="shared" si="26"/>
        <v>0</v>
      </c>
      <c r="BH912" s="98">
        <f t="shared" si="27"/>
        <v>0</v>
      </c>
      <c r="BI912" s="98">
        <f t="shared" si="28"/>
        <v>0</v>
      </c>
      <c r="BJ912" s="7" t="s">
        <v>76</v>
      </c>
      <c r="BK912" s="98">
        <f t="shared" si="29"/>
        <v>0</v>
      </c>
      <c r="BL912" s="7" t="s">
        <v>248</v>
      </c>
      <c r="BM912" s="97" t="s">
        <v>1040</v>
      </c>
    </row>
    <row r="913" spans="1:65" s="18" customFormat="1" ht="24.2" customHeight="1" x14ac:dyDescent="0.2">
      <c r="A913" s="15"/>
      <c r="B913" s="16"/>
      <c r="C913" s="87">
        <v>138</v>
      </c>
      <c r="D913" s="87" t="s">
        <v>142</v>
      </c>
      <c r="E913" s="88" t="s">
        <v>1042</v>
      </c>
      <c r="F913" s="89" t="s">
        <v>1043</v>
      </c>
      <c r="G913" s="90" t="s">
        <v>211</v>
      </c>
      <c r="H913" s="91">
        <v>1</v>
      </c>
      <c r="I913" s="2"/>
      <c r="J913" s="92">
        <f t="shared" si="20"/>
        <v>0</v>
      </c>
      <c r="K913" s="89" t="s">
        <v>2280</v>
      </c>
      <c r="L913" s="16"/>
      <c r="M913" s="93" t="s">
        <v>1</v>
      </c>
      <c r="N913" s="94" t="s">
        <v>34</v>
      </c>
      <c r="O913" s="95">
        <v>0</v>
      </c>
      <c r="P913" s="95">
        <f t="shared" si="21"/>
        <v>0</v>
      </c>
      <c r="Q913" s="95">
        <v>5.0000000000000001E-3</v>
      </c>
      <c r="R913" s="95">
        <f t="shared" si="22"/>
        <v>5.0000000000000001E-3</v>
      </c>
      <c r="S913" s="95">
        <v>0</v>
      </c>
      <c r="T913" s="96">
        <f t="shared" si="23"/>
        <v>0</v>
      </c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R913" s="97" t="s">
        <v>248</v>
      </c>
      <c r="AT913" s="97" t="s">
        <v>142</v>
      </c>
      <c r="AU913" s="97" t="s">
        <v>78</v>
      </c>
      <c r="AY913" s="7" t="s">
        <v>140</v>
      </c>
      <c r="BE913" s="98">
        <f t="shared" si="24"/>
        <v>0</v>
      </c>
      <c r="BF913" s="98">
        <f t="shared" si="25"/>
        <v>0</v>
      </c>
      <c r="BG913" s="98">
        <f t="shared" si="26"/>
        <v>0</v>
      </c>
      <c r="BH913" s="98">
        <f t="shared" si="27"/>
        <v>0</v>
      </c>
      <c r="BI913" s="98">
        <f t="shared" si="28"/>
        <v>0</v>
      </c>
      <c r="BJ913" s="7" t="s">
        <v>76</v>
      </c>
      <c r="BK913" s="98">
        <f t="shared" si="29"/>
        <v>0</v>
      </c>
      <c r="BL913" s="7" t="s">
        <v>248</v>
      </c>
      <c r="BM913" s="97" t="s">
        <v>1044</v>
      </c>
    </row>
    <row r="914" spans="1:65" s="18" customFormat="1" ht="24.2" customHeight="1" x14ac:dyDescent="0.2">
      <c r="A914" s="15"/>
      <c r="B914" s="16"/>
      <c r="C914" s="87">
        <v>139</v>
      </c>
      <c r="D914" s="87" t="s">
        <v>142</v>
      </c>
      <c r="E914" s="88" t="s">
        <v>1045</v>
      </c>
      <c r="F914" s="89" t="s">
        <v>1046</v>
      </c>
      <c r="G914" s="90" t="s">
        <v>211</v>
      </c>
      <c r="H914" s="91">
        <v>1</v>
      </c>
      <c r="I914" s="2"/>
      <c r="J914" s="92">
        <f t="shared" si="20"/>
        <v>0</v>
      </c>
      <c r="K914" s="89" t="s">
        <v>2280</v>
      </c>
      <c r="L914" s="16"/>
      <c r="M914" s="93" t="s">
        <v>1</v>
      </c>
      <c r="N914" s="94" t="s">
        <v>34</v>
      </c>
      <c r="O914" s="95">
        <v>0</v>
      </c>
      <c r="P914" s="95">
        <f t="shared" si="21"/>
        <v>0</v>
      </c>
      <c r="Q914" s="95">
        <v>5.0000000000000001E-3</v>
      </c>
      <c r="R914" s="95">
        <f t="shared" si="22"/>
        <v>5.0000000000000001E-3</v>
      </c>
      <c r="S914" s="95">
        <v>0</v>
      </c>
      <c r="T914" s="96">
        <f t="shared" si="23"/>
        <v>0</v>
      </c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R914" s="97" t="s">
        <v>248</v>
      </c>
      <c r="AT914" s="97" t="s">
        <v>142</v>
      </c>
      <c r="AU914" s="97" t="s">
        <v>78</v>
      </c>
      <c r="AY914" s="7" t="s">
        <v>140</v>
      </c>
      <c r="BE914" s="98">
        <f t="shared" si="24"/>
        <v>0</v>
      </c>
      <c r="BF914" s="98">
        <f t="shared" si="25"/>
        <v>0</v>
      </c>
      <c r="BG914" s="98">
        <f t="shared" si="26"/>
        <v>0</v>
      </c>
      <c r="BH914" s="98">
        <f t="shared" si="27"/>
        <v>0</v>
      </c>
      <c r="BI914" s="98">
        <f t="shared" si="28"/>
        <v>0</v>
      </c>
      <c r="BJ914" s="7" t="s">
        <v>76</v>
      </c>
      <c r="BK914" s="98">
        <f t="shared" si="29"/>
        <v>0</v>
      </c>
      <c r="BL914" s="7" t="s">
        <v>248</v>
      </c>
      <c r="BM914" s="97" t="s">
        <v>1047</v>
      </c>
    </row>
    <row r="915" spans="1:65" s="18" customFormat="1" ht="37.9" customHeight="1" x14ac:dyDescent="0.2">
      <c r="A915" s="15"/>
      <c r="B915" s="16"/>
      <c r="C915" s="87">
        <v>140</v>
      </c>
      <c r="D915" s="87" t="s">
        <v>142</v>
      </c>
      <c r="E915" s="88" t="s">
        <v>1049</v>
      </c>
      <c r="F915" s="89" t="s">
        <v>1050</v>
      </c>
      <c r="G915" s="90" t="s">
        <v>211</v>
      </c>
      <c r="H915" s="91">
        <v>1</v>
      </c>
      <c r="I915" s="2"/>
      <c r="J915" s="92">
        <f t="shared" si="20"/>
        <v>0</v>
      </c>
      <c r="K915" s="89" t="s">
        <v>2280</v>
      </c>
      <c r="L915" s="16"/>
      <c r="M915" s="93" t="s">
        <v>1</v>
      </c>
      <c r="N915" s="94" t="s">
        <v>34</v>
      </c>
      <c r="O915" s="95">
        <v>0</v>
      </c>
      <c r="P915" s="95">
        <f t="shared" si="21"/>
        <v>0</v>
      </c>
      <c r="Q915" s="95">
        <v>0.4</v>
      </c>
      <c r="R915" s="95">
        <f t="shared" si="22"/>
        <v>0.4</v>
      </c>
      <c r="S915" s="95">
        <v>0</v>
      </c>
      <c r="T915" s="96">
        <f t="shared" si="23"/>
        <v>0</v>
      </c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R915" s="97" t="s">
        <v>248</v>
      </c>
      <c r="AT915" s="97" t="s">
        <v>142</v>
      </c>
      <c r="AU915" s="97" t="s">
        <v>78</v>
      </c>
      <c r="AY915" s="7" t="s">
        <v>140</v>
      </c>
      <c r="BE915" s="98">
        <f t="shared" si="24"/>
        <v>0</v>
      </c>
      <c r="BF915" s="98">
        <f t="shared" si="25"/>
        <v>0</v>
      </c>
      <c r="BG915" s="98">
        <f t="shared" si="26"/>
        <v>0</v>
      </c>
      <c r="BH915" s="98">
        <f t="shared" si="27"/>
        <v>0</v>
      </c>
      <c r="BI915" s="98">
        <f t="shared" si="28"/>
        <v>0</v>
      </c>
      <c r="BJ915" s="7" t="s">
        <v>76</v>
      </c>
      <c r="BK915" s="98">
        <f t="shared" si="29"/>
        <v>0</v>
      </c>
      <c r="BL915" s="7" t="s">
        <v>248</v>
      </c>
      <c r="BM915" s="97" t="s">
        <v>1051</v>
      </c>
    </row>
    <row r="916" spans="1:65" s="18" customFormat="1" ht="24.2" customHeight="1" x14ac:dyDescent="0.2">
      <c r="A916" s="15"/>
      <c r="B916" s="16"/>
      <c r="C916" s="87">
        <v>141</v>
      </c>
      <c r="D916" s="87" t="s">
        <v>142</v>
      </c>
      <c r="E916" s="88" t="s">
        <v>1052</v>
      </c>
      <c r="F916" s="89" t="s">
        <v>1053</v>
      </c>
      <c r="G916" s="90" t="s">
        <v>211</v>
      </c>
      <c r="H916" s="91">
        <v>36</v>
      </c>
      <c r="I916" s="2"/>
      <c r="J916" s="92">
        <f t="shared" si="20"/>
        <v>0</v>
      </c>
      <c r="K916" s="89" t="s">
        <v>2280</v>
      </c>
      <c r="L916" s="16"/>
      <c r="M916" s="93" t="s">
        <v>1</v>
      </c>
      <c r="N916" s="94" t="s">
        <v>34</v>
      </c>
      <c r="O916" s="95">
        <v>0</v>
      </c>
      <c r="P916" s="95">
        <f t="shared" si="21"/>
        <v>0</v>
      </c>
      <c r="Q916" s="95">
        <v>5.0000000000000001E-3</v>
      </c>
      <c r="R916" s="95">
        <f t="shared" si="22"/>
        <v>0.18</v>
      </c>
      <c r="S916" s="95">
        <v>0</v>
      </c>
      <c r="T916" s="96">
        <f t="shared" si="23"/>
        <v>0</v>
      </c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R916" s="97" t="s">
        <v>248</v>
      </c>
      <c r="AT916" s="97" t="s">
        <v>142</v>
      </c>
      <c r="AU916" s="97" t="s">
        <v>78</v>
      </c>
      <c r="AY916" s="7" t="s">
        <v>140</v>
      </c>
      <c r="BE916" s="98">
        <f t="shared" si="24"/>
        <v>0</v>
      </c>
      <c r="BF916" s="98">
        <f t="shared" si="25"/>
        <v>0</v>
      </c>
      <c r="BG916" s="98">
        <f t="shared" si="26"/>
        <v>0</v>
      </c>
      <c r="BH916" s="98">
        <f t="shared" si="27"/>
        <v>0</v>
      </c>
      <c r="BI916" s="98">
        <f t="shared" si="28"/>
        <v>0</v>
      </c>
      <c r="BJ916" s="7" t="s">
        <v>76</v>
      </c>
      <c r="BK916" s="98">
        <f t="shared" si="29"/>
        <v>0</v>
      </c>
      <c r="BL916" s="7" t="s">
        <v>248</v>
      </c>
      <c r="BM916" s="97" t="s">
        <v>1054</v>
      </c>
    </row>
    <row r="917" spans="1:65" s="18" customFormat="1" ht="24.2" customHeight="1" x14ac:dyDescent="0.2">
      <c r="A917" s="15"/>
      <c r="B917" s="16"/>
      <c r="C917" s="87">
        <v>142</v>
      </c>
      <c r="D917" s="87" t="s">
        <v>142</v>
      </c>
      <c r="E917" s="88" t="s">
        <v>1056</v>
      </c>
      <c r="F917" s="89" t="s">
        <v>1057</v>
      </c>
      <c r="G917" s="90" t="s">
        <v>211</v>
      </c>
      <c r="H917" s="91">
        <v>78</v>
      </c>
      <c r="I917" s="2"/>
      <c r="J917" s="92">
        <f t="shared" si="20"/>
        <v>0</v>
      </c>
      <c r="K917" s="89" t="s">
        <v>2280</v>
      </c>
      <c r="L917" s="16"/>
      <c r="M917" s="93" t="s">
        <v>1</v>
      </c>
      <c r="N917" s="94" t="s">
        <v>34</v>
      </c>
      <c r="O917" s="95">
        <v>0</v>
      </c>
      <c r="P917" s="95">
        <f t="shared" si="21"/>
        <v>0</v>
      </c>
      <c r="Q917" s="95">
        <v>5.0000000000000001E-3</v>
      </c>
      <c r="R917" s="95">
        <f t="shared" si="22"/>
        <v>0.39</v>
      </c>
      <c r="S917" s="95">
        <v>0</v>
      </c>
      <c r="T917" s="96">
        <f t="shared" si="23"/>
        <v>0</v>
      </c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R917" s="97" t="s">
        <v>248</v>
      </c>
      <c r="AT917" s="97" t="s">
        <v>142</v>
      </c>
      <c r="AU917" s="97" t="s">
        <v>78</v>
      </c>
      <c r="AY917" s="7" t="s">
        <v>140</v>
      </c>
      <c r="BE917" s="98">
        <f t="shared" si="24"/>
        <v>0</v>
      </c>
      <c r="BF917" s="98">
        <f t="shared" si="25"/>
        <v>0</v>
      </c>
      <c r="BG917" s="98">
        <f t="shared" si="26"/>
        <v>0</v>
      </c>
      <c r="BH917" s="98">
        <f t="shared" si="27"/>
        <v>0</v>
      </c>
      <c r="BI917" s="98">
        <f t="shared" si="28"/>
        <v>0</v>
      </c>
      <c r="BJ917" s="7" t="s">
        <v>76</v>
      </c>
      <c r="BK917" s="98">
        <f t="shared" si="29"/>
        <v>0</v>
      </c>
      <c r="BL917" s="7" t="s">
        <v>248</v>
      </c>
      <c r="BM917" s="97" t="s">
        <v>1058</v>
      </c>
    </row>
    <row r="918" spans="1:65" s="18" customFormat="1" ht="21.75" customHeight="1" x14ac:dyDescent="0.2">
      <c r="A918" s="15"/>
      <c r="B918" s="16"/>
      <c r="C918" s="87">
        <v>143</v>
      </c>
      <c r="D918" s="87" t="s">
        <v>142</v>
      </c>
      <c r="E918" s="88" t="s">
        <v>1059</v>
      </c>
      <c r="F918" s="89" t="s">
        <v>1060</v>
      </c>
      <c r="G918" s="90" t="s">
        <v>211</v>
      </c>
      <c r="H918" s="91">
        <v>1</v>
      </c>
      <c r="I918" s="2"/>
      <c r="J918" s="92">
        <f t="shared" si="20"/>
        <v>0</v>
      </c>
      <c r="K918" s="89" t="s">
        <v>2280</v>
      </c>
      <c r="L918" s="16"/>
      <c r="M918" s="93" t="s">
        <v>1</v>
      </c>
      <c r="N918" s="94" t="s">
        <v>34</v>
      </c>
      <c r="O918" s="95">
        <v>0</v>
      </c>
      <c r="P918" s="95">
        <f t="shared" si="21"/>
        <v>0</v>
      </c>
      <c r="Q918" s="95">
        <v>0.05</v>
      </c>
      <c r="R918" s="95">
        <f t="shared" si="22"/>
        <v>0.05</v>
      </c>
      <c r="S918" s="95">
        <v>0</v>
      </c>
      <c r="T918" s="96">
        <f t="shared" si="23"/>
        <v>0</v>
      </c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R918" s="97" t="s">
        <v>248</v>
      </c>
      <c r="AT918" s="97" t="s">
        <v>142</v>
      </c>
      <c r="AU918" s="97" t="s">
        <v>78</v>
      </c>
      <c r="AY918" s="7" t="s">
        <v>140</v>
      </c>
      <c r="BE918" s="98">
        <f t="shared" si="24"/>
        <v>0</v>
      </c>
      <c r="BF918" s="98">
        <f t="shared" si="25"/>
        <v>0</v>
      </c>
      <c r="BG918" s="98">
        <f t="shared" si="26"/>
        <v>0</v>
      </c>
      <c r="BH918" s="98">
        <f t="shared" si="27"/>
        <v>0</v>
      </c>
      <c r="BI918" s="98">
        <f t="shared" si="28"/>
        <v>0</v>
      </c>
      <c r="BJ918" s="7" t="s">
        <v>76</v>
      </c>
      <c r="BK918" s="98">
        <f t="shared" si="29"/>
        <v>0</v>
      </c>
      <c r="BL918" s="7" t="s">
        <v>248</v>
      </c>
      <c r="BM918" s="97" t="s">
        <v>1061</v>
      </c>
    </row>
    <row r="919" spans="1:65" s="18" customFormat="1" ht="24.2" customHeight="1" x14ac:dyDescent="0.2">
      <c r="A919" s="15"/>
      <c r="B919" s="16"/>
      <c r="C919" s="87">
        <v>144</v>
      </c>
      <c r="D919" s="87" t="s">
        <v>142</v>
      </c>
      <c r="E919" s="88" t="s">
        <v>1063</v>
      </c>
      <c r="F919" s="89" t="s">
        <v>1064</v>
      </c>
      <c r="G919" s="90" t="s">
        <v>211</v>
      </c>
      <c r="H919" s="91">
        <v>1</v>
      </c>
      <c r="I919" s="2"/>
      <c r="J919" s="92">
        <f t="shared" si="20"/>
        <v>0</v>
      </c>
      <c r="K919" s="89" t="s">
        <v>2280</v>
      </c>
      <c r="L919" s="16"/>
      <c r="M919" s="93" t="s">
        <v>1</v>
      </c>
      <c r="N919" s="94" t="s">
        <v>34</v>
      </c>
      <c r="O919" s="95">
        <v>0</v>
      </c>
      <c r="P919" s="95">
        <f t="shared" si="21"/>
        <v>0</v>
      </c>
      <c r="Q919" s="95">
        <v>0.05</v>
      </c>
      <c r="R919" s="95">
        <f t="shared" si="22"/>
        <v>0.05</v>
      </c>
      <c r="S919" s="95">
        <v>0</v>
      </c>
      <c r="T919" s="96">
        <f t="shared" si="23"/>
        <v>0</v>
      </c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R919" s="97" t="s">
        <v>248</v>
      </c>
      <c r="AT919" s="97" t="s">
        <v>142</v>
      </c>
      <c r="AU919" s="97" t="s">
        <v>78</v>
      </c>
      <c r="AY919" s="7" t="s">
        <v>140</v>
      </c>
      <c r="BE919" s="98">
        <f t="shared" si="24"/>
        <v>0</v>
      </c>
      <c r="BF919" s="98">
        <f t="shared" si="25"/>
        <v>0</v>
      </c>
      <c r="BG919" s="98">
        <f t="shared" si="26"/>
        <v>0</v>
      </c>
      <c r="BH919" s="98">
        <f t="shared" si="27"/>
        <v>0</v>
      </c>
      <c r="BI919" s="98">
        <f t="shared" si="28"/>
        <v>0</v>
      </c>
      <c r="BJ919" s="7" t="s">
        <v>76</v>
      </c>
      <c r="BK919" s="98">
        <f t="shared" si="29"/>
        <v>0</v>
      </c>
      <c r="BL919" s="7" t="s">
        <v>248</v>
      </c>
      <c r="BM919" s="97" t="s">
        <v>1065</v>
      </c>
    </row>
    <row r="920" spans="1:65" s="18" customFormat="1" ht="37.9" customHeight="1" x14ac:dyDescent="0.2">
      <c r="A920" s="15"/>
      <c r="B920" s="16"/>
      <c r="C920" s="87">
        <v>145</v>
      </c>
      <c r="D920" s="87" t="s">
        <v>142</v>
      </c>
      <c r="E920" s="88" t="s">
        <v>1066</v>
      </c>
      <c r="F920" s="89" t="s">
        <v>1067</v>
      </c>
      <c r="G920" s="90" t="s">
        <v>211</v>
      </c>
      <c r="H920" s="91">
        <v>1</v>
      </c>
      <c r="I920" s="2"/>
      <c r="J920" s="92">
        <f t="shared" si="20"/>
        <v>0</v>
      </c>
      <c r="K920" s="89" t="s">
        <v>2280</v>
      </c>
      <c r="L920" s="16"/>
      <c r="M920" s="93" t="s">
        <v>1</v>
      </c>
      <c r="N920" s="94" t="s">
        <v>34</v>
      </c>
      <c r="O920" s="95">
        <v>0</v>
      </c>
      <c r="P920" s="95">
        <f t="shared" si="21"/>
        <v>0</v>
      </c>
      <c r="Q920" s="95">
        <v>0.25</v>
      </c>
      <c r="R920" s="95">
        <f t="shared" si="22"/>
        <v>0.25</v>
      </c>
      <c r="S920" s="95">
        <v>0</v>
      </c>
      <c r="T920" s="96">
        <f t="shared" si="23"/>
        <v>0</v>
      </c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R920" s="97" t="s">
        <v>248</v>
      </c>
      <c r="AT920" s="97" t="s">
        <v>142</v>
      </c>
      <c r="AU920" s="97" t="s">
        <v>78</v>
      </c>
      <c r="AY920" s="7" t="s">
        <v>140</v>
      </c>
      <c r="BE920" s="98">
        <f t="shared" si="24"/>
        <v>0</v>
      </c>
      <c r="BF920" s="98">
        <f t="shared" si="25"/>
        <v>0</v>
      </c>
      <c r="BG920" s="98">
        <f t="shared" si="26"/>
        <v>0</v>
      </c>
      <c r="BH920" s="98">
        <f t="shared" si="27"/>
        <v>0</v>
      </c>
      <c r="BI920" s="98">
        <f t="shared" si="28"/>
        <v>0</v>
      </c>
      <c r="BJ920" s="7" t="s">
        <v>76</v>
      </c>
      <c r="BK920" s="98">
        <f t="shared" si="29"/>
        <v>0</v>
      </c>
      <c r="BL920" s="7" t="s">
        <v>248</v>
      </c>
      <c r="BM920" s="97" t="s">
        <v>1068</v>
      </c>
    </row>
    <row r="921" spans="1:65" s="18" customFormat="1" ht="37.9" customHeight="1" x14ac:dyDescent="0.2">
      <c r="A921" s="15"/>
      <c r="B921" s="16"/>
      <c r="C921" s="87">
        <v>146</v>
      </c>
      <c r="D921" s="87" t="s">
        <v>142</v>
      </c>
      <c r="E921" s="88" t="s">
        <v>1070</v>
      </c>
      <c r="F921" s="89" t="s">
        <v>1071</v>
      </c>
      <c r="G921" s="90" t="s">
        <v>211</v>
      </c>
      <c r="H921" s="91">
        <v>1</v>
      </c>
      <c r="I921" s="2"/>
      <c r="J921" s="92">
        <f t="shared" si="20"/>
        <v>0</v>
      </c>
      <c r="K921" s="89" t="s">
        <v>2280</v>
      </c>
      <c r="L921" s="16"/>
      <c r="M921" s="93" t="s">
        <v>1</v>
      </c>
      <c r="N921" s="94" t="s">
        <v>34</v>
      </c>
      <c r="O921" s="95">
        <v>0</v>
      </c>
      <c r="P921" s="95">
        <f t="shared" si="21"/>
        <v>0</v>
      </c>
      <c r="Q921" s="95">
        <v>0.25</v>
      </c>
      <c r="R921" s="95">
        <f t="shared" si="22"/>
        <v>0.25</v>
      </c>
      <c r="S921" s="95">
        <v>0</v>
      </c>
      <c r="T921" s="96">
        <f t="shared" si="23"/>
        <v>0</v>
      </c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R921" s="97" t="s">
        <v>248</v>
      </c>
      <c r="AT921" s="97" t="s">
        <v>142</v>
      </c>
      <c r="AU921" s="97" t="s">
        <v>78</v>
      </c>
      <c r="AY921" s="7" t="s">
        <v>140</v>
      </c>
      <c r="BE921" s="98">
        <f t="shared" si="24"/>
        <v>0</v>
      </c>
      <c r="BF921" s="98">
        <f t="shared" si="25"/>
        <v>0</v>
      </c>
      <c r="BG921" s="98">
        <f t="shared" si="26"/>
        <v>0</v>
      </c>
      <c r="BH921" s="98">
        <f t="shared" si="27"/>
        <v>0</v>
      </c>
      <c r="BI921" s="98">
        <f t="shared" si="28"/>
        <v>0</v>
      </c>
      <c r="BJ921" s="7" t="s">
        <v>76</v>
      </c>
      <c r="BK921" s="98">
        <f t="shared" si="29"/>
        <v>0</v>
      </c>
      <c r="BL921" s="7" t="s">
        <v>248</v>
      </c>
      <c r="BM921" s="97" t="s">
        <v>1072</v>
      </c>
    </row>
    <row r="922" spans="1:65" s="18" customFormat="1" ht="24.2" customHeight="1" x14ac:dyDescent="0.2">
      <c r="A922" s="15"/>
      <c r="B922" s="16"/>
      <c r="C922" s="87">
        <v>147</v>
      </c>
      <c r="D922" s="87" t="s">
        <v>142</v>
      </c>
      <c r="E922" s="88" t="s">
        <v>1073</v>
      </c>
      <c r="F922" s="89" t="s">
        <v>1074</v>
      </c>
      <c r="G922" s="90" t="s">
        <v>211</v>
      </c>
      <c r="H922" s="91">
        <v>2</v>
      </c>
      <c r="I922" s="2"/>
      <c r="J922" s="92">
        <f t="shared" si="20"/>
        <v>0</v>
      </c>
      <c r="K922" s="89" t="s">
        <v>2280</v>
      </c>
      <c r="L922" s="16"/>
      <c r="M922" s="93" t="s">
        <v>1</v>
      </c>
      <c r="N922" s="94" t="s">
        <v>34</v>
      </c>
      <c r="O922" s="95">
        <v>0</v>
      </c>
      <c r="P922" s="95">
        <f t="shared" si="21"/>
        <v>0</v>
      </c>
      <c r="Q922" s="95">
        <v>0.01</v>
      </c>
      <c r="R922" s="95">
        <f t="shared" si="22"/>
        <v>0.02</v>
      </c>
      <c r="S922" s="95">
        <v>0</v>
      </c>
      <c r="T922" s="96">
        <f t="shared" si="23"/>
        <v>0</v>
      </c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R922" s="97" t="s">
        <v>248</v>
      </c>
      <c r="AT922" s="97" t="s">
        <v>142</v>
      </c>
      <c r="AU922" s="97" t="s">
        <v>78</v>
      </c>
      <c r="AY922" s="7" t="s">
        <v>140</v>
      </c>
      <c r="BE922" s="98">
        <f t="shared" si="24"/>
        <v>0</v>
      </c>
      <c r="BF922" s="98">
        <f t="shared" si="25"/>
        <v>0</v>
      </c>
      <c r="BG922" s="98">
        <f t="shared" si="26"/>
        <v>0</v>
      </c>
      <c r="BH922" s="98">
        <f t="shared" si="27"/>
        <v>0</v>
      </c>
      <c r="BI922" s="98">
        <f t="shared" si="28"/>
        <v>0</v>
      </c>
      <c r="BJ922" s="7" t="s">
        <v>76</v>
      </c>
      <c r="BK922" s="98">
        <f t="shared" si="29"/>
        <v>0</v>
      </c>
      <c r="BL922" s="7" t="s">
        <v>248</v>
      </c>
      <c r="BM922" s="97" t="s">
        <v>1075</v>
      </c>
    </row>
    <row r="923" spans="1:65" s="18" customFormat="1" ht="24.2" customHeight="1" x14ac:dyDescent="0.2">
      <c r="A923" s="15"/>
      <c r="B923" s="16"/>
      <c r="C923" s="87">
        <v>148</v>
      </c>
      <c r="D923" s="87" t="s">
        <v>142</v>
      </c>
      <c r="E923" s="88" t="s">
        <v>1076</v>
      </c>
      <c r="F923" s="89" t="s">
        <v>1077</v>
      </c>
      <c r="G923" s="90" t="s">
        <v>211</v>
      </c>
      <c r="H923" s="91">
        <v>1</v>
      </c>
      <c r="I923" s="2"/>
      <c r="J923" s="92">
        <f t="shared" si="20"/>
        <v>0</v>
      </c>
      <c r="K923" s="89" t="s">
        <v>2280</v>
      </c>
      <c r="L923" s="16"/>
      <c r="M923" s="93" t="s">
        <v>1</v>
      </c>
      <c r="N923" s="94" t="s">
        <v>34</v>
      </c>
      <c r="O923" s="95">
        <v>0</v>
      </c>
      <c r="P923" s="95">
        <f t="shared" si="21"/>
        <v>0</v>
      </c>
      <c r="Q923" s="95">
        <v>0.08</v>
      </c>
      <c r="R923" s="95">
        <f t="shared" si="22"/>
        <v>0.08</v>
      </c>
      <c r="S923" s="95">
        <v>0</v>
      </c>
      <c r="T923" s="96">
        <f t="shared" si="23"/>
        <v>0</v>
      </c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R923" s="97" t="s">
        <v>248</v>
      </c>
      <c r="AT923" s="97" t="s">
        <v>142</v>
      </c>
      <c r="AU923" s="97" t="s">
        <v>78</v>
      </c>
      <c r="AY923" s="7" t="s">
        <v>140</v>
      </c>
      <c r="BE923" s="98">
        <f t="shared" si="24"/>
        <v>0</v>
      </c>
      <c r="BF923" s="98">
        <f t="shared" si="25"/>
        <v>0</v>
      </c>
      <c r="BG923" s="98">
        <f t="shared" si="26"/>
        <v>0</v>
      </c>
      <c r="BH923" s="98">
        <f t="shared" si="27"/>
        <v>0</v>
      </c>
      <c r="BI923" s="98">
        <f t="shared" si="28"/>
        <v>0</v>
      </c>
      <c r="BJ923" s="7" t="s">
        <v>76</v>
      </c>
      <c r="BK923" s="98">
        <f t="shared" si="29"/>
        <v>0</v>
      </c>
      <c r="BL923" s="7" t="s">
        <v>248</v>
      </c>
      <c r="BM923" s="97" t="s">
        <v>1078</v>
      </c>
    </row>
    <row r="924" spans="1:65" s="18" customFormat="1" ht="24.2" customHeight="1" x14ac:dyDescent="0.2">
      <c r="A924" s="15"/>
      <c r="B924" s="16"/>
      <c r="C924" s="87">
        <v>149</v>
      </c>
      <c r="D924" s="87" t="s">
        <v>142</v>
      </c>
      <c r="E924" s="88" t="s">
        <v>1079</v>
      </c>
      <c r="F924" s="89" t="s">
        <v>1080</v>
      </c>
      <c r="G924" s="90" t="s">
        <v>211</v>
      </c>
      <c r="H924" s="91">
        <v>1</v>
      </c>
      <c r="I924" s="2"/>
      <c r="J924" s="92">
        <f t="shared" si="20"/>
        <v>0</v>
      </c>
      <c r="K924" s="89" t="s">
        <v>2280</v>
      </c>
      <c r="L924" s="16"/>
      <c r="M924" s="93" t="s">
        <v>1</v>
      </c>
      <c r="N924" s="94" t="s">
        <v>34</v>
      </c>
      <c r="O924" s="95">
        <v>0</v>
      </c>
      <c r="P924" s="95">
        <f t="shared" si="21"/>
        <v>0</v>
      </c>
      <c r="Q924" s="95">
        <v>0.08</v>
      </c>
      <c r="R924" s="95">
        <f t="shared" si="22"/>
        <v>0.08</v>
      </c>
      <c r="S924" s="95">
        <v>0</v>
      </c>
      <c r="T924" s="96">
        <f t="shared" si="23"/>
        <v>0</v>
      </c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R924" s="97" t="s">
        <v>248</v>
      </c>
      <c r="AT924" s="97" t="s">
        <v>142</v>
      </c>
      <c r="AU924" s="97" t="s">
        <v>78</v>
      </c>
      <c r="AY924" s="7" t="s">
        <v>140</v>
      </c>
      <c r="BE924" s="98">
        <f t="shared" si="24"/>
        <v>0</v>
      </c>
      <c r="BF924" s="98">
        <f t="shared" si="25"/>
        <v>0</v>
      </c>
      <c r="BG924" s="98">
        <f t="shared" si="26"/>
        <v>0</v>
      </c>
      <c r="BH924" s="98">
        <f t="shared" si="27"/>
        <v>0</v>
      </c>
      <c r="BI924" s="98">
        <f t="shared" si="28"/>
        <v>0</v>
      </c>
      <c r="BJ924" s="7" t="s">
        <v>76</v>
      </c>
      <c r="BK924" s="98">
        <f t="shared" si="29"/>
        <v>0</v>
      </c>
      <c r="BL924" s="7" t="s">
        <v>248</v>
      </c>
      <c r="BM924" s="97" t="s">
        <v>1081</v>
      </c>
    </row>
    <row r="925" spans="1:65" s="18" customFormat="1" ht="33" customHeight="1" x14ac:dyDescent="0.2">
      <c r="A925" s="15"/>
      <c r="B925" s="16"/>
      <c r="C925" s="87">
        <v>150</v>
      </c>
      <c r="D925" s="87" t="s">
        <v>142</v>
      </c>
      <c r="E925" s="88" t="s">
        <v>1083</v>
      </c>
      <c r="F925" s="89" t="s">
        <v>1084</v>
      </c>
      <c r="G925" s="90" t="s">
        <v>211</v>
      </c>
      <c r="H925" s="91">
        <v>1</v>
      </c>
      <c r="I925" s="2"/>
      <c r="J925" s="92">
        <f t="shared" si="20"/>
        <v>0</v>
      </c>
      <c r="K925" s="89" t="s">
        <v>2280</v>
      </c>
      <c r="L925" s="16"/>
      <c r="M925" s="93" t="s">
        <v>1</v>
      </c>
      <c r="N925" s="94" t="s">
        <v>34</v>
      </c>
      <c r="O925" s="95">
        <v>0</v>
      </c>
      <c r="P925" s="95">
        <f t="shared" si="21"/>
        <v>0</v>
      </c>
      <c r="Q925" s="95">
        <v>0.01</v>
      </c>
      <c r="R925" s="95">
        <f t="shared" si="22"/>
        <v>0.01</v>
      </c>
      <c r="S925" s="95">
        <v>0</v>
      </c>
      <c r="T925" s="96">
        <f t="shared" si="23"/>
        <v>0</v>
      </c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R925" s="97" t="s">
        <v>248</v>
      </c>
      <c r="AT925" s="97" t="s">
        <v>142</v>
      </c>
      <c r="AU925" s="97" t="s">
        <v>78</v>
      </c>
      <c r="AY925" s="7" t="s">
        <v>140</v>
      </c>
      <c r="BE925" s="98">
        <f t="shared" si="24"/>
        <v>0</v>
      </c>
      <c r="BF925" s="98">
        <f t="shared" si="25"/>
        <v>0</v>
      </c>
      <c r="BG925" s="98">
        <f t="shared" si="26"/>
        <v>0</v>
      </c>
      <c r="BH925" s="98">
        <f t="shared" si="27"/>
        <v>0</v>
      </c>
      <c r="BI925" s="98">
        <f t="shared" si="28"/>
        <v>0</v>
      </c>
      <c r="BJ925" s="7" t="s">
        <v>76</v>
      </c>
      <c r="BK925" s="98">
        <f t="shared" si="29"/>
        <v>0</v>
      </c>
      <c r="BL925" s="7" t="s">
        <v>248</v>
      </c>
      <c r="BM925" s="97" t="s">
        <v>1085</v>
      </c>
    </row>
    <row r="926" spans="1:65" s="18" customFormat="1" ht="24.2" customHeight="1" x14ac:dyDescent="0.2">
      <c r="A926" s="15"/>
      <c r="B926" s="16"/>
      <c r="C926" s="87">
        <v>151</v>
      </c>
      <c r="D926" s="87" t="s">
        <v>142</v>
      </c>
      <c r="E926" s="88" t="s">
        <v>1086</v>
      </c>
      <c r="F926" s="89" t="s">
        <v>1087</v>
      </c>
      <c r="G926" s="90" t="s">
        <v>211</v>
      </c>
      <c r="H926" s="91">
        <v>1</v>
      </c>
      <c r="I926" s="2"/>
      <c r="J926" s="92">
        <f t="shared" si="20"/>
        <v>0</v>
      </c>
      <c r="K926" s="89" t="s">
        <v>2280</v>
      </c>
      <c r="L926" s="16"/>
      <c r="M926" s="93" t="s">
        <v>1</v>
      </c>
      <c r="N926" s="94" t="s">
        <v>34</v>
      </c>
      <c r="O926" s="95">
        <v>0</v>
      </c>
      <c r="P926" s="95">
        <f t="shared" si="21"/>
        <v>0</v>
      </c>
      <c r="Q926" s="95">
        <v>0.05</v>
      </c>
      <c r="R926" s="95">
        <f t="shared" si="22"/>
        <v>0.05</v>
      </c>
      <c r="S926" s="95">
        <v>0</v>
      </c>
      <c r="T926" s="96">
        <f t="shared" si="23"/>
        <v>0</v>
      </c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R926" s="97" t="s">
        <v>248</v>
      </c>
      <c r="AT926" s="97" t="s">
        <v>142</v>
      </c>
      <c r="AU926" s="97" t="s">
        <v>78</v>
      </c>
      <c r="AY926" s="7" t="s">
        <v>140</v>
      </c>
      <c r="BE926" s="98">
        <f t="shared" si="24"/>
        <v>0</v>
      </c>
      <c r="BF926" s="98">
        <f t="shared" si="25"/>
        <v>0</v>
      </c>
      <c r="BG926" s="98">
        <f t="shared" si="26"/>
        <v>0</v>
      </c>
      <c r="BH926" s="98">
        <f t="shared" si="27"/>
        <v>0</v>
      </c>
      <c r="BI926" s="98">
        <f t="shared" si="28"/>
        <v>0</v>
      </c>
      <c r="BJ926" s="7" t="s">
        <v>76</v>
      </c>
      <c r="BK926" s="98">
        <f t="shared" si="29"/>
        <v>0</v>
      </c>
      <c r="BL926" s="7" t="s">
        <v>248</v>
      </c>
      <c r="BM926" s="97" t="s">
        <v>1088</v>
      </c>
    </row>
    <row r="927" spans="1:65" s="18" customFormat="1" ht="24.2" customHeight="1" x14ac:dyDescent="0.2">
      <c r="A927" s="15"/>
      <c r="B927" s="16"/>
      <c r="C927" s="87">
        <v>152</v>
      </c>
      <c r="D927" s="87" t="s">
        <v>142</v>
      </c>
      <c r="E927" s="88" t="s">
        <v>1090</v>
      </c>
      <c r="F927" s="89" t="s">
        <v>1091</v>
      </c>
      <c r="G927" s="90" t="s">
        <v>211</v>
      </c>
      <c r="H927" s="91">
        <v>1</v>
      </c>
      <c r="I927" s="2"/>
      <c r="J927" s="92">
        <f t="shared" si="20"/>
        <v>0</v>
      </c>
      <c r="K927" s="89" t="s">
        <v>2280</v>
      </c>
      <c r="L927" s="16"/>
      <c r="M927" s="93" t="s">
        <v>1</v>
      </c>
      <c r="N927" s="94" t="s">
        <v>34</v>
      </c>
      <c r="O927" s="95">
        <v>0</v>
      </c>
      <c r="P927" s="95">
        <f t="shared" si="21"/>
        <v>0</v>
      </c>
      <c r="Q927" s="95">
        <v>0.05</v>
      </c>
      <c r="R927" s="95">
        <f t="shared" si="22"/>
        <v>0.05</v>
      </c>
      <c r="S927" s="95">
        <v>0</v>
      </c>
      <c r="T927" s="96">
        <f t="shared" si="23"/>
        <v>0</v>
      </c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R927" s="97" t="s">
        <v>248</v>
      </c>
      <c r="AT927" s="97" t="s">
        <v>142</v>
      </c>
      <c r="AU927" s="97" t="s">
        <v>78</v>
      </c>
      <c r="AY927" s="7" t="s">
        <v>140</v>
      </c>
      <c r="BE927" s="98">
        <f t="shared" si="24"/>
        <v>0</v>
      </c>
      <c r="BF927" s="98">
        <f t="shared" si="25"/>
        <v>0</v>
      </c>
      <c r="BG927" s="98">
        <f t="shared" si="26"/>
        <v>0</v>
      </c>
      <c r="BH927" s="98">
        <f t="shared" si="27"/>
        <v>0</v>
      </c>
      <c r="BI927" s="98">
        <f t="shared" si="28"/>
        <v>0</v>
      </c>
      <c r="BJ927" s="7" t="s">
        <v>76</v>
      </c>
      <c r="BK927" s="98">
        <f t="shared" si="29"/>
        <v>0</v>
      </c>
      <c r="BL927" s="7" t="s">
        <v>248</v>
      </c>
      <c r="BM927" s="97" t="s">
        <v>1092</v>
      </c>
    </row>
    <row r="928" spans="1:65" s="18" customFormat="1" ht="24.2" customHeight="1" x14ac:dyDescent="0.2">
      <c r="A928" s="15"/>
      <c r="B928" s="16"/>
      <c r="C928" s="87">
        <v>153</v>
      </c>
      <c r="D928" s="87" t="s">
        <v>142</v>
      </c>
      <c r="E928" s="88" t="s">
        <v>1093</v>
      </c>
      <c r="F928" s="89" t="s">
        <v>1094</v>
      </c>
      <c r="G928" s="90" t="s">
        <v>211</v>
      </c>
      <c r="H928" s="91">
        <v>1</v>
      </c>
      <c r="I928" s="2"/>
      <c r="J928" s="92">
        <f t="shared" si="20"/>
        <v>0</v>
      </c>
      <c r="K928" s="89" t="s">
        <v>2280</v>
      </c>
      <c r="L928" s="16"/>
      <c r="M928" s="93" t="s">
        <v>1</v>
      </c>
      <c r="N928" s="94" t="s">
        <v>34</v>
      </c>
      <c r="O928" s="95">
        <v>0</v>
      </c>
      <c r="P928" s="95">
        <f t="shared" si="21"/>
        <v>0</v>
      </c>
      <c r="Q928" s="95">
        <v>5.0000000000000001E-3</v>
      </c>
      <c r="R928" s="95">
        <f t="shared" si="22"/>
        <v>5.0000000000000001E-3</v>
      </c>
      <c r="S928" s="95">
        <v>0</v>
      </c>
      <c r="T928" s="96">
        <f t="shared" si="23"/>
        <v>0</v>
      </c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R928" s="97" t="s">
        <v>248</v>
      </c>
      <c r="AT928" s="97" t="s">
        <v>142</v>
      </c>
      <c r="AU928" s="97" t="s">
        <v>78</v>
      </c>
      <c r="AY928" s="7" t="s">
        <v>140</v>
      </c>
      <c r="BE928" s="98">
        <f t="shared" si="24"/>
        <v>0</v>
      </c>
      <c r="BF928" s="98">
        <f t="shared" si="25"/>
        <v>0</v>
      </c>
      <c r="BG928" s="98">
        <f t="shared" si="26"/>
        <v>0</v>
      </c>
      <c r="BH928" s="98">
        <f t="shared" si="27"/>
        <v>0</v>
      </c>
      <c r="BI928" s="98">
        <f t="shared" si="28"/>
        <v>0</v>
      </c>
      <c r="BJ928" s="7" t="s">
        <v>76</v>
      </c>
      <c r="BK928" s="98">
        <f t="shared" si="29"/>
        <v>0</v>
      </c>
      <c r="BL928" s="7" t="s">
        <v>248</v>
      </c>
      <c r="BM928" s="97" t="s">
        <v>1095</v>
      </c>
    </row>
    <row r="929" spans="1:65" s="18" customFormat="1" ht="16.5" customHeight="1" x14ac:dyDescent="0.2">
      <c r="A929" s="15"/>
      <c r="B929" s="16"/>
      <c r="C929" s="87">
        <v>154</v>
      </c>
      <c r="D929" s="87" t="s">
        <v>142</v>
      </c>
      <c r="E929" s="88" t="s">
        <v>1097</v>
      </c>
      <c r="F929" s="89" t="s">
        <v>1098</v>
      </c>
      <c r="G929" s="90" t="s">
        <v>211</v>
      </c>
      <c r="H929" s="91">
        <v>1</v>
      </c>
      <c r="I929" s="2"/>
      <c r="J929" s="92">
        <f t="shared" ref="J929:J946" si="30">ROUND(I929*H929,2)</f>
        <v>0</v>
      </c>
      <c r="K929" s="89" t="s">
        <v>2280</v>
      </c>
      <c r="L929" s="16"/>
      <c r="M929" s="93" t="s">
        <v>1</v>
      </c>
      <c r="N929" s="94" t="s">
        <v>34</v>
      </c>
      <c r="O929" s="95">
        <v>0</v>
      </c>
      <c r="P929" s="95">
        <f t="shared" ref="P929:P946" si="31">O929*H929</f>
        <v>0</v>
      </c>
      <c r="Q929" s="95">
        <v>5.0000000000000001E-3</v>
      </c>
      <c r="R929" s="95">
        <f t="shared" ref="R929:R946" si="32">Q929*H929</f>
        <v>5.0000000000000001E-3</v>
      </c>
      <c r="S929" s="95">
        <v>0</v>
      </c>
      <c r="T929" s="96">
        <f t="shared" ref="T929:T946" si="33">S929*H929</f>
        <v>0</v>
      </c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R929" s="97" t="s">
        <v>248</v>
      </c>
      <c r="AT929" s="97" t="s">
        <v>142</v>
      </c>
      <c r="AU929" s="97" t="s">
        <v>78</v>
      </c>
      <c r="AY929" s="7" t="s">
        <v>140</v>
      </c>
      <c r="BE929" s="98">
        <f t="shared" ref="BE929:BE946" si="34">IF(N929="základní",J929,0)</f>
        <v>0</v>
      </c>
      <c r="BF929" s="98">
        <f t="shared" ref="BF929:BF946" si="35">IF(N929="snížená",J929,0)</f>
        <v>0</v>
      </c>
      <c r="BG929" s="98">
        <f t="shared" ref="BG929:BG946" si="36">IF(N929="zákl. přenesená",J929,0)</f>
        <v>0</v>
      </c>
      <c r="BH929" s="98">
        <f t="shared" ref="BH929:BH946" si="37">IF(N929="sníž. přenesená",J929,0)</f>
        <v>0</v>
      </c>
      <c r="BI929" s="98">
        <f t="shared" ref="BI929:BI946" si="38">IF(N929="nulová",J929,0)</f>
        <v>0</v>
      </c>
      <c r="BJ929" s="7" t="s">
        <v>76</v>
      </c>
      <c r="BK929" s="98">
        <f t="shared" ref="BK929:BK946" si="39">ROUND(I929*H929,2)</f>
        <v>0</v>
      </c>
      <c r="BL929" s="7" t="s">
        <v>248</v>
      </c>
      <c r="BM929" s="97" t="s">
        <v>1099</v>
      </c>
    </row>
    <row r="930" spans="1:65" s="18" customFormat="1" ht="16.5" customHeight="1" x14ac:dyDescent="0.2">
      <c r="A930" s="15"/>
      <c r="B930" s="16"/>
      <c r="C930" s="87">
        <v>155</v>
      </c>
      <c r="D930" s="87" t="s">
        <v>142</v>
      </c>
      <c r="E930" s="88" t="s">
        <v>1100</v>
      </c>
      <c r="F930" s="89" t="s">
        <v>1101</v>
      </c>
      <c r="G930" s="90" t="s">
        <v>211</v>
      </c>
      <c r="H930" s="91">
        <v>1</v>
      </c>
      <c r="I930" s="2"/>
      <c r="J930" s="92">
        <f t="shared" si="30"/>
        <v>0</v>
      </c>
      <c r="K930" s="89" t="s">
        <v>2280</v>
      </c>
      <c r="L930" s="16"/>
      <c r="M930" s="93" t="s">
        <v>1</v>
      </c>
      <c r="N930" s="94" t="s">
        <v>34</v>
      </c>
      <c r="O930" s="95">
        <v>0</v>
      </c>
      <c r="P930" s="95">
        <f t="shared" si="31"/>
        <v>0</v>
      </c>
      <c r="Q930" s="95">
        <v>5.0000000000000001E-3</v>
      </c>
      <c r="R930" s="95">
        <f t="shared" si="32"/>
        <v>5.0000000000000001E-3</v>
      </c>
      <c r="S930" s="95">
        <v>0</v>
      </c>
      <c r="T930" s="96">
        <f t="shared" si="33"/>
        <v>0</v>
      </c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R930" s="97" t="s">
        <v>248</v>
      </c>
      <c r="AT930" s="97" t="s">
        <v>142</v>
      </c>
      <c r="AU930" s="97" t="s">
        <v>78</v>
      </c>
      <c r="AY930" s="7" t="s">
        <v>140</v>
      </c>
      <c r="BE930" s="98">
        <f t="shared" si="34"/>
        <v>0</v>
      </c>
      <c r="BF930" s="98">
        <f t="shared" si="35"/>
        <v>0</v>
      </c>
      <c r="BG930" s="98">
        <f t="shared" si="36"/>
        <v>0</v>
      </c>
      <c r="BH930" s="98">
        <f t="shared" si="37"/>
        <v>0</v>
      </c>
      <c r="BI930" s="98">
        <f t="shared" si="38"/>
        <v>0</v>
      </c>
      <c r="BJ930" s="7" t="s">
        <v>76</v>
      </c>
      <c r="BK930" s="98">
        <f t="shared" si="39"/>
        <v>0</v>
      </c>
      <c r="BL930" s="7" t="s">
        <v>248</v>
      </c>
      <c r="BM930" s="97" t="s">
        <v>1102</v>
      </c>
    </row>
    <row r="931" spans="1:65" s="18" customFormat="1" ht="16.5" customHeight="1" x14ac:dyDescent="0.2">
      <c r="A931" s="15"/>
      <c r="B931" s="16"/>
      <c r="C931" s="87">
        <v>156</v>
      </c>
      <c r="D931" s="87" t="s">
        <v>142</v>
      </c>
      <c r="E931" s="88" t="s">
        <v>1104</v>
      </c>
      <c r="F931" s="89" t="s">
        <v>1105</v>
      </c>
      <c r="G931" s="90" t="s">
        <v>211</v>
      </c>
      <c r="H931" s="91">
        <v>1</v>
      </c>
      <c r="I931" s="2"/>
      <c r="J931" s="92">
        <f t="shared" si="30"/>
        <v>0</v>
      </c>
      <c r="K931" s="89" t="s">
        <v>2280</v>
      </c>
      <c r="L931" s="16"/>
      <c r="M931" s="93" t="s">
        <v>1</v>
      </c>
      <c r="N931" s="94" t="s">
        <v>34</v>
      </c>
      <c r="O931" s="95">
        <v>0</v>
      </c>
      <c r="P931" s="95">
        <f t="shared" si="31"/>
        <v>0</v>
      </c>
      <c r="Q931" s="95">
        <v>5.0000000000000001E-3</v>
      </c>
      <c r="R931" s="95">
        <f t="shared" si="32"/>
        <v>5.0000000000000001E-3</v>
      </c>
      <c r="S931" s="95">
        <v>0</v>
      </c>
      <c r="T931" s="96">
        <f t="shared" si="33"/>
        <v>0</v>
      </c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R931" s="97" t="s">
        <v>248</v>
      </c>
      <c r="AT931" s="97" t="s">
        <v>142</v>
      </c>
      <c r="AU931" s="97" t="s">
        <v>78</v>
      </c>
      <c r="AY931" s="7" t="s">
        <v>140</v>
      </c>
      <c r="BE931" s="98">
        <f t="shared" si="34"/>
        <v>0</v>
      </c>
      <c r="BF931" s="98">
        <f t="shared" si="35"/>
        <v>0</v>
      </c>
      <c r="BG931" s="98">
        <f t="shared" si="36"/>
        <v>0</v>
      </c>
      <c r="BH931" s="98">
        <f t="shared" si="37"/>
        <v>0</v>
      </c>
      <c r="BI931" s="98">
        <f t="shared" si="38"/>
        <v>0</v>
      </c>
      <c r="BJ931" s="7" t="s">
        <v>76</v>
      </c>
      <c r="BK931" s="98">
        <f t="shared" si="39"/>
        <v>0</v>
      </c>
      <c r="BL931" s="7" t="s">
        <v>248</v>
      </c>
      <c r="BM931" s="97" t="s">
        <v>1106</v>
      </c>
    </row>
    <row r="932" spans="1:65" s="18" customFormat="1" ht="24.2" customHeight="1" x14ac:dyDescent="0.2">
      <c r="A932" s="15"/>
      <c r="B932" s="16"/>
      <c r="C932" s="87">
        <v>157</v>
      </c>
      <c r="D932" s="87" t="s">
        <v>142</v>
      </c>
      <c r="E932" s="88" t="s">
        <v>1107</v>
      </c>
      <c r="F932" s="89" t="s">
        <v>1108</v>
      </c>
      <c r="G932" s="90" t="s">
        <v>211</v>
      </c>
      <c r="H932" s="91">
        <v>1</v>
      </c>
      <c r="I932" s="2"/>
      <c r="J932" s="92">
        <f t="shared" si="30"/>
        <v>0</v>
      </c>
      <c r="K932" s="89" t="s">
        <v>2280</v>
      </c>
      <c r="L932" s="16"/>
      <c r="M932" s="93" t="s">
        <v>1</v>
      </c>
      <c r="N932" s="94" t="s">
        <v>34</v>
      </c>
      <c r="O932" s="95">
        <v>0</v>
      </c>
      <c r="P932" s="95">
        <f t="shared" si="31"/>
        <v>0</v>
      </c>
      <c r="Q932" s="95">
        <v>5.0000000000000001E-3</v>
      </c>
      <c r="R932" s="95">
        <f t="shared" si="32"/>
        <v>5.0000000000000001E-3</v>
      </c>
      <c r="S932" s="95">
        <v>0</v>
      </c>
      <c r="T932" s="96">
        <f t="shared" si="33"/>
        <v>0</v>
      </c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R932" s="97" t="s">
        <v>248</v>
      </c>
      <c r="AT932" s="97" t="s">
        <v>142</v>
      </c>
      <c r="AU932" s="97" t="s">
        <v>78</v>
      </c>
      <c r="AY932" s="7" t="s">
        <v>140</v>
      </c>
      <c r="BE932" s="98">
        <f t="shared" si="34"/>
        <v>0</v>
      </c>
      <c r="BF932" s="98">
        <f t="shared" si="35"/>
        <v>0</v>
      </c>
      <c r="BG932" s="98">
        <f t="shared" si="36"/>
        <v>0</v>
      </c>
      <c r="BH932" s="98">
        <f t="shared" si="37"/>
        <v>0</v>
      </c>
      <c r="BI932" s="98">
        <f t="shared" si="38"/>
        <v>0</v>
      </c>
      <c r="BJ932" s="7" t="s">
        <v>76</v>
      </c>
      <c r="BK932" s="98">
        <f t="shared" si="39"/>
        <v>0</v>
      </c>
      <c r="BL932" s="7" t="s">
        <v>248</v>
      </c>
      <c r="BM932" s="97" t="s">
        <v>1109</v>
      </c>
    </row>
    <row r="933" spans="1:65" s="18" customFormat="1" ht="24.2" customHeight="1" x14ac:dyDescent="0.2">
      <c r="A933" s="15"/>
      <c r="B933" s="16"/>
      <c r="C933" s="87">
        <v>158</v>
      </c>
      <c r="D933" s="87" t="s">
        <v>142</v>
      </c>
      <c r="E933" s="88" t="s">
        <v>1111</v>
      </c>
      <c r="F933" s="89" t="s">
        <v>1112</v>
      </c>
      <c r="G933" s="90" t="s">
        <v>211</v>
      </c>
      <c r="H933" s="91">
        <v>1</v>
      </c>
      <c r="I933" s="2"/>
      <c r="J933" s="92">
        <f t="shared" si="30"/>
        <v>0</v>
      </c>
      <c r="K933" s="89" t="s">
        <v>2280</v>
      </c>
      <c r="L933" s="16"/>
      <c r="M933" s="93" t="s">
        <v>1</v>
      </c>
      <c r="N933" s="94" t="s">
        <v>34</v>
      </c>
      <c r="O933" s="95">
        <v>0</v>
      </c>
      <c r="P933" s="95">
        <f t="shared" si="31"/>
        <v>0</v>
      </c>
      <c r="Q933" s="95">
        <v>5.0000000000000001E-3</v>
      </c>
      <c r="R933" s="95">
        <f t="shared" si="32"/>
        <v>5.0000000000000001E-3</v>
      </c>
      <c r="S933" s="95">
        <v>0</v>
      </c>
      <c r="T933" s="96">
        <f t="shared" si="33"/>
        <v>0</v>
      </c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R933" s="97" t="s">
        <v>248</v>
      </c>
      <c r="AT933" s="97" t="s">
        <v>142</v>
      </c>
      <c r="AU933" s="97" t="s">
        <v>78</v>
      </c>
      <c r="AY933" s="7" t="s">
        <v>140</v>
      </c>
      <c r="BE933" s="98">
        <f t="shared" si="34"/>
        <v>0</v>
      </c>
      <c r="BF933" s="98">
        <f t="shared" si="35"/>
        <v>0</v>
      </c>
      <c r="BG933" s="98">
        <f t="shared" si="36"/>
        <v>0</v>
      </c>
      <c r="BH933" s="98">
        <f t="shared" si="37"/>
        <v>0</v>
      </c>
      <c r="BI933" s="98">
        <f t="shared" si="38"/>
        <v>0</v>
      </c>
      <c r="BJ933" s="7" t="s">
        <v>76</v>
      </c>
      <c r="BK933" s="98">
        <f t="shared" si="39"/>
        <v>0</v>
      </c>
      <c r="BL933" s="7" t="s">
        <v>248</v>
      </c>
      <c r="BM933" s="97" t="s">
        <v>1113</v>
      </c>
    </row>
    <row r="934" spans="1:65" s="18" customFormat="1" ht="24.2" customHeight="1" x14ac:dyDescent="0.2">
      <c r="A934" s="15"/>
      <c r="B934" s="16"/>
      <c r="C934" s="87">
        <v>159</v>
      </c>
      <c r="D934" s="87" t="s">
        <v>142</v>
      </c>
      <c r="E934" s="88" t="s">
        <v>1114</v>
      </c>
      <c r="F934" s="89" t="s">
        <v>1115</v>
      </c>
      <c r="G934" s="90" t="s">
        <v>211</v>
      </c>
      <c r="H934" s="91">
        <v>1</v>
      </c>
      <c r="I934" s="2"/>
      <c r="J934" s="92">
        <f t="shared" si="30"/>
        <v>0</v>
      </c>
      <c r="K934" s="89" t="s">
        <v>2280</v>
      </c>
      <c r="L934" s="16"/>
      <c r="M934" s="93" t="s">
        <v>1</v>
      </c>
      <c r="N934" s="94" t="s">
        <v>34</v>
      </c>
      <c r="O934" s="95">
        <v>0</v>
      </c>
      <c r="P934" s="95">
        <f t="shared" si="31"/>
        <v>0</v>
      </c>
      <c r="Q934" s="95">
        <v>5.0000000000000001E-3</v>
      </c>
      <c r="R934" s="95">
        <f t="shared" si="32"/>
        <v>5.0000000000000001E-3</v>
      </c>
      <c r="S934" s="95">
        <v>0</v>
      </c>
      <c r="T934" s="96">
        <f t="shared" si="33"/>
        <v>0</v>
      </c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R934" s="97" t="s">
        <v>248</v>
      </c>
      <c r="AT934" s="97" t="s">
        <v>142</v>
      </c>
      <c r="AU934" s="97" t="s">
        <v>78</v>
      </c>
      <c r="AY934" s="7" t="s">
        <v>140</v>
      </c>
      <c r="BE934" s="98">
        <f t="shared" si="34"/>
        <v>0</v>
      </c>
      <c r="BF934" s="98">
        <f t="shared" si="35"/>
        <v>0</v>
      </c>
      <c r="BG934" s="98">
        <f t="shared" si="36"/>
        <v>0</v>
      </c>
      <c r="BH934" s="98">
        <f t="shared" si="37"/>
        <v>0</v>
      </c>
      <c r="BI934" s="98">
        <f t="shared" si="38"/>
        <v>0</v>
      </c>
      <c r="BJ934" s="7" t="s">
        <v>76</v>
      </c>
      <c r="BK934" s="98">
        <f t="shared" si="39"/>
        <v>0</v>
      </c>
      <c r="BL934" s="7" t="s">
        <v>248</v>
      </c>
      <c r="BM934" s="97" t="s">
        <v>1116</v>
      </c>
    </row>
    <row r="935" spans="1:65" s="18" customFormat="1" ht="24.2" customHeight="1" x14ac:dyDescent="0.2">
      <c r="A935" s="15"/>
      <c r="B935" s="16"/>
      <c r="C935" s="87">
        <v>160</v>
      </c>
      <c r="D935" s="87" t="s">
        <v>142</v>
      </c>
      <c r="E935" s="88" t="s">
        <v>1118</v>
      </c>
      <c r="F935" s="89" t="s">
        <v>1119</v>
      </c>
      <c r="G935" s="90" t="s">
        <v>211</v>
      </c>
      <c r="H935" s="91">
        <v>2</v>
      </c>
      <c r="I935" s="2"/>
      <c r="J935" s="92">
        <f t="shared" si="30"/>
        <v>0</v>
      </c>
      <c r="K935" s="89" t="s">
        <v>2280</v>
      </c>
      <c r="L935" s="16"/>
      <c r="M935" s="93" t="s">
        <v>1</v>
      </c>
      <c r="N935" s="94" t="s">
        <v>34</v>
      </c>
      <c r="O935" s="95">
        <v>0</v>
      </c>
      <c r="P935" s="95">
        <f t="shared" si="31"/>
        <v>0</v>
      </c>
      <c r="Q935" s="95">
        <v>5.0000000000000001E-3</v>
      </c>
      <c r="R935" s="95">
        <f t="shared" si="32"/>
        <v>0.01</v>
      </c>
      <c r="S935" s="95">
        <v>0</v>
      </c>
      <c r="T935" s="96">
        <f t="shared" si="33"/>
        <v>0</v>
      </c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R935" s="97" t="s">
        <v>248</v>
      </c>
      <c r="AT935" s="97" t="s">
        <v>142</v>
      </c>
      <c r="AU935" s="97" t="s">
        <v>78</v>
      </c>
      <c r="AY935" s="7" t="s">
        <v>140</v>
      </c>
      <c r="BE935" s="98">
        <f t="shared" si="34"/>
        <v>0</v>
      </c>
      <c r="BF935" s="98">
        <f t="shared" si="35"/>
        <v>0</v>
      </c>
      <c r="BG935" s="98">
        <f t="shared" si="36"/>
        <v>0</v>
      </c>
      <c r="BH935" s="98">
        <f t="shared" si="37"/>
        <v>0</v>
      </c>
      <c r="BI935" s="98">
        <f t="shared" si="38"/>
        <v>0</v>
      </c>
      <c r="BJ935" s="7" t="s">
        <v>76</v>
      </c>
      <c r="BK935" s="98">
        <f t="shared" si="39"/>
        <v>0</v>
      </c>
      <c r="BL935" s="7" t="s">
        <v>248</v>
      </c>
      <c r="BM935" s="97" t="s">
        <v>1120</v>
      </c>
    </row>
    <row r="936" spans="1:65" s="18" customFormat="1" ht="24.2" customHeight="1" x14ac:dyDescent="0.2">
      <c r="A936" s="15"/>
      <c r="B936" s="16"/>
      <c r="C936" s="87">
        <v>161</v>
      </c>
      <c r="D936" s="87" t="s">
        <v>142</v>
      </c>
      <c r="E936" s="88" t="s">
        <v>1121</v>
      </c>
      <c r="F936" s="89" t="s">
        <v>1122</v>
      </c>
      <c r="G936" s="90" t="s">
        <v>211</v>
      </c>
      <c r="H936" s="91">
        <v>2</v>
      </c>
      <c r="I936" s="2"/>
      <c r="J936" s="92">
        <f t="shared" si="30"/>
        <v>0</v>
      </c>
      <c r="K936" s="89" t="s">
        <v>2280</v>
      </c>
      <c r="L936" s="16"/>
      <c r="M936" s="93" t="s">
        <v>1</v>
      </c>
      <c r="N936" s="94" t="s">
        <v>34</v>
      </c>
      <c r="O936" s="95">
        <v>0</v>
      </c>
      <c r="P936" s="95">
        <f t="shared" si="31"/>
        <v>0</v>
      </c>
      <c r="Q936" s="95">
        <v>5.0000000000000001E-3</v>
      </c>
      <c r="R936" s="95">
        <f t="shared" si="32"/>
        <v>0.01</v>
      </c>
      <c r="S936" s="95">
        <v>0</v>
      </c>
      <c r="T936" s="96">
        <f t="shared" si="33"/>
        <v>0</v>
      </c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R936" s="97" t="s">
        <v>248</v>
      </c>
      <c r="AT936" s="97" t="s">
        <v>142</v>
      </c>
      <c r="AU936" s="97" t="s">
        <v>78</v>
      </c>
      <c r="AY936" s="7" t="s">
        <v>140</v>
      </c>
      <c r="BE936" s="98">
        <f t="shared" si="34"/>
        <v>0</v>
      </c>
      <c r="BF936" s="98">
        <f t="shared" si="35"/>
        <v>0</v>
      </c>
      <c r="BG936" s="98">
        <f t="shared" si="36"/>
        <v>0</v>
      </c>
      <c r="BH936" s="98">
        <f t="shared" si="37"/>
        <v>0</v>
      </c>
      <c r="BI936" s="98">
        <f t="shared" si="38"/>
        <v>0</v>
      </c>
      <c r="BJ936" s="7" t="s">
        <v>76</v>
      </c>
      <c r="BK936" s="98">
        <f t="shared" si="39"/>
        <v>0</v>
      </c>
      <c r="BL936" s="7" t="s">
        <v>248</v>
      </c>
      <c r="BM936" s="97" t="s">
        <v>1123</v>
      </c>
    </row>
    <row r="937" spans="1:65" s="18" customFormat="1" ht="24.2" customHeight="1" x14ac:dyDescent="0.2">
      <c r="A937" s="15"/>
      <c r="B937" s="16"/>
      <c r="C937" s="87">
        <v>162</v>
      </c>
      <c r="D937" s="87" t="s">
        <v>142</v>
      </c>
      <c r="E937" s="88" t="s">
        <v>1124</v>
      </c>
      <c r="F937" s="89" t="s">
        <v>1125</v>
      </c>
      <c r="G937" s="90" t="s">
        <v>211</v>
      </c>
      <c r="H937" s="91">
        <v>1</v>
      </c>
      <c r="I937" s="2"/>
      <c r="J937" s="92">
        <f t="shared" si="30"/>
        <v>0</v>
      </c>
      <c r="K937" s="89" t="s">
        <v>2280</v>
      </c>
      <c r="L937" s="16"/>
      <c r="M937" s="93" t="s">
        <v>1</v>
      </c>
      <c r="N937" s="94" t="s">
        <v>34</v>
      </c>
      <c r="O937" s="95">
        <v>0</v>
      </c>
      <c r="P937" s="95">
        <f t="shared" si="31"/>
        <v>0</v>
      </c>
      <c r="Q937" s="95">
        <v>5.0000000000000001E-3</v>
      </c>
      <c r="R937" s="95">
        <f t="shared" si="32"/>
        <v>5.0000000000000001E-3</v>
      </c>
      <c r="S937" s="95">
        <v>0</v>
      </c>
      <c r="T937" s="96">
        <f t="shared" si="33"/>
        <v>0</v>
      </c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R937" s="97" t="s">
        <v>248</v>
      </c>
      <c r="AT937" s="97" t="s">
        <v>142</v>
      </c>
      <c r="AU937" s="97" t="s">
        <v>78</v>
      </c>
      <c r="AY937" s="7" t="s">
        <v>140</v>
      </c>
      <c r="BE937" s="98">
        <f t="shared" si="34"/>
        <v>0</v>
      </c>
      <c r="BF937" s="98">
        <f t="shared" si="35"/>
        <v>0</v>
      </c>
      <c r="BG937" s="98">
        <f t="shared" si="36"/>
        <v>0</v>
      </c>
      <c r="BH937" s="98">
        <f t="shared" si="37"/>
        <v>0</v>
      </c>
      <c r="BI937" s="98">
        <f t="shared" si="38"/>
        <v>0</v>
      </c>
      <c r="BJ937" s="7" t="s">
        <v>76</v>
      </c>
      <c r="BK937" s="98">
        <f t="shared" si="39"/>
        <v>0</v>
      </c>
      <c r="BL937" s="7" t="s">
        <v>248</v>
      </c>
      <c r="BM937" s="97" t="s">
        <v>1126</v>
      </c>
    </row>
    <row r="938" spans="1:65" s="18" customFormat="1" ht="24.2" customHeight="1" x14ac:dyDescent="0.2">
      <c r="A938" s="15"/>
      <c r="B938" s="16"/>
      <c r="C938" s="87">
        <v>163</v>
      </c>
      <c r="D938" s="87" t="s">
        <v>142</v>
      </c>
      <c r="E938" s="88" t="s">
        <v>1127</v>
      </c>
      <c r="F938" s="89" t="s">
        <v>1128</v>
      </c>
      <c r="G938" s="90" t="s">
        <v>211</v>
      </c>
      <c r="H938" s="91">
        <v>1</v>
      </c>
      <c r="I938" s="2"/>
      <c r="J938" s="92">
        <f t="shared" si="30"/>
        <v>0</v>
      </c>
      <c r="K938" s="89" t="s">
        <v>2280</v>
      </c>
      <c r="L938" s="16"/>
      <c r="M938" s="93" t="s">
        <v>1</v>
      </c>
      <c r="N938" s="94" t="s">
        <v>34</v>
      </c>
      <c r="O938" s="95">
        <v>0</v>
      </c>
      <c r="P938" s="95">
        <f t="shared" si="31"/>
        <v>0</v>
      </c>
      <c r="Q938" s="95">
        <v>5.0000000000000001E-3</v>
      </c>
      <c r="R938" s="95">
        <f t="shared" si="32"/>
        <v>5.0000000000000001E-3</v>
      </c>
      <c r="S938" s="95">
        <v>0</v>
      </c>
      <c r="T938" s="96">
        <f t="shared" si="33"/>
        <v>0</v>
      </c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R938" s="97" t="s">
        <v>248</v>
      </c>
      <c r="AT938" s="97" t="s">
        <v>142</v>
      </c>
      <c r="AU938" s="97" t="s">
        <v>78</v>
      </c>
      <c r="AY938" s="7" t="s">
        <v>140</v>
      </c>
      <c r="BE938" s="98">
        <f t="shared" si="34"/>
        <v>0</v>
      </c>
      <c r="BF938" s="98">
        <f t="shared" si="35"/>
        <v>0</v>
      </c>
      <c r="BG938" s="98">
        <f t="shared" si="36"/>
        <v>0</v>
      </c>
      <c r="BH938" s="98">
        <f t="shared" si="37"/>
        <v>0</v>
      </c>
      <c r="BI938" s="98">
        <f t="shared" si="38"/>
        <v>0</v>
      </c>
      <c r="BJ938" s="7" t="s">
        <v>76</v>
      </c>
      <c r="BK938" s="98">
        <f t="shared" si="39"/>
        <v>0</v>
      </c>
      <c r="BL938" s="7" t="s">
        <v>248</v>
      </c>
      <c r="BM938" s="97" t="s">
        <v>1129</v>
      </c>
    </row>
    <row r="939" spans="1:65" s="18" customFormat="1" ht="24.2" customHeight="1" x14ac:dyDescent="0.2">
      <c r="A939" s="15"/>
      <c r="B939" s="16"/>
      <c r="C939" s="87">
        <v>164</v>
      </c>
      <c r="D939" s="87" t="s">
        <v>142</v>
      </c>
      <c r="E939" s="88" t="s">
        <v>1130</v>
      </c>
      <c r="F939" s="89" t="s">
        <v>1131</v>
      </c>
      <c r="G939" s="90" t="s">
        <v>211</v>
      </c>
      <c r="H939" s="91">
        <v>1</v>
      </c>
      <c r="I939" s="2"/>
      <c r="J939" s="92">
        <f t="shared" si="30"/>
        <v>0</v>
      </c>
      <c r="K939" s="89" t="s">
        <v>2280</v>
      </c>
      <c r="L939" s="16"/>
      <c r="M939" s="93" t="s">
        <v>1</v>
      </c>
      <c r="N939" s="94" t="s">
        <v>34</v>
      </c>
      <c r="O939" s="95">
        <v>0</v>
      </c>
      <c r="P939" s="95">
        <f t="shared" si="31"/>
        <v>0</v>
      </c>
      <c r="Q939" s="95">
        <v>5.0000000000000001E-3</v>
      </c>
      <c r="R939" s="95">
        <f t="shared" si="32"/>
        <v>5.0000000000000001E-3</v>
      </c>
      <c r="S939" s="95">
        <v>0</v>
      </c>
      <c r="T939" s="96">
        <f t="shared" si="33"/>
        <v>0</v>
      </c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R939" s="97" t="s">
        <v>248</v>
      </c>
      <c r="AT939" s="97" t="s">
        <v>142</v>
      </c>
      <c r="AU939" s="97" t="s">
        <v>78</v>
      </c>
      <c r="AY939" s="7" t="s">
        <v>140</v>
      </c>
      <c r="BE939" s="98">
        <f t="shared" si="34"/>
        <v>0</v>
      </c>
      <c r="BF939" s="98">
        <f t="shared" si="35"/>
        <v>0</v>
      </c>
      <c r="BG939" s="98">
        <f t="shared" si="36"/>
        <v>0</v>
      </c>
      <c r="BH939" s="98">
        <f t="shared" si="37"/>
        <v>0</v>
      </c>
      <c r="BI939" s="98">
        <f t="shared" si="38"/>
        <v>0</v>
      </c>
      <c r="BJ939" s="7" t="s">
        <v>76</v>
      </c>
      <c r="BK939" s="98">
        <f t="shared" si="39"/>
        <v>0</v>
      </c>
      <c r="BL939" s="7" t="s">
        <v>248</v>
      </c>
      <c r="BM939" s="97" t="s">
        <v>1132</v>
      </c>
    </row>
    <row r="940" spans="1:65" s="18" customFormat="1" ht="24.2" customHeight="1" x14ac:dyDescent="0.2">
      <c r="A940" s="15"/>
      <c r="B940" s="16"/>
      <c r="C940" s="87">
        <v>165</v>
      </c>
      <c r="D940" s="87" t="s">
        <v>142</v>
      </c>
      <c r="E940" s="88" t="s">
        <v>1133</v>
      </c>
      <c r="F940" s="89" t="s">
        <v>1134</v>
      </c>
      <c r="G940" s="90" t="s">
        <v>211</v>
      </c>
      <c r="H940" s="91">
        <v>1</v>
      </c>
      <c r="I940" s="2"/>
      <c r="J940" s="92">
        <f t="shared" si="30"/>
        <v>0</v>
      </c>
      <c r="K940" s="89" t="s">
        <v>2280</v>
      </c>
      <c r="L940" s="16"/>
      <c r="M940" s="93" t="s">
        <v>1</v>
      </c>
      <c r="N940" s="94" t="s">
        <v>34</v>
      </c>
      <c r="O940" s="95">
        <v>0</v>
      </c>
      <c r="P940" s="95">
        <f t="shared" si="31"/>
        <v>0</v>
      </c>
      <c r="Q940" s="95">
        <v>5.0000000000000001E-3</v>
      </c>
      <c r="R940" s="95">
        <f t="shared" si="32"/>
        <v>5.0000000000000001E-3</v>
      </c>
      <c r="S940" s="95">
        <v>0</v>
      </c>
      <c r="T940" s="96">
        <f t="shared" si="33"/>
        <v>0</v>
      </c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R940" s="97" t="s">
        <v>248</v>
      </c>
      <c r="AT940" s="97" t="s">
        <v>142</v>
      </c>
      <c r="AU940" s="97" t="s">
        <v>78</v>
      </c>
      <c r="AY940" s="7" t="s">
        <v>140</v>
      </c>
      <c r="BE940" s="98">
        <f t="shared" si="34"/>
        <v>0</v>
      </c>
      <c r="BF940" s="98">
        <f t="shared" si="35"/>
        <v>0</v>
      </c>
      <c r="BG940" s="98">
        <f t="shared" si="36"/>
        <v>0</v>
      </c>
      <c r="BH940" s="98">
        <f t="shared" si="37"/>
        <v>0</v>
      </c>
      <c r="BI940" s="98">
        <f t="shared" si="38"/>
        <v>0</v>
      </c>
      <c r="BJ940" s="7" t="s">
        <v>76</v>
      </c>
      <c r="BK940" s="98">
        <f t="shared" si="39"/>
        <v>0</v>
      </c>
      <c r="BL940" s="7" t="s">
        <v>248</v>
      </c>
      <c r="BM940" s="97" t="s">
        <v>1135</v>
      </c>
    </row>
    <row r="941" spans="1:65" s="18" customFormat="1" ht="24.2" customHeight="1" x14ac:dyDescent="0.2">
      <c r="A941" s="15"/>
      <c r="B941" s="16"/>
      <c r="C941" s="87">
        <v>166</v>
      </c>
      <c r="D941" s="87" t="s">
        <v>142</v>
      </c>
      <c r="E941" s="88" t="s">
        <v>1137</v>
      </c>
      <c r="F941" s="89" t="s">
        <v>1138</v>
      </c>
      <c r="G941" s="90" t="s">
        <v>211</v>
      </c>
      <c r="H941" s="91">
        <v>2</v>
      </c>
      <c r="I941" s="2"/>
      <c r="J941" s="92">
        <f t="shared" si="30"/>
        <v>0</v>
      </c>
      <c r="K941" s="89" t="s">
        <v>2280</v>
      </c>
      <c r="L941" s="16"/>
      <c r="M941" s="93" t="s">
        <v>1</v>
      </c>
      <c r="N941" s="94" t="s">
        <v>34</v>
      </c>
      <c r="O941" s="95">
        <v>0</v>
      </c>
      <c r="P941" s="95">
        <f t="shared" si="31"/>
        <v>0</v>
      </c>
      <c r="Q941" s="95">
        <v>5.0000000000000001E-3</v>
      </c>
      <c r="R941" s="95">
        <f t="shared" si="32"/>
        <v>0.01</v>
      </c>
      <c r="S941" s="95">
        <v>0</v>
      </c>
      <c r="T941" s="96">
        <f t="shared" si="33"/>
        <v>0</v>
      </c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R941" s="97" t="s">
        <v>248</v>
      </c>
      <c r="AT941" s="97" t="s">
        <v>142</v>
      </c>
      <c r="AU941" s="97" t="s">
        <v>78</v>
      </c>
      <c r="AY941" s="7" t="s">
        <v>140</v>
      </c>
      <c r="BE941" s="98">
        <f t="shared" si="34"/>
        <v>0</v>
      </c>
      <c r="BF941" s="98">
        <f t="shared" si="35"/>
        <v>0</v>
      </c>
      <c r="BG941" s="98">
        <f t="shared" si="36"/>
        <v>0</v>
      </c>
      <c r="BH941" s="98">
        <f t="shared" si="37"/>
        <v>0</v>
      </c>
      <c r="BI941" s="98">
        <f t="shared" si="38"/>
        <v>0</v>
      </c>
      <c r="BJ941" s="7" t="s">
        <v>76</v>
      </c>
      <c r="BK941" s="98">
        <f t="shared" si="39"/>
        <v>0</v>
      </c>
      <c r="BL941" s="7" t="s">
        <v>248</v>
      </c>
      <c r="BM941" s="97" t="s">
        <v>1139</v>
      </c>
    </row>
    <row r="942" spans="1:65" s="18" customFormat="1" ht="24.2" customHeight="1" x14ac:dyDescent="0.2">
      <c r="A942" s="15"/>
      <c r="B942" s="16"/>
      <c r="C942" s="87">
        <v>167</v>
      </c>
      <c r="D942" s="87" t="s">
        <v>142</v>
      </c>
      <c r="E942" s="88" t="s">
        <v>1140</v>
      </c>
      <c r="F942" s="89" t="s">
        <v>1141</v>
      </c>
      <c r="G942" s="90" t="s">
        <v>211</v>
      </c>
      <c r="H942" s="91">
        <v>2</v>
      </c>
      <c r="I942" s="2"/>
      <c r="J942" s="92">
        <f t="shared" si="30"/>
        <v>0</v>
      </c>
      <c r="K942" s="89" t="s">
        <v>2280</v>
      </c>
      <c r="L942" s="16"/>
      <c r="M942" s="93" t="s">
        <v>1</v>
      </c>
      <c r="N942" s="94" t="s">
        <v>34</v>
      </c>
      <c r="O942" s="95">
        <v>0</v>
      </c>
      <c r="P942" s="95">
        <f t="shared" si="31"/>
        <v>0</v>
      </c>
      <c r="Q942" s="95">
        <v>5.0000000000000001E-3</v>
      </c>
      <c r="R942" s="95">
        <f t="shared" si="32"/>
        <v>0.01</v>
      </c>
      <c r="S942" s="95">
        <v>0</v>
      </c>
      <c r="T942" s="96">
        <f t="shared" si="33"/>
        <v>0</v>
      </c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R942" s="97" t="s">
        <v>248</v>
      </c>
      <c r="AT942" s="97" t="s">
        <v>142</v>
      </c>
      <c r="AU942" s="97" t="s">
        <v>78</v>
      </c>
      <c r="AY942" s="7" t="s">
        <v>140</v>
      </c>
      <c r="BE942" s="98">
        <f t="shared" si="34"/>
        <v>0</v>
      </c>
      <c r="BF942" s="98">
        <f t="shared" si="35"/>
        <v>0</v>
      </c>
      <c r="BG942" s="98">
        <f t="shared" si="36"/>
        <v>0</v>
      </c>
      <c r="BH942" s="98">
        <f t="shared" si="37"/>
        <v>0</v>
      </c>
      <c r="BI942" s="98">
        <f t="shared" si="38"/>
        <v>0</v>
      </c>
      <c r="BJ942" s="7" t="s">
        <v>76</v>
      </c>
      <c r="BK942" s="98">
        <f t="shared" si="39"/>
        <v>0</v>
      </c>
      <c r="BL942" s="7" t="s">
        <v>248</v>
      </c>
      <c r="BM942" s="97" t="s">
        <v>1142</v>
      </c>
    </row>
    <row r="943" spans="1:65" s="18" customFormat="1" ht="24.2" customHeight="1" x14ac:dyDescent="0.2">
      <c r="A943" s="15"/>
      <c r="B943" s="16"/>
      <c r="C943" s="87">
        <v>168</v>
      </c>
      <c r="D943" s="87" t="s">
        <v>142</v>
      </c>
      <c r="E943" s="88" t="s">
        <v>1144</v>
      </c>
      <c r="F943" s="89" t="s">
        <v>1145</v>
      </c>
      <c r="G943" s="90" t="s">
        <v>211</v>
      </c>
      <c r="H943" s="91">
        <v>17</v>
      </c>
      <c r="I943" s="2"/>
      <c r="J943" s="92">
        <f t="shared" si="30"/>
        <v>0</v>
      </c>
      <c r="K943" s="89" t="s">
        <v>2280</v>
      </c>
      <c r="L943" s="16"/>
      <c r="M943" s="93" t="s">
        <v>1</v>
      </c>
      <c r="N943" s="94" t="s">
        <v>34</v>
      </c>
      <c r="O943" s="95">
        <v>0</v>
      </c>
      <c r="P943" s="95">
        <f t="shared" si="31"/>
        <v>0</v>
      </c>
      <c r="Q943" s="95">
        <v>2E-3</v>
      </c>
      <c r="R943" s="95">
        <f t="shared" si="32"/>
        <v>3.4000000000000002E-2</v>
      </c>
      <c r="S943" s="95">
        <v>0</v>
      </c>
      <c r="T943" s="96">
        <f t="shared" si="33"/>
        <v>0</v>
      </c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R943" s="97" t="s">
        <v>248</v>
      </c>
      <c r="AT943" s="97" t="s">
        <v>142</v>
      </c>
      <c r="AU943" s="97" t="s">
        <v>78</v>
      </c>
      <c r="AY943" s="7" t="s">
        <v>140</v>
      </c>
      <c r="BE943" s="98">
        <f t="shared" si="34"/>
        <v>0</v>
      </c>
      <c r="BF943" s="98">
        <f t="shared" si="35"/>
        <v>0</v>
      </c>
      <c r="BG943" s="98">
        <f t="shared" si="36"/>
        <v>0</v>
      </c>
      <c r="BH943" s="98">
        <f t="shared" si="37"/>
        <v>0</v>
      </c>
      <c r="BI943" s="98">
        <f t="shared" si="38"/>
        <v>0</v>
      </c>
      <c r="BJ943" s="7" t="s">
        <v>76</v>
      </c>
      <c r="BK943" s="98">
        <f t="shared" si="39"/>
        <v>0</v>
      </c>
      <c r="BL943" s="7" t="s">
        <v>248</v>
      </c>
      <c r="BM943" s="97" t="s">
        <v>1146</v>
      </c>
    </row>
    <row r="944" spans="1:65" s="18" customFormat="1" ht="24.2" customHeight="1" x14ac:dyDescent="0.2">
      <c r="A944" s="15"/>
      <c r="B944" s="16"/>
      <c r="C944" s="87">
        <v>169</v>
      </c>
      <c r="D944" s="87" t="s">
        <v>142</v>
      </c>
      <c r="E944" s="88" t="s">
        <v>1147</v>
      </c>
      <c r="F944" s="89" t="s">
        <v>1148</v>
      </c>
      <c r="G944" s="90" t="s">
        <v>211</v>
      </c>
      <c r="H944" s="91">
        <v>1</v>
      </c>
      <c r="I944" s="2"/>
      <c r="J944" s="92">
        <f t="shared" si="30"/>
        <v>0</v>
      </c>
      <c r="K944" s="89" t="s">
        <v>2280</v>
      </c>
      <c r="L944" s="16"/>
      <c r="M944" s="93" t="s">
        <v>1</v>
      </c>
      <c r="N944" s="94" t="s">
        <v>34</v>
      </c>
      <c r="O944" s="95">
        <v>0</v>
      </c>
      <c r="P944" s="95">
        <f t="shared" si="31"/>
        <v>0</v>
      </c>
      <c r="Q944" s="95">
        <v>0</v>
      </c>
      <c r="R944" s="95">
        <f t="shared" si="32"/>
        <v>0</v>
      </c>
      <c r="S944" s="95">
        <v>0</v>
      </c>
      <c r="T944" s="96">
        <f t="shared" si="33"/>
        <v>0</v>
      </c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R944" s="97" t="s">
        <v>248</v>
      </c>
      <c r="AT944" s="97" t="s">
        <v>142</v>
      </c>
      <c r="AU944" s="97" t="s">
        <v>78</v>
      </c>
      <c r="AY944" s="7" t="s">
        <v>140</v>
      </c>
      <c r="BE944" s="98">
        <f t="shared" si="34"/>
        <v>0</v>
      </c>
      <c r="BF944" s="98">
        <f t="shared" si="35"/>
        <v>0</v>
      </c>
      <c r="BG944" s="98">
        <f t="shared" si="36"/>
        <v>0</v>
      </c>
      <c r="BH944" s="98">
        <f t="shared" si="37"/>
        <v>0</v>
      </c>
      <c r="BI944" s="98">
        <f t="shared" si="38"/>
        <v>0</v>
      </c>
      <c r="BJ944" s="7" t="s">
        <v>76</v>
      </c>
      <c r="BK944" s="98">
        <f t="shared" si="39"/>
        <v>0</v>
      </c>
      <c r="BL944" s="7" t="s">
        <v>248</v>
      </c>
      <c r="BM944" s="97" t="s">
        <v>1149</v>
      </c>
    </row>
    <row r="945" spans="1:65" s="18" customFormat="1" ht="16.5" customHeight="1" x14ac:dyDescent="0.2">
      <c r="A945" s="15"/>
      <c r="B945" s="16"/>
      <c r="C945" s="87">
        <v>170</v>
      </c>
      <c r="D945" s="87" t="s">
        <v>142</v>
      </c>
      <c r="E945" s="88" t="s">
        <v>1151</v>
      </c>
      <c r="F945" s="89" t="s">
        <v>1152</v>
      </c>
      <c r="G945" s="90" t="s">
        <v>251</v>
      </c>
      <c r="H945" s="91">
        <v>90.55</v>
      </c>
      <c r="I945" s="2"/>
      <c r="J945" s="92">
        <f t="shared" si="30"/>
        <v>0</v>
      </c>
      <c r="K945" s="89" t="s">
        <v>2280</v>
      </c>
      <c r="L945" s="16"/>
      <c r="M945" s="93" t="s">
        <v>1</v>
      </c>
      <c r="N945" s="94" t="s">
        <v>34</v>
      </c>
      <c r="O945" s="95">
        <v>0</v>
      </c>
      <c r="P945" s="95">
        <f t="shared" si="31"/>
        <v>0</v>
      </c>
      <c r="Q945" s="95">
        <v>0</v>
      </c>
      <c r="R945" s="95">
        <f t="shared" si="32"/>
        <v>0</v>
      </c>
      <c r="S945" s="95">
        <v>0</v>
      </c>
      <c r="T945" s="96">
        <f t="shared" si="33"/>
        <v>0</v>
      </c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R945" s="97" t="s">
        <v>248</v>
      </c>
      <c r="AT945" s="97" t="s">
        <v>142</v>
      </c>
      <c r="AU945" s="97" t="s">
        <v>78</v>
      </c>
      <c r="AY945" s="7" t="s">
        <v>140</v>
      </c>
      <c r="BE945" s="98">
        <f t="shared" si="34"/>
        <v>0</v>
      </c>
      <c r="BF945" s="98">
        <f t="shared" si="35"/>
        <v>0</v>
      </c>
      <c r="BG945" s="98">
        <f t="shared" si="36"/>
        <v>0</v>
      </c>
      <c r="BH945" s="98">
        <f t="shared" si="37"/>
        <v>0</v>
      </c>
      <c r="BI945" s="98">
        <f t="shared" si="38"/>
        <v>0</v>
      </c>
      <c r="BJ945" s="7" t="s">
        <v>76</v>
      </c>
      <c r="BK945" s="98">
        <f t="shared" si="39"/>
        <v>0</v>
      </c>
      <c r="BL945" s="7" t="s">
        <v>248</v>
      </c>
      <c r="BM945" s="97" t="s">
        <v>1153</v>
      </c>
    </row>
    <row r="946" spans="1:65" s="18" customFormat="1" ht="24.2" customHeight="1" x14ac:dyDescent="0.2">
      <c r="A946" s="15"/>
      <c r="B946" s="16"/>
      <c r="C946" s="154">
        <v>171</v>
      </c>
      <c r="D946" s="154" t="s">
        <v>216</v>
      </c>
      <c r="E946" s="155" t="s">
        <v>1154</v>
      </c>
      <c r="F946" s="156" t="s">
        <v>1155</v>
      </c>
      <c r="G946" s="157" t="s">
        <v>251</v>
      </c>
      <c r="H946" s="158">
        <v>104.96</v>
      </c>
      <c r="I946" s="3"/>
      <c r="J946" s="160">
        <f t="shared" si="30"/>
        <v>0</v>
      </c>
      <c r="K946" s="156" t="s">
        <v>2280</v>
      </c>
      <c r="L946" s="161"/>
      <c r="M946" s="162" t="s">
        <v>1</v>
      </c>
      <c r="N946" s="163" t="s">
        <v>34</v>
      </c>
      <c r="O946" s="95">
        <v>0</v>
      </c>
      <c r="P946" s="95">
        <f t="shared" si="31"/>
        <v>0</v>
      </c>
      <c r="Q946" s="95">
        <v>0</v>
      </c>
      <c r="R946" s="95">
        <f t="shared" si="32"/>
        <v>0</v>
      </c>
      <c r="S946" s="95">
        <v>0</v>
      </c>
      <c r="T946" s="96">
        <f t="shared" si="33"/>
        <v>0</v>
      </c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R946" s="97" t="s">
        <v>410</v>
      </c>
      <c r="AT946" s="97" t="s">
        <v>216</v>
      </c>
      <c r="AU946" s="97" t="s">
        <v>78</v>
      </c>
      <c r="AY946" s="7" t="s">
        <v>140</v>
      </c>
      <c r="BE946" s="98">
        <f t="shared" si="34"/>
        <v>0</v>
      </c>
      <c r="BF946" s="98">
        <f t="shared" si="35"/>
        <v>0</v>
      </c>
      <c r="BG946" s="98">
        <f t="shared" si="36"/>
        <v>0</v>
      </c>
      <c r="BH946" s="98">
        <f t="shared" si="37"/>
        <v>0</v>
      </c>
      <c r="BI946" s="98">
        <f t="shared" si="38"/>
        <v>0</v>
      </c>
      <c r="BJ946" s="7" t="s">
        <v>76</v>
      </c>
      <c r="BK946" s="98">
        <f t="shared" si="39"/>
        <v>0</v>
      </c>
      <c r="BL946" s="7" t="s">
        <v>248</v>
      </c>
      <c r="BM946" s="97" t="s">
        <v>1156</v>
      </c>
    </row>
    <row r="947" spans="1:65" s="191" customFormat="1" x14ac:dyDescent="0.2">
      <c r="B947" s="192"/>
      <c r="D947" s="99" t="s">
        <v>151</v>
      </c>
      <c r="E947" s="193" t="s">
        <v>1</v>
      </c>
      <c r="F947" s="194" t="s">
        <v>1157</v>
      </c>
      <c r="H947" s="193" t="s">
        <v>1</v>
      </c>
      <c r="L947" s="192"/>
      <c r="M947" s="195"/>
      <c r="N947" s="196"/>
      <c r="O947" s="196"/>
      <c r="P947" s="196"/>
      <c r="Q947" s="196"/>
      <c r="R947" s="196"/>
      <c r="S947" s="196"/>
      <c r="T947" s="197"/>
      <c r="AT947" s="193" t="s">
        <v>151</v>
      </c>
      <c r="AU947" s="193" t="s">
        <v>78</v>
      </c>
      <c r="AV947" s="191" t="s">
        <v>76</v>
      </c>
      <c r="AW947" s="191" t="s">
        <v>26</v>
      </c>
      <c r="AX947" s="191" t="s">
        <v>68</v>
      </c>
      <c r="AY947" s="193" t="s">
        <v>140</v>
      </c>
    </row>
    <row r="948" spans="1:65" s="172" customFormat="1" x14ac:dyDescent="0.2">
      <c r="B948" s="173"/>
      <c r="D948" s="99" t="s">
        <v>151</v>
      </c>
      <c r="E948" s="174" t="s">
        <v>1</v>
      </c>
      <c r="F948" s="175" t="s">
        <v>1158</v>
      </c>
      <c r="H948" s="176">
        <v>22.31</v>
      </c>
      <c r="L948" s="173"/>
      <c r="M948" s="177"/>
      <c r="N948" s="178"/>
      <c r="O948" s="178"/>
      <c r="P948" s="178"/>
      <c r="Q948" s="178"/>
      <c r="R948" s="178"/>
      <c r="S948" s="178"/>
      <c r="T948" s="179"/>
      <c r="AT948" s="174" t="s">
        <v>151</v>
      </c>
      <c r="AU948" s="174" t="s">
        <v>78</v>
      </c>
      <c r="AV948" s="172" t="s">
        <v>78</v>
      </c>
      <c r="AW948" s="172" t="s">
        <v>26</v>
      </c>
      <c r="AX948" s="172" t="s">
        <v>68</v>
      </c>
      <c r="AY948" s="174" t="s">
        <v>140</v>
      </c>
    </row>
    <row r="949" spans="1:65" s="191" customFormat="1" x14ac:dyDescent="0.2">
      <c r="B949" s="192"/>
      <c r="D949" s="99" t="s">
        <v>151</v>
      </c>
      <c r="E949" s="193" t="s">
        <v>1</v>
      </c>
      <c r="F949" s="194" t="s">
        <v>1159</v>
      </c>
      <c r="H949" s="193" t="s">
        <v>1</v>
      </c>
      <c r="L949" s="192"/>
      <c r="M949" s="195"/>
      <c r="N949" s="196"/>
      <c r="O949" s="196"/>
      <c r="P949" s="196"/>
      <c r="Q949" s="196"/>
      <c r="R949" s="196"/>
      <c r="S949" s="196"/>
      <c r="T949" s="197"/>
      <c r="AT949" s="193" t="s">
        <v>151</v>
      </c>
      <c r="AU949" s="193" t="s">
        <v>78</v>
      </c>
      <c r="AV949" s="191" t="s">
        <v>76</v>
      </c>
      <c r="AW949" s="191" t="s">
        <v>26</v>
      </c>
      <c r="AX949" s="191" t="s">
        <v>68</v>
      </c>
      <c r="AY949" s="193" t="s">
        <v>140</v>
      </c>
    </row>
    <row r="950" spans="1:65" s="172" customFormat="1" x14ac:dyDescent="0.2">
      <c r="B950" s="173"/>
      <c r="D950" s="99" t="s">
        <v>151</v>
      </c>
      <c r="E950" s="174" t="s">
        <v>1</v>
      </c>
      <c r="F950" s="175" t="s">
        <v>1160</v>
      </c>
      <c r="H950" s="176">
        <v>35.85</v>
      </c>
      <c r="L950" s="173"/>
      <c r="M950" s="177"/>
      <c r="N950" s="178"/>
      <c r="O950" s="178"/>
      <c r="P950" s="178"/>
      <c r="Q950" s="178"/>
      <c r="R950" s="178"/>
      <c r="S950" s="178"/>
      <c r="T950" s="179"/>
      <c r="AT950" s="174" t="s">
        <v>151</v>
      </c>
      <c r="AU950" s="174" t="s">
        <v>78</v>
      </c>
      <c r="AV950" s="172" t="s">
        <v>78</v>
      </c>
      <c r="AW950" s="172" t="s">
        <v>26</v>
      </c>
      <c r="AX950" s="172" t="s">
        <v>68</v>
      </c>
      <c r="AY950" s="174" t="s">
        <v>140</v>
      </c>
    </row>
    <row r="951" spans="1:65" s="191" customFormat="1" x14ac:dyDescent="0.2">
      <c r="B951" s="192"/>
      <c r="D951" s="99" t="s">
        <v>151</v>
      </c>
      <c r="E951" s="193" t="s">
        <v>1</v>
      </c>
      <c r="F951" s="194" t="s">
        <v>1161</v>
      </c>
      <c r="H951" s="193" t="s">
        <v>1</v>
      </c>
      <c r="L951" s="192"/>
      <c r="M951" s="195"/>
      <c r="N951" s="196"/>
      <c r="O951" s="196"/>
      <c r="P951" s="196"/>
      <c r="Q951" s="196"/>
      <c r="R951" s="196"/>
      <c r="S951" s="196"/>
      <c r="T951" s="197"/>
      <c r="AT951" s="193" t="s">
        <v>151</v>
      </c>
      <c r="AU951" s="193" t="s">
        <v>78</v>
      </c>
      <c r="AV951" s="191" t="s">
        <v>76</v>
      </c>
      <c r="AW951" s="191" t="s">
        <v>26</v>
      </c>
      <c r="AX951" s="191" t="s">
        <v>68</v>
      </c>
      <c r="AY951" s="193" t="s">
        <v>140</v>
      </c>
    </row>
    <row r="952" spans="1:65" s="172" customFormat="1" x14ac:dyDescent="0.2">
      <c r="B952" s="173"/>
      <c r="D952" s="99" t="s">
        <v>151</v>
      </c>
      <c r="E952" s="174" t="s">
        <v>1</v>
      </c>
      <c r="F952" s="175" t="s">
        <v>1162</v>
      </c>
      <c r="H952" s="176">
        <v>32.4</v>
      </c>
      <c r="L952" s="173"/>
      <c r="M952" s="177"/>
      <c r="N952" s="178"/>
      <c r="O952" s="178"/>
      <c r="P952" s="178"/>
      <c r="Q952" s="178"/>
      <c r="R952" s="178"/>
      <c r="S952" s="178"/>
      <c r="T952" s="179"/>
      <c r="AT952" s="174" t="s">
        <v>151</v>
      </c>
      <c r="AU952" s="174" t="s">
        <v>78</v>
      </c>
      <c r="AV952" s="172" t="s">
        <v>78</v>
      </c>
      <c r="AW952" s="172" t="s">
        <v>26</v>
      </c>
      <c r="AX952" s="172" t="s">
        <v>68</v>
      </c>
      <c r="AY952" s="174" t="s">
        <v>140</v>
      </c>
    </row>
    <row r="953" spans="1:65" s="191" customFormat="1" x14ac:dyDescent="0.2">
      <c r="B953" s="192"/>
      <c r="D953" s="99" t="s">
        <v>151</v>
      </c>
      <c r="E953" s="193" t="s">
        <v>1</v>
      </c>
      <c r="F953" s="194" t="s">
        <v>1163</v>
      </c>
      <c r="H953" s="193" t="s">
        <v>1</v>
      </c>
      <c r="L953" s="192"/>
      <c r="M953" s="195"/>
      <c r="N953" s="196"/>
      <c r="O953" s="196"/>
      <c r="P953" s="196"/>
      <c r="Q953" s="196"/>
      <c r="R953" s="196"/>
      <c r="S953" s="196"/>
      <c r="T953" s="197"/>
      <c r="AT953" s="193" t="s">
        <v>151</v>
      </c>
      <c r="AU953" s="193" t="s">
        <v>78</v>
      </c>
      <c r="AV953" s="191" t="s">
        <v>76</v>
      </c>
      <c r="AW953" s="191" t="s">
        <v>26</v>
      </c>
      <c r="AX953" s="191" t="s">
        <v>68</v>
      </c>
      <c r="AY953" s="193" t="s">
        <v>140</v>
      </c>
    </row>
    <row r="954" spans="1:65" s="172" customFormat="1" x14ac:dyDescent="0.2">
      <c r="B954" s="173"/>
      <c r="D954" s="99" t="s">
        <v>151</v>
      </c>
      <c r="E954" s="174" t="s">
        <v>1</v>
      </c>
      <c r="F954" s="175" t="s">
        <v>1164</v>
      </c>
      <c r="H954" s="176">
        <v>14.4</v>
      </c>
      <c r="L954" s="173"/>
      <c r="M954" s="177"/>
      <c r="N954" s="178"/>
      <c r="O954" s="178"/>
      <c r="P954" s="178"/>
      <c r="Q954" s="178"/>
      <c r="R954" s="178"/>
      <c r="S954" s="178"/>
      <c r="T954" s="179"/>
      <c r="AT954" s="174" t="s">
        <v>151</v>
      </c>
      <c r="AU954" s="174" t="s">
        <v>78</v>
      </c>
      <c r="AV954" s="172" t="s">
        <v>78</v>
      </c>
      <c r="AW954" s="172" t="s">
        <v>26</v>
      </c>
      <c r="AX954" s="172" t="s">
        <v>68</v>
      </c>
      <c r="AY954" s="174" t="s">
        <v>140</v>
      </c>
    </row>
    <row r="955" spans="1:65" s="180" customFormat="1" x14ac:dyDescent="0.2">
      <c r="B955" s="181"/>
      <c r="D955" s="99" t="s">
        <v>151</v>
      </c>
      <c r="E955" s="182" t="s">
        <v>1</v>
      </c>
      <c r="F955" s="183" t="s">
        <v>157</v>
      </c>
      <c r="H955" s="184">
        <v>104.96000000000001</v>
      </c>
      <c r="L955" s="181"/>
      <c r="M955" s="185"/>
      <c r="N955" s="186"/>
      <c r="O955" s="186"/>
      <c r="P955" s="186"/>
      <c r="Q955" s="186"/>
      <c r="R955" s="186"/>
      <c r="S955" s="186"/>
      <c r="T955" s="187"/>
      <c r="AT955" s="182" t="s">
        <v>151</v>
      </c>
      <c r="AU955" s="182" t="s">
        <v>78</v>
      </c>
      <c r="AV955" s="180" t="s">
        <v>147</v>
      </c>
      <c r="AW955" s="180" t="s">
        <v>26</v>
      </c>
      <c r="AX955" s="180" t="s">
        <v>76</v>
      </c>
      <c r="AY955" s="182" t="s">
        <v>140</v>
      </c>
    </row>
    <row r="956" spans="1:65" s="18" customFormat="1" ht="16.5" customHeight="1" x14ac:dyDescent="0.2">
      <c r="A956" s="15"/>
      <c r="B956" s="16"/>
      <c r="C956" s="154">
        <v>172</v>
      </c>
      <c r="D956" s="154" t="s">
        <v>216</v>
      </c>
      <c r="E956" s="155" t="s">
        <v>1166</v>
      </c>
      <c r="F956" s="156" t="s">
        <v>1167</v>
      </c>
      <c r="G956" s="157" t="s">
        <v>251</v>
      </c>
      <c r="H956" s="158">
        <v>104.96</v>
      </c>
      <c r="I956" s="3"/>
      <c r="J956" s="160">
        <f>ROUND(I956*H956,2)</f>
        <v>0</v>
      </c>
      <c r="K956" s="156" t="s">
        <v>2280</v>
      </c>
      <c r="L956" s="161"/>
      <c r="M956" s="162" t="s">
        <v>1</v>
      </c>
      <c r="N956" s="163" t="s">
        <v>34</v>
      </c>
      <c r="O956" s="95">
        <v>0</v>
      </c>
      <c r="P956" s="95">
        <f>O956*H956</f>
        <v>0</v>
      </c>
      <c r="Q956" s="95">
        <v>0</v>
      </c>
      <c r="R956" s="95">
        <f>Q956*H956</f>
        <v>0</v>
      </c>
      <c r="S956" s="95">
        <v>0</v>
      </c>
      <c r="T956" s="96">
        <f>S956*H956</f>
        <v>0</v>
      </c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R956" s="97" t="s">
        <v>410</v>
      </c>
      <c r="AT956" s="97" t="s">
        <v>216</v>
      </c>
      <c r="AU956" s="97" t="s">
        <v>78</v>
      </c>
      <c r="AY956" s="7" t="s">
        <v>140</v>
      </c>
      <c r="BE956" s="98">
        <f>IF(N956="základní",J956,0)</f>
        <v>0</v>
      </c>
      <c r="BF956" s="98">
        <f>IF(N956="snížená",J956,0)</f>
        <v>0</v>
      </c>
      <c r="BG956" s="98">
        <f>IF(N956="zákl. přenesená",J956,0)</f>
        <v>0</v>
      </c>
      <c r="BH956" s="98">
        <f>IF(N956="sníž. přenesená",J956,0)</f>
        <v>0</v>
      </c>
      <c r="BI956" s="98">
        <f>IF(N956="nulová",J956,0)</f>
        <v>0</v>
      </c>
      <c r="BJ956" s="7" t="s">
        <v>76</v>
      </c>
      <c r="BK956" s="98">
        <f>ROUND(I956*H956,2)</f>
        <v>0</v>
      </c>
      <c r="BL956" s="7" t="s">
        <v>248</v>
      </c>
      <c r="BM956" s="97" t="s">
        <v>1168</v>
      </c>
    </row>
    <row r="957" spans="1:65" s="191" customFormat="1" x14ac:dyDescent="0.2">
      <c r="B957" s="192"/>
      <c r="D957" s="99" t="s">
        <v>151</v>
      </c>
      <c r="E957" s="193" t="s">
        <v>1</v>
      </c>
      <c r="F957" s="194" t="s">
        <v>1157</v>
      </c>
      <c r="H957" s="193" t="s">
        <v>1</v>
      </c>
      <c r="L957" s="192"/>
      <c r="M957" s="195"/>
      <c r="N957" s="196"/>
      <c r="O957" s="196"/>
      <c r="P957" s="196"/>
      <c r="Q957" s="196"/>
      <c r="R957" s="196"/>
      <c r="S957" s="196"/>
      <c r="T957" s="197"/>
      <c r="AT957" s="193" t="s">
        <v>151</v>
      </c>
      <c r="AU957" s="193" t="s">
        <v>78</v>
      </c>
      <c r="AV957" s="191" t="s">
        <v>76</v>
      </c>
      <c r="AW957" s="191" t="s">
        <v>26</v>
      </c>
      <c r="AX957" s="191" t="s">
        <v>68</v>
      </c>
      <c r="AY957" s="193" t="s">
        <v>140</v>
      </c>
    </row>
    <row r="958" spans="1:65" s="172" customFormat="1" x14ac:dyDescent="0.2">
      <c r="B958" s="173"/>
      <c r="D958" s="99" t="s">
        <v>151</v>
      </c>
      <c r="E958" s="174" t="s">
        <v>1</v>
      </c>
      <c r="F958" s="175" t="s">
        <v>1158</v>
      </c>
      <c r="H958" s="176">
        <v>22.31</v>
      </c>
      <c r="L958" s="173"/>
      <c r="M958" s="177"/>
      <c r="N958" s="178"/>
      <c r="O958" s="178"/>
      <c r="P958" s="178"/>
      <c r="Q958" s="178"/>
      <c r="R958" s="178"/>
      <c r="S958" s="178"/>
      <c r="T958" s="179"/>
      <c r="AT958" s="174" t="s">
        <v>151</v>
      </c>
      <c r="AU958" s="174" t="s">
        <v>78</v>
      </c>
      <c r="AV958" s="172" t="s">
        <v>78</v>
      </c>
      <c r="AW958" s="172" t="s">
        <v>26</v>
      </c>
      <c r="AX958" s="172" t="s">
        <v>68</v>
      </c>
      <c r="AY958" s="174" t="s">
        <v>140</v>
      </c>
    </row>
    <row r="959" spans="1:65" s="191" customFormat="1" x14ac:dyDescent="0.2">
      <c r="B959" s="192"/>
      <c r="D959" s="99" t="s">
        <v>151</v>
      </c>
      <c r="E959" s="193" t="s">
        <v>1</v>
      </c>
      <c r="F959" s="194" t="s">
        <v>1159</v>
      </c>
      <c r="H959" s="193" t="s">
        <v>1</v>
      </c>
      <c r="L959" s="192"/>
      <c r="M959" s="195"/>
      <c r="N959" s="196"/>
      <c r="O959" s="196"/>
      <c r="P959" s="196"/>
      <c r="Q959" s="196"/>
      <c r="R959" s="196"/>
      <c r="S959" s="196"/>
      <c r="T959" s="197"/>
      <c r="AT959" s="193" t="s">
        <v>151</v>
      </c>
      <c r="AU959" s="193" t="s">
        <v>78</v>
      </c>
      <c r="AV959" s="191" t="s">
        <v>76</v>
      </c>
      <c r="AW959" s="191" t="s">
        <v>26</v>
      </c>
      <c r="AX959" s="191" t="s">
        <v>68</v>
      </c>
      <c r="AY959" s="193" t="s">
        <v>140</v>
      </c>
    </row>
    <row r="960" spans="1:65" s="172" customFormat="1" x14ac:dyDescent="0.2">
      <c r="B960" s="173"/>
      <c r="D960" s="99" t="s">
        <v>151</v>
      </c>
      <c r="E960" s="174" t="s">
        <v>1</v>
      </c>
      <c r="F960" s="175" t="s">
        <v>1160</v>
      </c>
      <c r="H960" s="176">
        <v>35.85</v>
      </c>
      <c r="L960" s="173"/>
      <c r="M960" s="177"/>
      <c r="N960" s="178"/>
      <c r="O960" s="178"/>
      <c r="P960" s="178"/>
      <c r="Q960" s="178"/>
      <c r="R960" s="178"/>
      <c r="S960" s="178"/>
      <c r="T960" s="179"/>
      <c r="AT960" s="174" t="s">
        <v>151</v>
      </c>
      <c r="AU960" s="174" t="s">
        <v>78</v>
      </c>
      <c r="AV960" s="172" t="s">
        <v>78</v>
      </c>
      <c r="AW960" s="172" t="s">
        <v>26</v>
      </c>
      <c r="AX960" s="172" t="s">
        <v>68</v>
      </c>
      <c r="AY960" s="174" t="s">
        <v>140</v>
      </c>
    </row>
    <row r="961" spans="1:65" s="191" customFormat="1" x14ac:dyDescent="0.2">
      <c r="B961" s="192"/>
      <c r="D961" s="99" t="s">
        <v>151</v>
      </c>
      <c r="E961" s="193" t="s">
        <v>1</v>
      </c>
      <c r="F961" s="194" t="s">
        <v>1161</v>
      </c>
      <c r="H961" s="193" t="s">
        <v>1</v>
      </c>
      <c r="L961" s="192"/>
      <c r="M961" s="195"/>
      <c r="N961" s="196"/>
      <c r="O961" s="196"/>
      <c r="P961" s="196"/>
      <c r="Q961" s="196"/>
      <c r="R961" s="196"/>
      <c r="S961" s="196"/>
      <c r="T961" s="197"/>
      <c r="AT961" s="193" t="s">
        <v>151</v>
      </c>
      <c r="AU961" s="193" t="s">
        <v>78</v>
      </c>
      <c r="AV961" s="191" t="s">
        <v>76</v>
      </c>
      <c r="AW961" s="191" t="s">
        <v>26</v>
      </c>
      <c r="AX961" s="191" t="s">
        <v>68</v>
      </c>
      <c r="AY961" s="193" t="s">
        <v>140</v>
      </c>
    </row>
    <row r="962" spans="1:65" s="172" customFormat="1" x14ac:dyDescent="0.2">
      <c r="B962" s="173"/>
      <c r="D962" s="99" t="s">
        <v>151</v>
      </c>
      <c r="E962" s="174" t="s">
        <v>1</v>
      </c>
      <c r="F962" s="175" t="s">
        <v>1162</v>
      </c>
      <c r="H962" s="176">
        <v>32.4</v>
      </c>
      <c r="L962" s="173"/>
      <c r="M962" s="177"/>
      <c r="N962" s="178"/>
      <c r="O962" s="178"/>
      <c r="P962" s="178"/>
      <c r="Q962" s="178"/>
      <c r="R962" s="178"/>
      <c r="S962" s="178"/>
      <c r="T962" s="179"/>
      <c r="AT962" s="174" t="s">
        <v>151</v>
      </c>
      <c r="AU962" s="174" t="s">
        <v>78</v>
      </c>
      <c r="AV962" s="172" t="s">
        <v>78</v>
      </c>
      <c r="AW962" s="172" t="s">
        <v>26</v>
      </c>
      <c r="AX962" s="172" t="s">
        <v>68</v>
      </c>
      <c r="AY962" s="174" t="s">
        <v>140</v>
      </c>
    </row>
    <row r="963" spans="1:65" s="191" customFormat="1" x14ac:dyDescent="0.2">
      <c r="B963" s="192"/>
      <c r="D963" s="99" t="s">
        <v>151</v>
      </c>
      <c r="E963" s="193" t="s">
        <v>1</v>
      </c>
      <c r="F963" s="194" t="s">
        <v>1163</v>
      </c>
      <c r="H963" s="193" t="s">
        <v>1</v>
      </c>
      <c r="L963" s="192"/>
      <c r="M963" s="195"/>
      <c r="N963" s="196"/>
      <c r="O963" s="196"/>
      <c r="P963" s="196"/>
      <c r="Q963" s="196"/>
      <c r="R963" s="196"/>
      <c r="S963" s="196"/>
      <c r="T963" s="197"/>
      <c r="AT963" s="193" t="s">
        <v>151</v>
      </c>
      <c r="AU963" s="193" t="s">
        <v>78</v>
      </c>
      <c r="AV963" s="191" t="s">
        <v>76</v>
      </c>
      <c r="AW963" s="191" t="s">
        <v>26</v>
      </c>
      <c r="AX963" s="191" t="s">
        <v>68</v>
      </c>
      <c r="AY963" s="193" t="s">
        <v>140</v>
      </c>
    </row>
    <row r="964" spans="1:65" s="172" customFormat="1" x14ac:dyDescent="0.2">
      <c r="B964" s="173"/>
      <c r="D964" s="99" t="s">
        <v>151</v>
      </c>
      <c r="E964" s="174" t="s">
        <v>1</v>
      </c>
      <c r="F964" s="175" t="s">
        <v>1164</v>
      </c>
      <c r="H964" s="176">
        <v>14.4</v>
      </c>
      <c r="L964" s="173"/>
      <c r="M964" s="177"/>
      <c r="N964" s="178"/>
      <c r="O964" s="178"/>
      <c r="P964" s="178"/>
      <c r="Q964" s="178"/>
      <c r="R964" s="178"/>
      <c r="S964" s="178"/>
      <c r="T964" s="179"/>
      <c r="AT964" s="174" t="s">
        <v>151</v>
      </c>
      <c r="AU964" s="174" t="s">
        <v>78</v>
      </c>
      <c r="AV964" s="172" t="s">
        <v>78</v>
      </c>
      <c r="AW964" s="172" t="s">
        <v>26</v>
      </c>
      <c r="AX964" s="172" t="s">
        <v>68</v>
      </c>
      <c r="AY964" s="174" t="s">
        <v>140</v>
      </c>
    </row>
    <row r="965" spans="1:65" s="180" customFormat="1" x14ac:dyDescent="0.2">
      <c r="B965" s="181"/>
      <c r="D965" s="99" t="s">
        <v>151</v>
      </c>
      <c r="E965" s="182" t="s">
        <v>1</v>
      </c>
      <c r="F965" s="183" t="s">
        <v>157</v>
      </c>
      <c r="H965" s="184">
        <v>104.96000000000001</v>
      </c>
      <c r="L965" s="181"/>
      <c r="M965" s="185"/>
      <c r="N965" s="186"/>
      <c r="O965" s="186"/>
      <c r="P965" s="186"/>
      <c r="Q965" s="186"/>
      <c r="R965" s="186"/>
      <c r="S965" s="186"/>
      <c r="T965" s="187"/>
      <c r="AT965" s="182" t="s">
        <v>151</v>
      </c>
      <c r="AU965" s="182" t="s">
        <v>78</v>
      </c>
      <c r="AV965" s="180" t="s">
        <v>147</v>
      </c>
      <c r="AW965" s="180" t="s">
        <v>26</v>
      </c>
      <c r="AX965" s="180" t="s">
        <v>76</v>
      </c>
      <c r="AY965" s="182" t="s">
        <v>140</v>
      </c>
    </row>
    <row r="966" spans="1:65" s="18" customFormat="1" ht="16.5" customHeight="1" x14ac:dyDescent="0.2">
      <c r="A966" s="15"/>
      <c r="B966" s="16"/>
      <c r="C966" s="154">
        <v>173</v>
      </c>
      <c r="D966" s="154" t="s">
        <v>216</v>
      </c>
      <c r="E966" s="155" t="s">
        <v>1169</v>
      </c>
      <c r="F966" s="156" t="s">
        <v>1170</v>
      </c>
      <c r="G966" s="157" t="s">
        <v>240</v>
      </c>
      <c r="H966" s="158">
        <v>61.2</v>
      </c>
      <c r="I966" s="3"/>
      <c r="J966" s="160">
        <f>ROUND(I966*H966,2)</f>
        <v>0</v>
      </c>
      <c r="K966" s="156" t="s">
        <v>2280</v>
      </c>
      <c r="L966" s="161"/>
      <c r="M966" s="162" t="s">
        <v>1</v>
      </c>
      <c r="N966" s="163" t="s">
        <v>34</v>
      </c>
      <c r="O966" s="95">
        <v>0</v>
      </c>
      <c r="P966" s="95">
        <f>O966*H966</f>
        <v>0</v>
      </c>
      <c r="Q966" s="95">
        <v>0</v>
      </c>
      <c r="R966" s="95">
        <f>Q966*H966</f>
        <v>0</v>
      </c>
      <c r="S966" s="95">
        <v>0</v>
      </c>
      <c r="T966" s="96">
        <f>S966*H966</f>
        <v>0</v>
      </c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R966" s="97" t="s">
        <v>410</v>
      </c>
      <c r="AT966" s="97" t="s">
        <v>216</v>
      </c>
      <c r="AU966" s="97" t="s">
        <v>78</v>
      </c>
      <c r="AY966" s="7" t="s">
        <v>140</v>
      </c>
      <c r="BE966" s="98">
        <f>IF(N966="základní",J966,0)</f>
        <v>0</v>
      </c>
      <c r="BF966" s="98">
        <f>IF(N966="snížená",J966,0)</f>
        <v>0</v>
      </c>
      <c r="BG966" s="98">
        <f>IF(N966="zákl. přenesená",J966,0)</f>
        <v>0</v>
      </c>
      <c r="BH966" s="98">
        <f>IF(N966="sníž. přenesená",J966,0)</f>
        <v>0</v>
      </c>
      <c r="BI966" s="98">
        <f>IF(N966="nulová",J966,0)</f>
        <v>0</v>
      </c>
      <c r="BJ966" s="7" t="s">
        <v>76</v>
      </c>
      <c r="BK966" s="98">
        <f>ROUND(I966*H966,2)</f>
        <v>0</v>
      </c>
      <c r="BL966" s="7" t="s">
        <v>248</v>
      </c>
      <c r="BM966" s="97" t="s">
        <v>1171</v>
      </c>
    </row>
    <row r="967" spans="1:65" s="191" customFormat="1" x14ac:dyDescent="0.2">
      <c r="B967" s="192"/>
      <c r="D967" s="99" t="s">
        <v>151</v>
      </c>
      <c r="E967" s="193" t="s">
        <v>1</v>
      </c>
      <c r="F967" s="194" t="s">
        <v>1157</v>
      </c>
      <c r="H967" s="193" t="s">
        <v>1</v>
      </c>
      <c r="L967" s="192"/>
      <c r="M967" s="195"/>
      <c r="N967" s="196"/>
      <c r="O967" s="196"/>
      <c r="P967" s="196"/>
      <c r="Q967" s="196"/>
      <c r="R967" s="196"/>
      <c r="S967" s="196"/>
      <c r="T967" s="197"/>
      <c r="AT967" s="193" t="s">
        <v>151</v>
      </c>
      <c r="AU967" s="193" t="s">
        <v>78</v>
      </c>
      <c r="AV967" s="191" t="s">
        <v>76</v>
      </c>
      <c r="AW967" s="191" t="s">
        <v>26</v>
      </c>
      <c r="AX967" s="191" t="s">
        <v>68</v>
      </c>
      <c r="AY967" s="193" t="s">
        <v>140</v>
      </c>
    </row>
    <row r="968" spans="1:65" s="172" customFormat="1" x14ac:dyDescent="0.2">
      <c r="B968" s="173"/>
      <c r="D968" s="99" t="s">
        <v>151</v>
      </c>
      <c r="E968" s="174" t="s">
        <v>1</v>
      </c>
      <c r="F968" s="175" t="s">
        <v>1172</v>
      </c>
      <c r="H968" s="176">
        <v>5.0999999999999996</v>
      </c>
      <c r="L968" s="173"/>
      <c r="M968" s="177"/>
      <c r="N968" s="178"/>
      <c r="O968" s="178"/>
      <c r="P968" s="178"/>
      <c r="Q968" s="178"/>
      <c r="R968" s="178"/>
      <c r="S968" s="178"/>
      <c r="T968" s="179"/>
      <c r="AT968" s="174" t="s">
        <v>151</v>
      </c>
      <c r="AU968" s="174" t="s">
        <v>78</v>
      </c>
      <c r="AV968" s="172" t="s">
        <v>78</v>
      </c>
      <c r="AW968" s="172" t="s">
        <v>26</v>
      </c>
      <c r="AX968" s="172" t="s">
        <v>68</v>
      </c>
      <c r="AY968" s="174" t="s">
        <v>140</v>
      </c>
    </row>
    <row r="969" spans="1:65" s="191" customFormat="1" x14ac:dyDescent="0.2">
      <c r="B969" s="192"/>
      <c r="D969" s="99" t="s">
        <v>151</v>
      </c>
      <c r="E969" s="193" t="s">
        <v>1</v>
      </c>
      <c r="F969" s="194" t="s">
        <v>1159</v>
      </c>
      <c r="H969" s="193" t="s">
        <v>1</v>
      </c>
      <c r="L969" s="192"/>
      <c r="M969" s="195"/>
      <c r="N969" s="196"/>
      <c r="O969" s="196"/>
      <c r="P969" s="196"/>
      <c r="Q969" s="196"/>
      <c r="R969" s="196"/>
      <c r="S969" s="196"/>
      <c r="T969" s="197"/>
      <c r="AT969" s="193" t="s">
        <v>151</v>
      </c>
      <c r="AU969" s="193" t="s">
        <v>78</v>
      </c>
      <c r="AV969" s="191" t="s">
        <v>76</v>
      </c>
      <c r="AW969" s="191" t="s">
        <v>26</v>
      </c>
      <c r="AX969" s="191" t="s">
        <v>68</v>
      </c>
      <c r="AY969" s="193" t="s">
        <v>140</v>
      </c>
    </row>
    <row r="970" spans="1:65" s="172" customFormat="1" x14ac:dyDescent="0.2">
      <c r="B970" s="173"/>
      <c r="D970" s="99" t="s">
        <v>151</v>
      </c>
      <c r="E970" s="174" t="s">
        <v>1</v>
      </c>
      <c r="F970" s="175" t="s">
        <v>1173</v>
      </c>
      <c r="H970" s="176">
        <v>25.5</v>
      </c>
      <c r="L970" s="173"/>
      <c r="M970" s="177"/>
      <c r="N970" s="178"/>
      <c r="O970" s="178"/>
      <c r="P970" s="178"/>
      <c r="Q970" s="178"/>
      <c r="R970" s="178"/>
      <c r="S970" s="178"/>
      <c r="T970" s="179"/>
      <c r="AT970" s="174" t="s">
        <v>151</v>
      </c>
      <c r="AU970" s="174" t="s">
        <v>78</v>
      </c>
      <c r="AV970" s="172" t="s">
        <v>78</v>
      </c>
      <c r="AW970" s="172" t="s">
        <v>26</v>
      </c>
      <c r="AX970" s="172" t="s">
        <v>68</v>
      </c>
      <c r="AY970" s="174" t="s">
        <v>140</v>
      </c>
    </row>
    <row r="971" spans="1:65" s="191" customFormat="1" x14ac:dyDescent="0.2">
      <c r="B971" s="192"/>
      <c r="D971" s="99" t="s">
        <v>151</v>
      </c>
      <c r="E971" s="193" t="s">
        <v>1</v>
      </c>
      <c r="F971" s="194" t="s">
        <v>1161</v>
      </c>
      <c r="H971" s="193" t="s">
        <v>1</v>
      </c>
      <c r="L971" s="192"/>
      <c r="M971" s="195"/>
      <c r="N971" s="196"/>
      <c r="O971" s="196"/>
      <c r="P971" s="196"/>
      <c r="Q971" s="196"/>
      <c r="R971" s="196"/>
      <c r="S971" s="196"/>
      <c r="T971" s="197"/>
      <c r="AT971" s="193" t="s">
        <v>151</v>
      </c>
      <c r="AU971" s="193" t="s">
        <v>78</v>
      </c>
      <c r="AV971" s="191" t="s">
        <v>76</v>
      </c>
      <c r="AW971" s="191" t="s">
        <v>26</v>
      </c>
      <c r="AX971" s="191" t="s">
        <v>68</v>
      </c>
      <c r="AY971" s="193" t="s">
        <v>140</v>
      </c>
    </row>
    <row r="972" spans="1:65" s="172" customFormat="1" x14ac:dyDescent="0.2">
      <c r="B972" s="173"/>
      <c r="D972" s="99" t="s">
        <v>151</v>
      </c>
      <c r="E972" s="174" t="s">
        <v>1</v>
      </c>
      <c r="F972" s="175" t="s">
        <v>1173</v>
      </c>
      <c r="H972" s="176">
        <v>25.5</v>
      </c>
      <c r="L972" s="173"/>
      <c r="M972" s="177"/>
      <c r="N972" s="178"/>
      <c r="O972" s="178"/>
      <c r="P972" s="178"/>
      <c r="Q972" s="178"/>
      <c r="R972" s="178"/>
      <c r="S972" s="178"/>
      <c r="T972" s="179"/>
      <c r="AT972" s="174" t="s">
        <v>151</v>
      </c>
      <c r="AU972" s="174" t="s">
        <v>78</v>
      </c>
      <c r="AV972" s="172" t="s">
        <v>78</v>
      </c>
      <c r="AW972" s="172" t="s">
        <v>26</v>
      </c>
      <c r="AX972" s="172" t="s">
        <v>68</v>
      </c>
      <c r="AY972" s="174" t="s">
        <v>140</v>
      </c>
    </row>
    <row r="973" spans="1:65" s="191" customFormat="1" x14ac:dyDescent="0.2">
      <c r="B973" s="192"/>
      <c r="D973" s="99" t="s">
        <v>151</v>
      </c>
      <c r="E973" s="193" t="s">
        <v>1</v>
      </c>
      <c r="F973" s="194" t="s">
        <v>1163</v>
      </c>
      <c r="H973" s="193" t="s">
        <v>1</v>
      </c>
      <c r="L973" s="192"/>
      <c r="M973" s="195"/>
      <c r="N973" s="196"/>
      <c r="O973" s="196"/>
      <c r="P973" s="196"/>
      <c r="Q973" s="196"/>
      <c r="R973" s="196"/>
      <c r="S973" s="196"/>
      <c r="T973" s="197"/>
      <c r="AT973" s="193" t="s">
        <v>151</v>
      </c>
      <c r="AU973" s="193" t="s">
        <v>78</v>
      </c>
      <c r="AV973" s="191" t="s">
        <v>76</v>
      </c>
      <c r="AW973" s="191" t="s">
        <v>26</v>
      </c>
      <c r="AX973" s="191" t="s">
        <v>68</v>
      </c>
      <c r="AY973" s="193" t="s">
        <v>140</v>
      </c>
    </row>
    <row r="974" spans="1:65" s="172" customFormat="1" x14ac:dyDescent="0.2">
      <c r="B974" s="173"/>
      <c r="D974" s="99" t="s">
        <v>151</v>
      </c>
      <c r="E974" s="174" t="s">
        <v>1</v>
      </c>
      <c r="F974" s="175" t="s">
        <v>1172</v>
      </c>
      <c r="H974" s="176">
        <v>5.0999999999999996</v>
      </c>
      <c r="L974" s="173"/>
      <c r="M974" s="177"/>
      <c r="N974" s="178"/>
      <c r="O974" s="178"/>
      <c r="P974" s="178"/>
      <c r="Q974" s="178"/>
      <c r="R974" s="178"/>
      <c r="S974" s="178"/>
      <c r="T974" s="179"/>
      <c r="AT974" s="174" t="s">
        <v>151</v>
      </c>
      <c r="AU974" s="174" t="s">
        <v>78</v>
      </c>
      <c r="AV974" s="172" t="s">
        <v>78</v>
      </c>
      <c r="AW974" s="172" t="s">
        <v>26</v>
      </c>
      <c r="AX974" s="172" t="s">
        <v>68</v>
      </c>
      <c r="AY974" s="174" t="s">
        <v>140</v>
      </c>
    </row>
    <row r="975" spans="1:65" s="180" customFormat="1" x14ac:dyDescent="0.2">
      <c r="B975" s="181"/>
      <c r="D975" s="99" t="s">
        <v>151</v>
      </c>
      <c r="E975" s="182" t="s">
        <v>1</v>
      </c>
      <c r="F975" s="183" t="s">
        <v>157</v>
      </c>
      <c r="H975" s="184">
        <v>61.2</v>
      </c>
      <c r="L975" s="181"/>
      <c r="M975" s="185"/>
      <c r="N975" s="186"/>
      <c r="O975" s="186"/>
      <c r="P975" s="186"/>
      <c r="Q975" s="186"/>
      <c r="R975" s="186"/>
      <c r="S975" s="186"/>
      <c r="T975" s="187"/>
      <c r="AT975" s="182" t="s">
        <v>151</v>
      </c>
      <c r="AU975" s="182" t="s">
        <v>78</v>
      </c>
      <c r="AV975" s="180" t="s">
        <v>147</v>
      </c>
      <c r="AW975" s="180" t="s">
        <v>26</v>
      </c>
      <c r="AX975" s="180" t="s">
        <v>76</v>
      </c>
      <c r="AY975" s="182" t="s">
        <v>140</v>
      </c>
    </row>
    <row r="976" spans="1:65" s="18" customFormat="1" ht="16.5" customHeight="1" x14ac:dyDescent="0.2">
      <c r="A976" s="15"/>
      <c r="B976" s="16"/>
      <c r="C976" s="154">
        <v>174</v>
      </c>
      <c r="D976" s="154" t="s">
        <v>216</v>
      </c>
      <c r="E976" s="155" t="s">
        <v>1175</v>
      </c>
      <c r="F976" s="156" t="s">
        <v>1176</v>
      </c>
      <c r="G976" s="157" t="s">
        <v>211</v>
      </c>
      <c r="H976" s="158">
        <v>12</v>
      </c>
      <c r="I976" s="3"/>
      <c r="J976" s="160">
        <f>ROUND(I976*H976,2)</f>
        <v>0</v>
      </c>
      <c r="K976" s="156" t="s">
        <v>2280</v>
      </c>
      <c r="L976" s="161"/>
      <c r="M976" s="162" t="s">
        <v>1</v>
      </c>
      <c r="N976" s="163" t="s">
        <v>34</v>
      </c>
      <c r="O976" s="95">
        <v>0</v>
      </c>
      <c r="P976" s="95">
        <f>O976*H976</f>
        <v>0</v>
      </c>
      <c r="Q976" s="95">
        <v>0</v>
      </c>
      <c r="R976" s="95">
        <f>Q976*H976</f>
        <v>0</v>
      </c>
      <c r="S976" s="95">
        <v>0</v>
      </c>
      <c r="T976" s="96">
        <f>S976*H976</f>
        <v>0</v>
      </c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R976" s="97" t="s">
        <v>410</v>
      </c>
      <c r="AT976" s="97" t="s">
        <v>216</v>
      </c>
      <c r="AU976" s="97" t="s">
        <v>78</v>
      </c>
      <c r="AY976" s="7" t="s">
        <v>140</v>
      </c>
      <c r="BE976" s="98">
        <f>IF(N976="základní",J976,0)</f>
        <v>0</v>
      </c>
      <c r="BF976" s="98">
        <f>IF(N976="snížená",J976,0)</f>
        <v>0</v>
      </c>
      <c r="BG976" s="98">
        <f>IF(N976="zákl. přenesená",J976,0)</f>
        <v>0</v>
      </c>
      <c r="BH976" s="98">
        <f>IF(N976="sníž. přenesená",J976,0)</f>
        <v>0</v>
      </c>
      <c r="BI976" s="98">
        <f>IF(N976="nulová",J976,0)</f>
        <v>0</v>
      </c>
      <c r="BJ976" s="7" t="s">
        <v>76</v>
      </c>
      <c r="BK976" s="98">
        <f>ROUND(I976*H976,2)</f>
        <v>0</v>
      </c>
      <c r="BL976" s="7" t="s">
        <v>248</v>
      </c>
      <c r="BM976" s="97" t="s">
        <v>1177</v>
      </c>
    </row>
    <row r="977" spans="1:65" s="191" customFormat="1" x14ac:dyDescent="0.2">
      <c r="B977" s="192"/>
      <c r="D977" s="99" t="s">
        <v>151</v>
      </c>
      <c r="E977" s="193" t="s">
        <v>1</v>
      </c>
      <c r="F977" s="194" t="s">
        <v>1157</v>
      </c>
      <c r="H977" s="193" t="s">
        <v>1</v>
      </c>
      <c r="L977" s="192"/>
      <c r="M977" s="195"/>
      <c r="N977" s="196"/>
      <c r="O977" s="196"/>
      <c r="P977" s="196"/>
      <c r="Q977" s="196"/>
      <c r="R977" s="196"/>
      <c r="S977" s="196"/>
      <c r="T977" s="197"/>
      <c r="AT977" s="193" t="s">
        <v>151</v>
      </c>
      <c r="AU977" s="193" t="s">
        <v>78</v>
      </c>
      <c r="AV977" s="191" t="s">
        <v>76</v>
      </c>
      <c r="AW977" s="191" t="s">
        <v>26</v>
      </c>
      <c r="AX977" s="191" t="s">
        <v>68</v>
      </c>
      <c r="AY977" s="193" t="s">
        <v>140</v>
      </c>
    </row>
    <row r="978" spans="1:65" s="172" customFormat="1" x14ac:dyDescent="0.2">
      <c r="B978" s="173"/>
      <c r="D978" s="99" t="s">
        <v>151</v>
      </c>
      <c r="E978" s="174" t="s">
        <v>1</v>
      </c>
      <c r="F978" s="175" t="s">
        <v>76</v>
      </c>
      <c r="H978" s="176">
        <v>1</v>
      </c>
      <c r="L978" s="173"/>
      <c r="M978" s="177"/>
      <c r="N978" s="178"/>
      <c r="O978" s="178"/>
      <c r="P978" s="178"/>
      <c r="Q978" s="178"/>
      <c r="R978" s="178"/>
      <c r="S978" s="178"/>
      <c r="T978" s="179"/>
      <c r="AT978" s="174" t="s">
        <v>151</v>
      </c>
      <c r="AU978" s="174" t="s">
        <v>78</v>
      </c>
      <c r="AV978" s="172" t="s">
        <v>78</v>
      </c>
      <c r="AW978" s="172" t="s">
        <v>26</v>
      </c>
      <c r="AX978" s="172" t="s">
        <v>68</v>
      </c>
      <c r="AY978" s="174" t="s">
        <v>140</v>
      </c>
    </row>
    <row r="979" spans="1:65" s="191" customFormat="1" x14ac:dyDescent="0.2">
      <c r="B979" s="192"/>
      <c r="D979" s="99" t="s">
        <v>151</v>
      </c>
      <c r="E979" s="193" t="s">
        <v>1</v>
      </c>
      <c r="F979" s="194" t="s">
        <v>1159</v>
      </c>
      <c r="H979" s="193" t="s">
        <v>1</v>
      </c>
      <c r="L979" s="192"/>
      <c r="M979" s="195"/>
      <c r="N979" s="196"/>
      <c r="O979" s="196"/>
      <c r="P979" s="196"/>
      <c r="Q979" s="196"/>
      <c r="R979" s="196"/>
      <c r="S979" s="196"/>
      <c r="T979" s="197"/>
      <c r="AT979" s="193" t="s">
        <v>151</v>
      </c>
      <c r="AU979" s="193" t="s">
        <v>78</v>
      </c>
      <c r="AV979" s="191" t="s">
        <v>76</v>
      </c>
      <c r="AW979" s="191" t="s">
        <v>26</v>
      </c>
      <c r="AX979" s="191" t="s">
        <v>68</v>
      </c>
      <c r="AY979" s="193" t="s">
        <v>140</v>
      </c>
    </row>
    <row r="980" spans="1:65" s="172" customFormat="1" x14ac:dyDescent="0.2">
      <c r="B980" s="173"/>
      <c r="D980" s="99" t="s">
        <v>151</v>
      </c>
      <c r="E980" s="174" t="s">
        <v>1</v>
      </c>
      <c r="F980" s="175" t="s">
        <v>173</v>
      </c>
      <c r="H980" s="176">
        <v>5</v>
      </c>
      <c r="L980" s="173"/>
      <c r="M980" s="177"/>
      <c r="N980" s="178"/>
      <c r="O980" s="178"/>
      <c r="P980" s="178"/>
      <c r="Q980" s="178"/>
      <c r="R980" s="178"/>
      <c r="S980" s="178"/>
      <c r="T980" s="179"/>
      <c r="AT980" s="174" t="s">
        <v>151</v>
      </c>
      <c r="AU980" s="174" t="s">
        <v>78</v>
      </c>
      <c r="AV980" s="172" t="s">
        <v>78</v>
      </c>
      <c r="AW980" s="172" t="s">
        <v>26</v>
      </c>
      <c r="AX980" s="172" t="s">
        <v>68</v>
      </c>
      <c r="AY980" s="174" t="s">
        <v>140</v>
      </c>
    </row>
    <row r="981" spans="1:65" s="191" customFormat="1" x14ac:dyDescent="0.2">
      <c r="B981" s="192"/>
      <c r="D981" s="99" t="s">
        <v>151</v>
      </c>
      <c r="E981" s="193" t="s">
        <v>1</v>
      </c>
      <c r="F981" s="194" t="s">
        <v>1161</v>
      </c>
      <c r="H981" s="193" t="s">
        <v>1</v>
      </c>
      <c r="L981" s="192"/>
      <c r="M981" s="195"/>
      <c r="N981" s="196"/>
      <c r="O981" s="196"/>
      <c r="P981" s="196"/>
      <c r="Q981" s="196"/>
      <c r="R981" s="196"/>
      <c r="S981" s="196"/>
      <c r="T981" s="197"/>
      <c r="AT981" s="193" t="s">
        <v>151</v>
      </c>
      <c r="AU981" s="193" t="s">
        <v>78</v>
      </c>
      <c r="AV981" s="191" t="s">
        <v>76</v>
      </c>
      <c r="AW981" s="191" t="s">
        <v>26</v>
      </c>
      <c r="AX981" s="191" t="s">
        <v>68</v>
      </c>
      <c r="AY981" s="193" t="s">
        <v>140</v>
      </c>
    </row>
    <row r="982" spans="1:65" s="172" customFormat="1" x14ac:dyDescent="0.2">
      <c r="B982" s="173"/>
      <c r="D982" s="99" t="s">
        <v>151</v>
      </c>
      <c r="E982" s="174" t="s">
        <v>1</v>
      </c>
      <c r="F982" s="175" t="s">
        <v>173</v>
      </c>
      <c r="H982" s="176">
        <v>5</v>
      </c>
      <c r="L982" s="173"/>
      <c r="M982" s="177"/>
      <c r="N982" s="178"/>
      <c r="O982" s="178"/>
      <c r="P982" s="178"/>
      <c r="Q982" s="178"/>
      <c r="R982" s="178"/>
      <c r="S982" s="178"/>
      <c r="T982" s="179"/>
      <c r="AT982" s="174" t="s">
        <v>151</v>
      </c>
      <c r="AU982" s="174" t="s">
        <v>78</v>
      </c>
      <c r="AV982" s="172" t="s">
        <v>78</v>
      </c>
      <c r="AW982" s="172" t="s">
        <v>26</v>
      </c>
      <c r="AX982" s="172" t="s">
        <v>68</v>
      </c>
      <c r="AY982" s="174" t="s">
        <v>140</v>
      </c>
    </row>
    <row r="983" spans="1:65" s="191" customFormat="1" x14ac:dyDescent="0.2">
      <c r="B983" s="192"/>
      <c r="D983" s="99" t="s">
        <v>151</v>
      </c>
      <c r="E983" s="193" t="s">
        <v>1</v>
      </c>
      <c r="F983" s="194" t="s">
        <v>1163</v>
      </c>
      <c r="H983" s="193" t="s">
        <v>1</v>
      </c>
      <c r="L983" s="192"/>
      <c r="M983" s="195"/>
      <c r="N983" s="196"/>
      <c r="O983" s="196"/>
      <c r="P983" s="196"/>
      <c r="Q983" s="196"/>
      <c r="R983" s="196"/>
      <c r="S983" s="196"/>
      <c r="T983" s="197"/>
      <c r="AT983" s="193" t="s">
        <v>151</v>
      </c>
      <c r="AU983" s="193" t="s">
        <v>78</v>
      </c>
      <c r="AV983" s="191" t="s">
        <v>76</v>
      </c>
      <c r="AW983" s="191" t="s">
        <v>26</v>
      </c>
      <c r="AX983" s="191" t="s">
        <v>68</v>
      </c>
      <c r="AY983" s="193" t="s">
        <v>140</v>
      </c>
    </row>
    <row r="984" spans="1:65" s="172" customFormat="1" x14ac:dyDescent="0.2">
      <c r="B984" s="173"/>
      <c r="D984" s="99" t="s">
        <v>151</v>
      </c>
      <c r="E984" s="174" t="s">
        <v>1</v>
      </c>
      <c r="F984" s="175" t="s">
        <v>76</v>
      </c>
      <c r="H984" s="176">
        <v>1</v>
      </c>
      <c r="L984" s="173"/>
      <c r="M984" s="177"/>
      <c r="N984" s="178"/>
      <c r="O984" s="178"/>
      <c r="P984" s="178"/>
      <c r="Q984" s="178"/>
      <c r="R984" s="178"/>
      <c r="S984" s="178"/>
      <c r="T984" s="179"/>
      <c r="AT984" s="174" t="s">
        <v>151</v>
      </c>
      <c r="AU984" s="174" t="s">
        <v>78</v>
      </c>
      <c r="AV984" s="172" t="s">
        <v>78</v>
      </c>
      <c r="AW984" s="172" t="s">
        <v>26</v>
      </c>
      <c r="AX984" s="172" t="s">
        <v>68</v>
      </c>
      <c r="AY984" s="174" t="s">
        <v>140</v>
      </c>
    </row>
    <row r="985" spans="1:65" s="180" customFormat="1" x14ac:dyDescent="0.2">
      <c r="B985" s="181"/>
      <c r="D985" s="99" t="s">
        <v>151</v>
      </c>
      <c r="E985" s="182" t="s">
        <v>1</v>
      </c>
      <c r="F985" s="183" t="s">
        <v>157</v>
      </c>
      <c r="H985" s="184">
        <v>12</v>
      </c>
      <c r="L985" s="181"/>
      <c r="M985" s="185"/>
      <c r="N985" s="186"/>
      <c r="O985" s="186"/>
      <c r="P985" s="186"/>
      <c r="Q985" s="186"/>
      <c r="R985" s="186"/>
      <c r="S985" s="186"/>
      <c r="T985" s="187"/>
      <c r="AT985" s="182" t="s">
        <v>151</v>
      </c>
      <c r="AU985" s="182" t="s">
        <v>78</v>
      </c>
      <c r="AV985" s="180" t="s">
        <v>147</v>
      </c>
      <c r="AW985" s="180" t="s">
        <v>26</v>
      </c>
      <c r="AX985" s="180" t="s">
        <v>76</v>
      </c>
      <c r="AY985" s="182" t="s">
        <v>140</v>
      </c>
    </row>
    <row r="986" spans="1:65" s="18" customFormat="1" ht="37.9" customHeight="1" x14ac:dyDescent="0.2">
      <c r="A986" s="15"/>
      <c r="B986" s="16"/>
      <c r="C986" s="87">
        <v>175</v>
      </c>
      <c r="D986" s="87" t="s">
        <v>142</v>
      </c>
      <c r="E986" s="88" t="s">
        <v>1178</v>
      </c>
      <c r="F986" s="89" t="s">
        <v>1179</v>
      </c>
      <c r="G986" s="90" t="s">
        <v>251</v>
      </c>
      <c r="H986" s="91">
        <v>72.716999999999999</v>
      </c>
      <c r="I986" s="2"/>
      <c r="J986" s="92">
        <f>ROUND(I986*H986,2)</f>
        <v>0</v>
      </c>
      <c r="K986" s="89" t="s">
        <v>2280</v>
      </c>
      <c r="L986" s="16"/>
      <c r="M986" s="93" t="s">
        <v>1</v>
      </c>
      <c r="N986" s="94" t="s">
        <v>34</v>
      </c>
      <c r="O986" s="95">
        <v>0</v>
      </c>
      <c r="P986" s="95">
        <f>O986*H986</f>
        <v>0</v>
      </c>
      <c r="Q986" s="95">
        <v>0</v>
      </c>
      <c r="R986" s="95">
        <f>Q986*H986</f>
        <v>0</v>
      </c>
      <c r="S986" s="95">
        <v>0</v>
      </c>
      <c r="T986" s="96">
        <f>S986*H986</f>
        <v>0</v>
      </c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R986" s="97" t="s">
        <v>248</v>
      </c>
      <c r="AT986" s="97" t="s">
        <v>142</v>
      </c>
      <c r="AU986" s="97" t="s">
        <v>78</v>
      </c>
      <c r="AY986" s="7" t="s">
        <v>140</v>
      </c>
      <c r="BE986" s="98">
        <f>IF(N986="základní",J986,0)</f>
        <v>0</v>
      </c>
      <c r="BF986" s="98">
        <f>IF(N986="snížená",J986,0)</f>
        <v>0</v>
      </c>
      <c r="BG986" s="98">
        <f>IF(N986="zákl. přenesená",J986,0)</f>
        <v>0</v>
      </c>
      <c r="BH986" s="98">
        <f>IF(N986="sníž. přenesená",J986,0)</f>
        <v>0</v>
      </c>
      <c r="BI986" s="98">
        <f>IF(N986="nulová",J986,0)</f>
        <v>0</v>
      </c>
      <c r="BJ986" s="7" t="s">
        <v>76</v>
      </c>
      <c r="BK986" s="98">
        <f>ROUND(I986*H986,2)</f>
        <v>0</v>
      </c>
      <c r="BL986" s="7" t="s">
        <v>248</v>
      </c>
      <c r="BM986" s="97" t="s">
        <v>1180</v>
      </c>
    </row>
    <row r="987" spans="1:65" s="191" customFormat="1" x14ac:dyDescent="0.2">
      <c r="B987" s="192"/>
      <c r="D987" s="99" t="s">
        <v>151</v>
      </c>
      <c r="E987" s="193" t="s">
        <v>1</v>
      </c>
      <c r="F987" s="194" t="s">
        <v>1181</v>
      </c>
      <c r="H987" s="193" t="s">
        <v>1</v>
      </c>
      <c r="L987" s="192"/>
      <c r="M987" s="195"/>
      <c r="N987" s="196"/>
      <c r="O987" s="196"/>
      <c r="P987" s="196"/>
      <c r="Q987" s="196"/>
      <c r="R987" s="196"/>
      <c r="S987" s="196"/>
      <c r="T987" s="197"/>
      <c r="AT987" s="193" t="s">
        <v>151</v>
      </c>
      <c r="AU987" s="193" t="s">
        <v>78</v>
      </c>
      <c r="AV987" s="191" t="s">
        <v>76</v>
      </c>
      <c r="AW987" s="191" t="s">
        <v>26</v>
      </c>
      <c r="AX987" s="191" t="s">
        <v>68</v>
      </c>
      <c r="AY987" s="193" t="s">
        <v>140</v>
      </c>
    </row>
    <row r="988" spans="1:65" s="191" customFormat="1" x14ac:dyDescent="0.2">
      <c r="B988" s="192"/>
      <c r="D988" s="99" t="s">
        <v>151</v>
      </c>
      <c r="E988" s="193" t="s">
        <v>1</v>
      </c>
      <c r="F988" s="194" t="s">
        <v>1182</v>
      </c>
      <c r="H988" s="193" t="s">
        <v>1</v>
      </c>
      <c r="L988" s="192"/>
      <c r="M988" s="195"/>
      <c r="N988" s="196"/>
      <c r="O988" s="196"/>
      <c r="P988" s="196"/>
      <c r="Q988" s="196"/>
      <c r="R988" s="196"/>
      <c r="S988" s="196"/>
      <c r="T988" s="197"/>
      <c r="AT988" s="193" t="s">
        <v>151</v>
      </c>
      <c r="AU988" s="193" t="s">
        <v>78</v>
      </c>
      <c r="AV988" s="191" t="s">
        <v>76</v>
      </c>
      <c r="AW988" s="191" t="s">
        <v>26</v>
      </c>
      <c r="AX988" s="191" t="s">
        <v>68</v>
      </c>
      <c r="AY988" s="193" t="s">
        <v>140</v>
      </c>
    </row>
    <row r="989" spans="1:65" s="172" customFormat="1" x14ac:dyDescent="0.2">
      <c r="B989" s="173"/>
      <c r="D989" s="99" t="s">
        <v>151</v>
      </c>
      <c r="E989" s="174" t="s">
        <v>1</v>
      </c>
      <c r="F989" s="175" t="s">
        <v>1183</v>
      </c>
      <c r="H989" s="176">
        <v>4.5</v>
      </c>
      <c r="L989" s="173"/>
      <c r="M989" s="177"/>
      <c r="N989" s="178"/>
      <c r="O989" s="178"/>
      <c r="P989" s="178"/>
      <c r="Q989" s="178"/>
      <c r="R989" s="178"/>
      <c r="S989" s="178"/>
      <c r="T989" s="179"/>
      <c r="AT989" s="174" t="s">
        <v>151</v>
      </c>
      <c r="AU989" s="174" t="s">
        <v>78</v>
      </c>
      <c r="AV989" s="172" t="s">
        <v>78</v>
      </c>
      <c r="AW989" s="172" t="s">
        <v>26</v>
      </c>
      <c r="AX989" s="172" t="s">
        <v>68</v>
      </c>
      <c r="AY989" s="174" t="s">
        <v>140</v>
      </c>
    </row>
    <row r="990" spans="1:65" s="191" customFormat="1" x14ac:dyDescent="0.2">
      <c r="B990" s="192"/>
      <c r="D990" s="99" t="s">
        <v>151</v>
      </c>
      <c r="E990" s="193" t="s">
        <v>1</v>
      </c>
      <c r="F990" s="194" t="s">
        <v>1184</v>
      </c>
      <c r="H990" s="193" t="s">
        <v>1</v>
      </c>
      <c r="L990" s="192"/>
      <c r="M990" s="195"/>
      <c r="N990" s="196"/>
      <c r="O990" s="196"/>
      <c r="P990" s="196"/>
      <c r="Q990" s="196"/>
      <c r="R990" s="196"/>
      <c r="S990" s="196"/>
      <c r="T990" s="197"/>
      <c r="AT990" s="193" t="s">
        <v>151</v>
      </c>
      <c r="AU990" s="193" t="s">
        <v>78</v>
      </c>
      <c r="AV990" s="191" t="s">
        <v>76</v>
      </c>
      <c r="AW990" s="191" t="s">
        <v>26</v>
      </c>
      <c r="AX990" s="191" t="s">
        <v>68</v>
      </c>
      <c r="AY990" s="193" t="s">
        <v>140</v>
      </c>
    </row>
    <row r="991" spans="1:65" s="172" customFormat="1" x14ac:dyDescent="0.2">
      <c r="B991" s="173"/>
      <c r="D991" s="99" t="s">
        <v>151</v>
      </c>
      <c r="E991" s="174" t="s">
        <v>1</v>
      </c>
      <c r="F991" s="175" t="s">
        <v>1185</v>
      </c>
      <c r="H991" s="176">
        <v>6.61</v>
      </c>
      <c r="L991" s="173"/>
      <c r="M991" s="177"/>
      <c r="N991" s="178"/>
      <c r="O991" s="178"/>
      <c r="P991" s="178"/>
      <c r="Q991" s="178"/>
      <c r="R991" s="178"/>
      <c r="S991" s="178"/>
      <c r="T991" s="179"/>
      <c r="AT991" s="174" t="s">
        <v>151</v>
      </c>
      <c r="AU991" s="174" t="s">
        <v>78</v>
      </c>
      <c r="AV991" s="172" t="s">
        <v>78</v>
      </c>
      <c r="AW991" s="172" t="s">
        <v>26</v>
      </c>
      <c r="AX991" s="172" t="s">
        <v>68</v>
      </c>
      <c r="AY991" s="174" t="s">
        <v>140</v>
      </c>
    </row>
    <row r="992" spans="1:65" s="191" customFormat="1" x14ac:dyDescent="0.2">
      <c r="B992" s="192"/>
      <c r="D992" s="99" t="s">
        <v>151</v>
      </c>
      <c r="E992" s="193" t="s">
        <v>1</v>
      </c>
      <c r="F992" s="194" t="s">
        <v>1186</v>
      </c>
      <c r="H992" s="193" t="s">
        <v>1</v>
      </c>
      <c r="L992" s="192"/>
      <c r="M992" s="195"/>
      <c r="N992" s="196"/>
      <c r="O992" s="196"/>
      <c r="P992" s="196"/>
      <c r="Q992" s="196"/>
      <c r="R992" s="196"/>
      <c r="S992" s="196"/>
      <c r="T992" s="197"/>
      <c r="AT992" s="193" t="s">
        <v>151</v>
      </c>
      <c r="AU992" s="193" t="s">
        <v>78</v>
      </c>
      <c r="AV992" s="191" t="s">
        <v>76</v>
      </c>
      <c r="AW992" s="191" t="s">
        <v>26</v>
      </c>
      <c r="AX992" s="191" t="s">
        <v>68</v>
      </c>
      <c r="AY992" s="193" t="s">
        <v>140</v>
      </c>
    </row>
    <row r="993" spans="2:51" s="172" customFormat="1" x14ac:dyDescent="0.2">
      <c r="B993" s="173"/>
      <c r="D993" s="99" t="s">
        <v>151</v>
      </c>
      <c r="E993" s="174" t="s">
        <v>1</v>
      </c>
      <c r="F993" s="175" t="s">
        <v>1187</v>
      </c>
      <c r="H993" s="176">
        <v>6.7</v>
      </c>
      <c r="L993" s="173"/>
      <c r="M993" s="177"/>
      <c r="N993" s="178"/>
      <c r="O993" s="178"/>
      <c r="P993" s="178"/>
      <c r="Q993" s="178"/>
      <c r="R993" s="178"/>
      <c r="S993" s="178"/>
      <c r="T993" s="179"/>
      <c r="AT993" s="174" t="s">
        <v>151</v>
      </c>
      <c r="AU993" s="174" t="s">
        <v>78</v>
      </c>
      <c r="AV993" s="172" t="s">
        <v>78</v>
      </c>
      <c r="AW993" s="172" t="s">
        <v>26</v>
      </c>
      <c r="AX993" s="172" t="s">
        <v>68</v>
      </c>
      <c r="AY993" s="174" t="s">
        <v>140</v>
      </c>
    </row>
    <row r="994" spans="2:51" s="191" customFormat="1" x14ac:dyDescent="0.2">
      <c r="B994" s="192"/>
      <c r="D994" s="99" t="s">
        <v>151</v>
      </c>
      <c r="E994" s="193" t="s">
        <v>1</v>
      </c>
      <c r="F994" s="194" t="s">
        <v>1188</v>
      </c>
      <c r="H994" s="193" t="s">
        <v>1</v>
      </c>
      <c r="L994" s="192"/>
      <c r="M994" s="195"/>
      <c r="N994" s="196"/>
      <c r="O994" s="196"/>
      <c r="P994" s="196"/>
      <c r="Q994" s="196"/>
      <c r="R994" s="196"/>
      <c r="S994" s="196"/>
      <c r="T994" s="197"/>
      <c r="AT994" s="193" t="s">
        <v>151</v>
      </c>
      <c r="AU994" s="193" t="s">
        <v>78</v>
      </c>
      <c r="AV994" s="191" t="s">
        <v>76</v>
      </c>
      <c r="AW994" s="191" t="s">
        <v>26</v>
      </c>
      <c r="AX994" s="191" t="s">
        <v>68</v>
      </c>
      <c r="AY994" s="193" t="s">
        <v>140</v>
      </c>
    </row>
    <row r="995" spans="2:51" s="172" customFormat="1" x14ac:dyDescent="0.2">
      <c r="B995" s="173"/>
      <c r="D995" s="99" t="s">
        <v>151</v>
      </c>
      <c r="E995" s="174" t="s">
        <v>1</v>
      </c>
      <c r="F995" s="175" t="s">
        <v>1189</v>
      </c>
      <c r="H995" s="176">
        <v>16.3</v>
      </c>
      <c r="L995" s="173"/>
      <c r="M995" s="177"/>
      <c r="N995" s="178"/>
      <c r="O995" s="178"/>
      <c r="P995" s="178"/>
      <c r="Q995" s="178"/>
      <c r="R995" s="178"/>
      <c r="S995" s="178"/>
      <c r="T995" s="179"/>
      <c r="AT995" s="174" t="s">
        <v>151</v>
      </c>
      <c r="AU995" s="174" t="s">
        <v>78</v>
      </c>
      <c r="AV995" s="172" t="s">
        <v>78</v>
      </c>
      <c r="AW995" s="172" t="s">
        <v>26</v>
      </c>
      <c r="AX995" s="172" t="s">
        <v>68</v>
      </c>
      <c r="AY995" s="174" t="s">
        <v>140</v>
      </c>
    </row>
    <row r="996" spans="2:51" s="191" customFormat="1" x14ac:dyDescent="0.2">
      <c r="B996" s="192"/>
      <c r="D996" s="99" t="s">
        <v>151</v>
      </c>
      <c r="E996" s="193" t="s">
        <v>1</v>
      </c>
      <c r="F996" s="194" t="s">
        <v>1190</v>
      </c>
      <c r="H996" s="193" t="s">
        <v>1</v>
      </c>
      <c r="L996" s="192"/>
      <c r="M996" s="195"/>
      <c r="N996" s="196"/>
      <c r="O996" s="196"/>
      <c r="P996" s="196"/>
      <c r="Q996" s="196"/>
      <c r="R996" s="196"/>
      <c r="S996" s="196"/>
      <c r="T996" s="197"/>
      <c r="AT996" s="193" t="s">
        <v>151</v>
      </c>
      <c r="AU996" s="193" t="s">
        <v>78</v>
      </c>
      <c r="AV996" s="191" t="s">
        <v>76</v>
      </c>
      <c r="AW996" s="191" t="s">
        <v>26</v>
      </c>
      <c r="AX996" s="191" t="s">
        <v>68</v>
      </c>
      <c r="AY996" s="193" t="s">
        <v>140</v>
      </c>
    </row>
    <row r="997" spans="2:51" s="172" customFormat="1" x14ac:dyDescent="0.2">
      <c r="B997" s="173"/>
      <c r="D997" s="99" t="s">
        <v>151</v>
      </c>
      <c r="E997" s="174" t="s">
        <v>1</v>
      </c>
      <c r="F997" s="175" t="s">
        <v>1191</v>
      </c>
      <c r="H997" s="176">
        <v>5.8</v>
      </c>
      <c r="L997" s="173"/>
      <c r="M997" s="177"/>
      <c r="N997" s="178"/>
      <c r="O997" s="178"/>
      <c r="P997" s="178"/>
      <c r="Q997" s="178"/>
      <c r="R997" s="178"/>
      <c r="S997" s="178"/>
      <c r="T997" s="179"/>
      <c r="AT997" s="174" t="s">
        <v>151</v>
      </c>
      <c r="AU997" s="174" t="s">
        <v>78</v>
      </c>
      <c r="AV997" s="172" t="s">
        <v>78</v>
      </c>
      <c r="AW997" s="172" t="s">
        <v>26</v>
      </c>
      <c r="AX997" s="172" t="s">
        <v>68</v>
      </c>
      <c r="AY997" s="174" t="s">
        <v>140</v>
      </c>
    </row>
    <row r="998" spans="2:51" s="191" customFormat="1" x14ac:dyDescent="0.2">
      <c r="B998" s="192"/>
      <c r="D998" s="99" t="s">
        <v>151</v>
      </c>
      <c r="E998" s="193" t="s">
        <v>1</v>
      </c>
      <c r="F998" s="194" t="s">
        <v>1192</v>
      </c>
      <c r="H998" s="193" t="s">
        <v>1</v>
      </c>
      <c r="L998" s="192"/>
      <c r="M998" s="195"/>
      <c r="N998" s="196"/>
      <c r="O998" s="196"/>
      <c r="P998" s="196"/>
      <c r="Q998" s="196"/>
      <c r="R998" s="196"/>
      <c r="S998" s="196"/>
      <c r="T998" s="197"/>
      <c r="AT998" s="193" t="s">
        <v>151</v>
      </c>
      <c r="AU998" s="193" t="s">
        <v>78</v>
      </c>
      <c r="AV998" s="191" t="s">
        <v>76</v>
      </c>
      <c r="AW998" s="191" t="s">
        <v>26</v>
      </c>
      <c r="AX998" s="191" t="s">
        <v>68</v>
      </c>
      <c r="AY998" s="193" t="s">
        <v>140</v>
      </c>
    </row>
    <row r="999" spans="2:51" s="172" customFormat="1" x14ac:dyDescent="0.2">
      <c r="B999" s="173"/>
      <c r="D999" s="99" t="s">
        <v>151</v>
      </c>
      <c r="E999" s="174" t="s">
        <v>1</v>
      </c>
      <c r="F999" s="175" t="s">
        <v>1193</v>
      </c>
      <c r="H999" s="176">
        <v>4.74</v>
      </c>
      <c r="L999" s="173"/>
      <c r="M999" s="177"/>
      <c r="N999" s="178"/>
      <c r="O999" s="178"/>
      <c r="P999" s="178"/>
      <c r="Q999" s="178"/>
      <c r="R999" s="178"/>
      <c r="S999" s="178"/>
      <c r="T999" s="179"/>
      <c r="AT999" s="174" t="s">
        <v>151</v>
      </c>
      <c r="AU999" s="174" t="s">
        <v>78</v>
      </c>
      <c r="AV999" s="172" t="s">
        <v>78</v>
      </c>
      <c r="AW999" s="172" t="s">
        <v>26</v>
      </c>
      <c r="AX999" s="172" t="s">
        <v>68</v>
      </c>
      <c r="AY999" s="174" t="s">
        <v>140</v>
      </c>
    </row>
    <row r="1000" spans="2:51" s="191" customFormat="1" x14ac:dyDescent="0.2">
      <c r="B1000" s="192"/>
      <c r="D1000" s="99" t="s">
        <v>151</v>
      </c>
      <c r="E1000" s="193" t="s">
        <v>1</v>
      </c>
      <c r="F1000" s="194" t="s">
        <v>1194</v>
      </c>
      <c r="H1000" s="193" t="s">
        <v>1</v>
      </c>
      <c r="L1000" s="192"/>
      <c r="M1000" s="195"/>
      <c r="N1000" s="196"/>
      <c r="O1000" s="196"/>
      <c r="P1000" s="196"/>
      <c r="Q1000" s="196"/>
      <c r="R1000" s="196"/>
      <c r="S1000" s="196"/>
      <c r="T1000" s="197"/>
      <c r="AT1000" s="193" t="s">
        <v>151</v>
      </c>
      <c r="AU1000" s="193" t="s">
        <v>78</v>
      </c>
      <c r="AV1000" s="191" t="s">
        <v>76</v>
      </c>
      <c r="AW1000" s="191" t="s">
        <v>26</v>
      </c>
      <c r="AX1000" s="191" t="s">
        <v>68</v>
      </c>
      <c r="AY1000" s="193" t="s">
        <v>140</v>
      </c>
    </row>
    <row r="1001" spans="2:51" s="172" customFormat="1" x14ac:dyDescent="0.2">
      <c r="B1001" s="173"/>
      <c r="D1001" s="99" t="s">
        <v>151</v>
      </c>
      <c r="E1001" s="174" t="s">
        <v>1</v>
      </c>
      <c r="F1001" s="175" t="s">
        <v>1195</v>
      </c>
      <c r="H1001" s="176">
        <v>7.266</v>
      </c>
      <c r="L1001" s="173"/>
      <c r="M1001" s="177"/>
      <c r="N1001" s="178"/>
      <c r="O1001" s="178"/>
      <c r="P1001" s="178"/>
      <c r="Q1001" s="178"/>
      <c r="R1001" s="178"/>
      <c r="S1001" s="178"/>
      <c r="T1001" s="179"/>
      <c r="AT1001" s="174" t="s">
        <v>151</v>
      </c>
      <c r="AU1001" s="174" t="s">
        <v>78</v>
      </c>
      <c r="AV1001" s="172" t="s">
        <v>78</v>
      </c>
      <c r="AW1001" s="172" t="s">
        <v>26</v>
      </c>
      <c r="AX1001" s="172" t="s">
        <v>68</v>
      </c>
      <c r="AY1001" s="174" t="s">
        <v>140</v>
      </c>
    </row>
    <row r="1002" spans="2:51" s="191" customFormat="1" x14ac:dyDescent="0.2">
      <c r="B1002" s="192"/>
      <c r="D1002" s="99" t="s">
        <v>151</v>
      </c>
      <c r="E1002" s="193" t="s">
        <v>1</v>
      </c>
      <c r="F1002" s="194" t="s">
        <v>1196</v>
      </c>
      <c r="H1002" s="193" t="s">
        <v>1</v>
      </c>
      <c r="L1002" s="192"/>
      <c r="M1002" s="195"/>
      <c r="N1002" s="196"/>
      <c r="O1002" s="196"/>
      <c r="P1002" s="196"/>
      <c r="Q1002" s="196"/>
      <c r="R1002" s="196"/>
      <c r="S1002" s="196"/>
      <c r="T1002" s="197"/>
      <c r="AT1002" s="193" t="s">
        <v>151</v>
      </c>
      <c r="AU1002" s="193" t="s">
        <v>78</v>
      </c>
      <c r="AV1002" s="191" t="s">
        <v>76</v>
      </c>
      <c r="AW1002" s="191" t="s">
        <v>26</v>
      </c>
      <c r="AX1002" s="191" t="s">
        <v>68</v>
      </c>
      <c r="AY1002" s="193" t="s">
        <v>140</v>
      </c>
    </row>
    <row r="1003" spans="2:51" s="172" customFormat="1" x14ac:dyDescent="0.2">
      <c r="B1003" s="173"/>
      <c r="D1003" s="99" t="s">
        <v>151</v>
      </c>
      <c r="E1003" s="174" t="s">
        <v>1</v>
      </c>
      <c r="F1003" s="175" t="s">
        <v>195</v>
      </c>
      <c r="H1003" s="176">
        <v>9</v>
      </c>
      <c r="L1003" s="173"/>
      <c r="M1003" s="177"/>
      <c r="N1003" s="178"/>
      <c r="O1003" s="178"/>
      <c r="P1003" s="178"/>
      <c r="Q1003" s="178"/>
      <c r="R1003" s="178"/>
      <c r="S1003" s="178"/>
      <c r="T1003" s="179"/>
      <c r="AT1003" s="174" t="s">
        <v>151</v>
      </c>
      <c r="AU1003" s="174" t="s">
        <v>78</v>
      </c>
      <c r="AV1003" s="172" t="s">
        <v>78</v>
      </c>
      <c r="AW1003" s="172" t="s">
        <v>26</v>
      </c>
      <c r="AX1003" s="172" t="s">
        <v>68</v>
      </c>
      <c r="AY1003" s="174" t="s">
        <v>140</v>
      </c>
    </row>
    <row r="1004" spans="2:51" s="191" customFormat="1" x14ac:dyDescent="0.2">
      <c r="B1004" s="192"/>
      <c r="D1004" s="99" t="s">
        <v>151</v>
      </c>
      <c r="E1004" s="193" t="s">
        <v>1</v>
      </c>
      <c r="F1004" s="194" t="s">
        <v>1197</v>
      </c>
      <c r="H1004" s="193" t="s">
        <v>1</v>
      </c>
      <c r="L1004" s="192"/>
      <c r="M1004" s="195"/>
      <c r="N1004" s="196"/>
      <c r="O1004" s="196"/>
      <c r="P1004" s="196"/>
      <c r="Q1004" s="196"/>
      <c r="R1004" s="196"/>
      <c r="S1004" s="196"/>
      <c r="T1004" s="197"/>
      <c r="AT1004" s="193" t="s">
        <v>151</v>
      </c>
      <c r="AU1004" s="193" t="s">
        <v>78</v>
      </c>
      <c r="AV1004" s="191" t="s">
        <v>76</v>
      </c>
      <c r="AW1004" s="191" t="s">
        <v>26</v>
      </c>
      <c r="AX1004" s="191" t="s">
        <v>68</v>
      </c>
      <c r="AY1004" s="193" t="s">
        <v>140</v>
      </c>
    </row>
    <row r="1005" spans="2:51" s="172" customFormat="1" x14ac:dyDescent="0.2">
      <c r="B1005" s="173"/>
      <c r="D1005" s="99" t="s">
        <v>151</v>
      </c>
      <c r="E1005" s="174" t="s">
        <v>1</v>
      </c>
      <c r="F1005" s="175" t="s">
        <v>1198</v>
      </c>
      <c r="H1005" s="176">
        <v>5.2549999999999999</v>
      </c>
      <c r="L1005" s="173"/>
      <c r="M1005" s="177"/>
      <c r="N1005" s="178"/>
      <c r="O1005" s="178"/>
      <c r="P1005" s="178"/>
      <c r="Q1005" s="178"/>
      <c r="R1005" s="178"/>
      <c r="S1005" s="178"/>
      <c r="T1005" s="179"/>
      <c r="AT1005" s="174" t="s">
        <v>151</v>
      </c>
      <c r="AU1005" s="174" t="s">
        <v>78</v>
      </c>
      <c r="AV1005" s="172" t="s">
        <v>78</v>
      </c>
      <c r="AW1005" s="172" t="s">
        <v>26</v>
      </c>
      <c r="AX1005" s="172" t="s">
        <v>68</v>
      </c>
      <c r="AY1005" s="174" t="s">
        <v>140</v>
      </c>
    </row>
    <row r="1006" spans="2:51" s="172" customFormat="1" x14ac:dyDescent="0.2">
      <c r="B1006" s="173"/>
      <c r="D1006" s="99" t="s">
        <v>151</v>
      </c>
      <c r="E1006" s="174" t="s">
        <v>1</v>
      </c>
      <c r="F1006" s="175" t="s">
        <v>1199</v>
      </c>
      <c r="H1006" s="176">
        <v>3.0830000000000002</v>
      </c>
      <c r="L1006" s="173"/>
      <c r="M1006" s="177"/>
      <c r="N1006" s="178"/>
      <c r="O1006" s="178"/>
      <c r="P1006" s="178"/>
      <c r="Q1006" s="178"/>
      <c r="R1006" s="178"/>
      <c r="S1006" s="178"/>
      <c r="T1006" s="179"/>
      <c r="AT1006" s="174" t="s">
        <v>151</v>
      </c>
      <c r="AU1006" s="174" t="s">
        <v>78</v>
      </c>
      <c r="AV1006" s="172" t="s">
        <v>78</v>
      </c>
      <c r="AW1006" s="172" t="s">
        <v>26</v>
      </c>
      <c r="AX1006" s="172" t="s">
        <v>68</v>
      </c>
      <c r="AY1006" s="174" t="s">
        <v>140</v>
      </c>
    </row>
    <row r="1007" spans="2:51" s="199" customFormat="1" x14ac:dyDescent="0.2">
      <c r="B1007" s="200"/>
      <c r="D1007" s="99" t="s">
        <v>151</v>
      </c>
      <c r="E1007" s="201" t="s">
        <v>1</v>
      </c>
      <c r="F1007" s="202" t="s">
        <v>336</v>
      </c>
      <c r="H1007" s="203">
        <v>69.253999999999991</v>
      </c>
      <c r="L1007" s="200"/>
      <c r="M1007" s="204"/>
      <c r="N1007" s="205"/>
      <c r="O1007" s="205"/>
      <c r="P1007" s="205"/>
      <c r="Q1007" s="205"/>
      <c r="R1007" s="205"/>
      <c r="S1007" s="205"/>
      <c r="T1007" s="206"/>
      <c r="AT1007" s="201" t="s">
        <v>151</v>
      </c>
      <c r="AU1007" s="201" t="s">
        <v>78</v>
      </c>
      <c r="AV1007" s="199" t="s">
        <v>163</v>
      </c>
      <c r="AW1007" s="199" t="s">
        <v>26</v>
      </c>
      <c r="AX1007" s="199" t="s">
        <v>68</v>
      </c>
      <c r="AY1007" s="201" t="s">
        <v>140</v>
      </c>
    </row>
    <row r="1008" spans="2:51" s="172" customFormat="1" x14ac:dyDescent="0.2">
      <c r="B1008" s="173"/>
      <c r="D1008" s="99" t="s">
        <v>151</v>
      </c>
      <c r="E1008" s="174" t="s">
        <v>1</v>
      </c>
      <c r="F1008" s="175" t="s">
        <v>1200</v>
      </c>
      <c r="H1008" s="176">
        <v>3.4630000000000001</v>
      </c>
      <c r="L1008" s="173"/>
      <c r="M1008" s="177"/>
      <c r="N1008" s="178"/>
      <c r="O1008" s="178"/>
      <c r="P1008" s="178"/>
      <c r="Q1008" s="178"/>
      <c r="R1008" s="178"/>
      <c r="S1008" s="178"/>
      <c r="T1008" s="179"/>
      <c r="AT1008" s="174" t="s">
        <v>151</v>
      </c>
      <c r="AU1008" s="174" t="s">
        <v>78</v>
      </c>
      <c r="AV1008" s="172" t="s">
        <v>78</v>
      </c>
      <c r="AW1008" s="172" t="s">
        <v>26</v>
      </c>
      <c r="AX1008" s="172" t="s">
        <v>68</v>
      </c>
      <c r="AY1008" s="174" t="s">
        <v>140</v>
      </c>
    </row>
    <row r="1009" spans="1:65" s="180" customFormat="1" x14ac:dyDescent="0.2">
      <c r="B1009" s="181"/>
      <c r="D1009" s="99" t="s">
        <v>151</v>
      </c>
      <c r="E1009" s="182" t="s">
        <v>1</v>
      </c>
      <c r="F1009" s="183" t="s">
        <v>157</v>
      </c>
      <c r="H1009" s="184">
        <v>72.716999999999985</v>
      </c>
      <c r="L1009" s="181"/>
      <c r="M1009" s="185"/>
      <c r="N1009" s="186"/>
      <c r="O1009" s="186"/>
      <c r="P1009" s="186"/>
      <c r="Q1009" s="186"/>
      <c r="R1009" s="186"/>
      <c r="S1009" s="186"/>
      <c r="T1009" s="187"/>
      <c r="AT1009" s="182" t="s">
        <v>151</v>
      </c>
      <c r="AU1009" s="182" t="s">
        <v>78</v>
      </c>
      <c r="AV1009" s="180" t="s">
        <v>147</v>
      </c>
      <c r="AW1009" s="180" t="s">
        <v>26</v>
      </c>
      <c r="AX1009" s="180" t="s">
        <v>76</v>
      </c>
      <c r="AY1009" s="182" t="s">
        <v>140</v>
      </c>
    </row>
    <row r="1010" spans="1:65" s="18" customFormat="1" ht="24.2" customHeight="1" x14ac:dyDescent="0.2">
      <c r="A1010" s="15"/>
      <c r="B1010" s="16"/>
      <c r="C1010" s="154">
        <v>176</v>
      </c>
      <c r="D1010" s="154" t="s">
        <v>216</v>
      </c>
      <c r="E1010" s="155" t="s">
        <v>1202</v>
      </c>
      <c r="F1010" s="156" t="s">
        <v>1203</v>
      </c>
      <c r="G1010" s="157" t="s">
        <v>251</v>
      </c>
      <c r="H1010" s="158">
        <v>79.989000000000004</v>
      </c>
      <c r="I1010" s="3"/>
      <c r="J1010" s="160">
        <f>ROUND(I1010*H1010,2)</f>
        <v>0</v>
      </c>
      <c r="K1010" s="156" t="s">
        <v>2280</v>
      </c>
      <c r="L1010" s="161"/>
      <c r="M1010" s="162" t="s">
        <v>1</v>
      </c>
      <c r="N1010" s="163" t="s">
        <v>34</v>
      </c>
      <c r="O1010" s="95">
        <v>0</v>
      </c>
      <c r="P1010" s="95">
        <f>O1010*H1010</f>
        <v>0</v>
      </c>
      <c r="Q1010" s="95">
        <v>0</v>
      </c>
      <c r="R1010" s="95">
        <f>Q1010*H1010</f>
        <v>0</v>
      </c>
      <c r="S1010" s="95">
        <v>0</v>
      </c>
      <c r="T1010" s="96">
        <f>S1010*H1010</f>
        <v>0</v>
      </c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R1010" s="97" t="s">
        <v>410</v>
      </c>
      <c r="AT1010" s="97" t="s">
        <v>216</v>
      </c>
      <c r="AU1010" s="97" t="s">
        <v>78</v>
      </c>
      <c r="AY1010" s="7" t="s">
        <v>140</v>
      </c>
      <c r="BE1010" s="98">
        <f>IF(N1010="základní",J1010,0)</f>
        <v>0</v>
      </c>
      <c r="BF1010" s="98">
        <f>IF(N1010="snížená",J1010,0)</f>
        <v>0</v>
      </c>
      <c r="BG1010" s="98">
        <f>IF(N1010="zákl. přenesená",J1010,0)</f>
        <v>0</v>
      </c>
      <c r="BH1010" s="98">
        <f>IF(N1010="sníž. přenesená",J1010,0)</f>
        <v>0</v>
      </c>
      <c r="BI1010" s="98">
        <f>IF(N1010="nulová",J1010,0)</f>
        <v>0</v>
      </c>
      <c r="BJ1010" s="7" t="s">
        <v>76</v>
      </c>
      <c r="BK1010" s="98">
        <f>ROUND(I1010*H1010,2)</f>
        <v>0</v>
      </c>
      <c r="BL1010" s="7" t="s">
        <v>248</v>
      </c>
      <c r="BM1010" s="97" t="s">
        <v>1204</v>
      </c>
    </row>
    <row r="1011" spans="1:65" s="18" customFormat="1" ht="19.5" x14ac:dyDescent="0.2">
      <c r="A1011" s="15"/>
      <c r="B1011" s="16"/>
      <c r="C1011" s="15"/>
      <c r="D1011" s="99" t="s">
        <v>380</v>
      </c>
      <c r="E1011" s="15"/>
      <c r="F1011" s="100" t="s">
        <v>1205</v>
      </c>
      <c r="G1011" s="15"/>
      <c r="H1011" s="15"/>
      <c r="I1011" s="15"/>
      <c r="J1011" s="15"/>
      <c r="K1011" s="15"/>
      <c r="L1011" s="16"/>
      <c r="M1011" s="101"/>
      <c r="N1011" s="102"/>
      <c r="O1011" s="103"/>
      <c r="P1011" s="103"/>
      <c r="Q1011" s="103"/>
      <c r="R1011" s="103"/>
      <c r="S1011" s="103"/>
      <c r="T1011" s="104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T1011" s="7" t="s">
        <v>380</v>
      </c>
      <c r="AU1011" s="7" t="s">
        <v>78</v>
      </c>
    </row>
    <row r="1012" spans="1:65" s="172" customFormat="1" x14ac:dyDescent="0.2">
      <c r="B1012" s="173"/>
      <c r="D1012" s="99" t="s">
        <v>151</v>
      </c>
      <c r="F1012" s="175" t="s">
        <v>1206</v>
      </c>
      <c r="H1012" s="176">
        <v>79.989000000000004</v>
      </c>
      <c r="L1012" s="173"/>
      <c r="M1012" s="177"/>
      <c r="N1012" s="178"/>
      <c r="O1012" s="178"/>
      <c r="P1012" s="178"/>
      <c r="Q1012" s="178"/>
      <c r="R1012" s="178"/>
      <c r="S1012" s="178"/>
      <c r="T1012" s="179"/>
      <c r="AT1012" s="174" t="s">
        <v>151</v>
      </c>
      <c r="AU1012" s="174" t="s">
        <v>78</v>
      </c>
      <c r="AV1012" s="172" t="s">
        <v>78</v>
      </c>
      <c r="AW1012" s="172" t="s">
        <v>3</v>
      </c>
      <c r="AX1012" s="172" t="s">
        <v>76</v>
      </c>
      <c r="AY1012" s="174" t="s">
        <v>140</v>
      </c>
    </row>
    <row r="1013" spans="1:65" s="18" customFormat="1" ht="24.2" customHeight="1" x14ac:dyDescent="0.2">
      <c r="A1013" s="15"/>
      <c r="B1013" s="16"/>
      <c r="C1013" s="87">
        <v>177</v>
      </c>
      <c r="D1013" s="87" t="s">
        <v>142</v>
      </c>
      <c r="E1013" s="88" t="s">
        <v>1207</v>
      </c>
      <c r="F1013" s="89" t="s">
        <v>1208</v>
      </c>
      <c r="G1013" s="90" t="s">
        <v>251</v>
      </c>
      <c r="H1013" s="91">
        <v>90.55</v>
      </c>
      <c r="I1013" s="2"/>
      <c r="J1013" s="92">
        <f>ROUND(I1013*H1013,2)</f>
        <v>0</v>
      </c>
      <c r="K1013" s="89" t="s">
        <v>2280</v>
      </c>
      <c r="L1013" s="16"/>
      <c r="M1013" s="93" t="s">
        <v>1</v>
      </c>
      <c r="N1013" s="94" t="s">
        <v>34</v>
      </c>
      <c r="O1013" s="95">
        <v>0</v>
      </c>
      <c r="P1013" s="95">
        <f>O1013*H1013</f>
        <v>0</v>
      </c>
      <c r="Q1013" s="95">
        <v>0</v>
      </c>
      <c r="R1013" s="95">
        <f>Q1013*H1013</f>
        <v>0</v>
      </c>
      <c r="S1013" s="95">
        <v>0</v>
      </c>
      <c r="T1013" s="96">
        <f>S1013*H1013</f>
        <v>0</v>
      </c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R1013" s="97" t="s">
        <v>248</v>
      </c>
      <c r="AT1013" s="97" t="s">
        <v>142</v>
      </c>
      <c r="AU1013" s="97" t="s">
        <v>78</v>
      </c>
      <c r="AY1013" s="7" t="s">
        <v>140</v>
      </c>
      <c r="BE1013" s="98">
        <f>IF(N1013="základní",J1013,0)</f>
        <v>0</v>
      </c>
      <c r="BF1013" s="98">
        <f>IF(N1013="snížená",J1013,0)</f>
        <v>0</v>
      </c>
      <c r="BG1013" s="98">
        <f>IF(N1013="zákl. přenesená",J1013,0)</f>
        <v>0</v>
      </c>
      <c r="BH1013" s="98">
        <f>IF(N1013="sníž. přenesená",J1013,0)</f>
        <v>0</v>
      </c>
      <c r="BI1013" s="98">
        <f>IF(N1013="nulová",J1013,0)</f>
        <v>0</v>
      </c>
      <c r="BJ1013" s="7" t="s">
        <v>76</v>
      </c>
      <c r="BK1013" s="98">
        <f>ROUND(I1013*H1013,2)</f>
        <v>0</v>
      </c>
      <c r="BL1013" s="7" t="s">
        <v>248</v>
      </c>
      <c r="BM1013" s="97" t="s">
        <v>1209</v>
      </c>
    </row>
    <row r="1014" spans="1:65" s="18" customFormat="1" ht="21.75" customHeight="1" x14ac:dyDescent="0.2">
      <c r="A1014" s="15"/>
      <c r="B1014" s="16"/>
      <c r="C1014" s="154">
        <v>178</v>
      </c>
      <c r="D1014" s="154" t="s">
        <v>216</v>
      </c>
      <c r="E1014" s="155" t="s">
        <v>1211</v>
      </c>
      <c r="F1014" s="156" t="s">
        <v>1212</v>
      </c>
      <c r="G1014" s="157" t="s">
        <v>251</v>
      </c>
      <c r="H1014" s="158">
        <v>95.078000000000003</v>
      </c>
      <c r="I1014" s="3"/>
      <c r="J1014" s="160">
        <f>ROUND(I1014*H1014,2)</f>
        <v>0</v>
      </c>
      <c r="K1014" s="156" t="s">
        <v>2280</v>
      </c>
      <c r="L1014" s="161"/>
      <c r="M1014" s="162" t="s">
        <v>1</v>
      </c>
      <c r="N1014" s="163" t="s">
        <v>34</v>
      </c>
      <c r="O1014" s="95">
        <v>0</v>
      </c>
      <c r="P1014" s="95">
        <f>O1014*H1014</f>
        <v>0</v>
      </c>
      <c r="Q1014" s="95">
        <v>0</v>
      </c>
      <c r="R1014" s="95">
        <f>Q1014*H1014</f>
        <v>0</v>
      </c>
      <c r="S1014" s="95">
        <v>0</v>
      </c>
      <c r="T1014" s="96">
        <f>S1014*H1014</f>
        <v>0</v>
      </c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R1014" s="97" t="s">
        <v>410</v>
      </c>
      <c r="AT1014" s="97" t="s">
        <v>216</v>
      </c>
      <c r="AU1014" s="97" t="s">
        <v>78</v>
      </c>
      <c r="AY1014" s="7" t="s">
        <v>140</v>
      </c>
      <c r="BE1014" s="98">
        <f>IF(N1014="základní",J1014,0)</f>
        <v>0</v>
      </c>
      <c r="BF1014" s="98">
        <f>IF(N1014="snížená",J1014,0)</f>
        <v>0</v>
      </c>
      <c r="BG1014" s="98">
        <f>IF(N1014="zákl. přenesená",J1014,0)</f>
        <v>0</v>
      </c>
      <c r="BH1014" s="98">
        <f>IF(N1014="sníž. přenesená",J1014,0)</f>
        <v>0</v>
      </c>
      <c r="BI1014" s="98">
        <f>IF(N1014="nulová",J1014,0)</f>
        <v>0</v>
      </c>
      <c r="BJ1014" s="7" t="s">
        <v>76</v>
      </c>
      <c r="BK1014" s="98">
        <f>ROUND(I1014*H1014,2)</f>
        <v>0</v>
      </c>
      <c r="BL1014" s="7" t="s">
        <v>248</v>
      </c>
      <c r="BM1014" s="97" t="s">
        <v>1213</v>
      </c>
    </row>
    <row r="1015" spans="1:65" s="18" customFormat="1" ht="19.5" x14ac:dyDescent="0.2">
      <c r="A1015" s="15"/>
      <c r="B1015" s="16"/>
      <c r="C1015" s="15"/>
      <c r="D1015" s="99" t="s">
        <v>380</v>
      </c>
      <c r="E1015" s="15"/>
      <c r="F1015" s="100" t="s">
        <v>1205</v>
      </c>
      <c r="G1015" s="15"/>
      <c r="H1015" s="15"/>
      <c r="I1015" s="15"/>
      <c r="J1015" s="15"/>
      <c r="K1015" s="15"/>
      <c r="L1015" s="16"/>
      <c r="M1015" s="101"/>
      <c r="N1015" s="102"/>
      <c r="O1015" s="103"/>
      <c r="P1015" s="103"/>
      <c r="Q1015" s="103"/>
      <c r="R1015" s="103"/>
      <c r="S1015" s="103"/>
      <c r="T1015" s="104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T1015" s="7" t="s">
        <v>380</v>
      </c>
      <c r="AU1015" s="7" t="s">
        <v>78</v>
      </c>
    </row>
    <row r="1016" spans="1:65" s="172" customFormat="1" x14ac:dyDescent="0.2">
      <c r="B1016" s="173"/>
      <c r="D1016" s="99" t="s">
        <v>151</v>
      </c>
      <c r="F1016" s="175" t="s">
        <v>1214</v>
      </c>
      <c r="H1016" s="176">
        <v>95.078000000000003</v>
      </c>
      <c r="L1016" s="173"/>
      <c r="M1016" s="177"/>
      <c r="N1016" s="178"/>
      <c r="O1016" s="178"/>
      <c r="P1016" s="178"/>
      <c r="Q1016" s="178"/>
      <c r="R1016" s="178"/>
      <c r="S1016" s="178"/>
      <c r="T1016" s="179"/>
      <c r="AT1016" s="174" t="s">
        <v>151</v>
      </c>
      <c r="AU1016" s="174" t="s">
        <v>78</v>
      </c>
      <c r="AV1016" s="172" t="s">
        <v>78</v>
      </c>
      <c r="AW1016" s="172" t="s">
        <v>3</v>
      </c>
      <c r="AX1016" s="172" t="s">
        <v>76</v>
      </c>
      <c r="AY1016" s="174" t="s">
        <v>140</v>
      </c>
    </row>
    <row r="1017" spans="1:65" s="18" customFormat="1" ht="24" customHeight="1" x14ac:dyDescent="0.2">
      <c r="A1017" s="15"/>
      <c r="B1017" s="16"/>
      <c r="C1017" s="87">
        <v>179</v>
      </c>
      <c r="D1017" s="87" t="s">
        <v>142</v>
      </c>
      <c r="E1017" s="88" t="s">
        <v>1215</v>
      </c>
      <c r="F1017" s="89" t="s">
        <v>2813</v>
      </c>
      <c r="G1017" s="90" t="s">
        <v>922</v>
      </c>
      <c r="H1017" s="91">
        <v>468.08499999999998</v>
      </c>
      <c r="I1017" s="2"/>
      <c r="J1017" s="92">
        <f>ROUND(I1017*H1017,2)</f>
        <v>0</v>
      </c>
      <c r="K1017" s="89" t="s">
        <v>2280</v>
      </c>
      <c r="L1017" s="16"/>
      <c r="M1017" s="93" t="s">
        <v>1</v>
      </c>
      <c r="N1017" s="94" t="s">
        <v>34</v>
      </c>
      <c r="O1017" s="95">
        <v>0</v>
      </c>
      <c r="P1017" s="95">
        <f>O1017*H1017</f>
        <v>0</v>
      </c>
      <c r="Q1017" s="95">
        <v>0</v>
      </c>
      <c r="R1017" s="95">
        <f>Q1017*H1017</f>
        <v>0</v>
      </c>
      <c r="S1017" s="95">
        <v>0</v>
      </c>
      <c r="T1017" s="96">
        <f>S1017*H1017</f>
        <v>0</v>
      </c>
      <c r="U1017" s="15"/>
      <c r="V1017" s="98"/>
      <c r="W1017" s="15"/>
      <c r="X1017" s="15"/>
      <c r="Y1017" s="15"/>
      <c r="Z1017" s="15"/>
      <c r="AA1017" s="15"/>
      <c r="AB1017" s="15"/>
      <c r="AC1017" s="15"/>
      <c r="AD1017" s="15"/>
      <c r="AE1017" s="15"/>
      <c r="AR1017" s="97" t="s">
        <v>248</v>
      </c>
      <c r="AT1017" s="97" t="s">
        <v>142</v>
      </c>
      <c r="AU1017" s="97" t="s">
        <v>78</v>
      </c>
      <c r="AY1017" s="7" t="s">
        <v>140</v>
      </c>
      <c r="BE1017" s="98">
        <f>IF(N1017="základní",J1017,0)</f>
        <v>0</v>
      </c>
      <c r="BF1017" s="98">
        <f>IF(N1017="snížená",J1017,0)</f>
        <v>0</v>
      </c>
      <c r="BG1017" s="98">
        <f>IF(N1017="zákl. přenesená",J1017,0)</f>
        <v>0</v>
      </c>
      <c r="BH1017" s="98">
        <f>IF(N1017="sníž. přenesená",J1017,0)</f>
        <v>0</v>
      </c>
      <c r="BI1017" s="98">
        <f>IF(N1017="nulová",J1017,0)</f>
        <v>0</v>
      </c>
      <c r="BJ1017" s="7" t="s">
        <v>76</v>
      </c>
      <c r="BK1017" s="98">
        <f>ROUND(I1017*H1017,2)</f>
        <v>0</v>
      </c>
      <c r="BL1017" s="7" t="s">
        <v>248</v>
      </c>
      <c r="BM1017" s="97" t="s">
        <v>1216</v>
      </c>
    </row>
    <row r="1018" spans="1:65" s="18" customFormat="1" ht="19.5" x14ac:dyDescent="0.2">
      <c r="A1018" s="15"/>
      <c r="B1018" s="16"/>
      <c r="C1018" s="15"/>
      <c r="D1018" s="99" t="s">
        <v>380</v>
      </c>
      <c r="E1018" s="15"/>
      <c r="F1018" s="100" t="s">
        <v>2812</v>
      </c>
      <c r="G1018" s="15"/>
      <c r="H1018" s="15"/>
      <c r="I1018" s="15"/>
      <c r="J1018" s="15"/>
      <c r="K1018" s="15"/>
      <c r="L1018" s="16"/>
      <c r="M1018" s="101"/>
      <c r="N1018" s="102"/>
      <c r="O1018" s="103"/>
      <c r="P1018" s="103"/>
      <c r="Q1018" s="103"/>
      <c r="R1018" s="103"/>
      <c r="S1018" s="103"/>
      <c r="T1018" s="104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T1018" s="7" t="s">
        <v>380</v>
      </c>
      <c r="AU1018" s="7" t="s">
        <v>78</v>
      </c>
    </row>
    <row r="1019" spans="1:65" s="18" customFormat="1" ht="24" customHeight="1" x14ac:dyDescent="0.2">
      <c r="A1019" s="15"/>
      <c r="B1019" s="16"/>
      <c r="C1019" s="87">
        <v>180</v>
      </c>
      <c r="D1019" s="87" t="s">
        <v>142</v>
      </c>
      <c r="E1019" s="88" t="s">
        <v>1218</v>
      </c>
      <c r="F1019" s="89" t="s">
        <v>2814</v>
      </c>
      <c r="G1019" s="90" t="s">
        <v>922</v>
      </c>
      <c r="H1019" s="91">
        <v>1021.277</v>
      </c>
      <c r="I1019" s="2"/>
      <c r="J1019" s="92">
        <f>ROUND(I1019*H1019,2)</f>
        <v>0</v>
      </c>
      <c r="K1019" s="89" t="s">
        <v>2280</v>
      </c>
      <c r="L1019" s="16"/>
      <c r="M1019" s="93" t="s">
        <v>1</v>
      </c>
      <c r="N1019" s="94" t="s">
        <v>34</v>
      </c>
      <c r="O1019" s="95">
        <v>0</v>
      </c>
      <c r="P1019" s="95">
        <f>O1019*H1019</f>
        <v>0</v>
      </c>
      <c r="Q1019" s="95">
        <v>0</v>
      </c>
      <c r="R1019" s="95">
        <f>Q1019*H1019</f>
        <v>0</v>
      </c>
      <c r="S1019" s="95">
        <v>0</v>
      </c>
      <c r="T1019" s="96">
        <f>S1019*H1019</f>
        <v>0</v>
      </c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R1019" s="97" t="s">
        <v>248</v>
      </c>
      <c r="AT1019" s="97" t="s">
        <v>142</v>
      </c>
      <c r="AU1019" s="97" t="s">
        <v>78</v>
      </c>
      <c r="AY1019" s="7" t="s">
        <v>140</v>
      </c>
      <c r="BE1019" s="98">
        <f>IF(N1019="základní",J1019,0)</f>
        <v>0</v>
      </c>
      <c r="BF1019" s="98">
        <f>IF(N1019="snížená",J1019,0)</f>
        <v>0</v>
      </c>
      <c r="BG1019" s="98">
        <f>IF(N1019="zákl. přenesená",J1019,0)</f>
        <v>0</v>
      </c>
      <c r="BH1019" s="98">
        <f>IF(N1019="sníž. přenesená",J1019,0)</f>
        <v>0</v>
      </c>
      <c r="BI1019" s="98">
        <f>IF(N1019="nulová",J1019,0)</f>
        <v>0</v>
      </c>
      <c r="BJ1019" s="7" t="s">
        <v>76</v>
      </c>
      <c r="BK1019" s="98">
        <f>ROUND(I1019*H1019,2)</f>
        <v>0</v>
      </c>
      <c r="BL1019" s="7" t="s">
        <v>248</v>
      </c>
      <c r="BM1019" s="97" t="s">
        <v>1219</v>
      </c>
    </row>
    <row r="1020" spans="1:65" s="18" customFormat="1" ht="19.5" x14ac:dyDescent="0.2">
      <c r="A1020" s="15"/>
      <c r="B1020" s="16"/>
      <c r="C1020" s="15"/>
      <c r="D1020" s="99" t="s">
        <v>380</v>
      </c>
      <c r="E1020" s="15"/>
      <c r="F1020" s="100" t="s">
        <v>2812</v>
      </c>
      <c r="G1020" s="15"/>
      <c r="H1020" s="15"/>
      <c r="I1020" s="15"/>
      <c r="J1020" s="15"/>
      <c r="K1020" s="15"/>
      <c r="L1020" s="16"/>
      <c r="M1020" s="101"/>
      <c r="N1020" s="102"/>
      <c r="O1020" s="103"/>
      <c r="P1020" s="103"/>
      <c r="Q1020" s="103"/>
      <c r="R1020" s="103"/>
      <c r="S1020" s="103"/>
      <c r="T1020" s="104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T1020" s="7" t="s">
        <v>380</v>
      </c>
      <c r="AU1020" s="7" t="s">
        <v>78</v>
      </c>
    </row>
    <row r="1021" spans="1:65" s="18" customFormat="1" ht="24" customHeight="1" x14ac:dyDescent="0.2">
      <c r="A1021" s="15"/>
      <c r="B1021" s="16"/>
      <c r="C1021" s="87">
        <v>181</v>
      </c>
      <c r="D1021" s="87" t="s">
        <v>142</v>
      </c>
      <c r="E1021" s="88" t="s">
        <v>1220</v>
      </c>
      <c r="F1021" s="89" t="s">
        <v>2815</v>
      </c>
      <c r="G1021" s="90" t="s">
        <v>922</v>
      </c>
      <c r="H1021" s="91">
        <v>1021.277</v>
      </c>
      <c r="I1021" s="2"/>
      <c r="J1021" s="92">
        <f>ROUND(I1021*H1021,2)</f>
        <v>0</v>
      </c>
      <c r="K1021" s="89" t="s">
        <v>2280</v>
      </c>
      <c r="L1021" s="16"/>
      <c r="M1021" s="93" t="s">
        <v>1</v>
      </c>
      <c r="N1021" s="94" t="s">
        <v>34</v>
      </c>
      <c r="O1021" s="95">
        <v>0</v>
      </c>
      <c r="P1021" s="95">
        <f>O1021*H1021</f>
        <v>0</v>
      </c>
      <c r="Q1021" s="95">
        <v>0</v>
      </c>
      <c r="R1021" s="95">
        <f>Q1021*H1021</f>
        <v>0</v>
      </c>
      <c r="S1021" s="95">
        <v>0</v>
      </c>
      <c r="T1021" s="96">
        <f>S1021*H1021</f>
        <v>0</v>
      </c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R1021" s="97" t="s">
        <v>248</v>
      </c>
      <c r="AT1021" s="97" t="s">
        <v>142</v>
      </c>
      <c r="AU1021" s="97" t="s">
        <v>78</v>
      </c>
      <c r="AY1021" s="7" t="s">
        <v>140</v>
      </c>
      <c r="BE1021" s="98">
        <f>IF(N1021="základní",J1021,0)</f>
        <v>0</v>
      </c>
      <c r="BF1021" s="98">
        <f>IF(N1021="snížená",J1021,0)</f>
        <v>0</v>
      </c>
      <c r="BG1021" s="98">
        <f>IF(N1021="zákl. přenesená",J1021,0)</f>
        <v>0</v>
      </c>
      <c r="BH1021" s="98">
        <f>IF(N1021="sníž. přenesená",J1021,0)</f>
        <v>0</v>
      </c>
      <c r="BI1021" s="98">
        <f>IF(N1021="nulová",J1021,0)</f>
        <v>0</v>
      </c>
      <c r="BJ1021" s="7" t="s">
        <v>76</v>
      </c>
      <c r="BK1021" s="98">
        <f>ROUND(I1021*H1021,2)</f>
        <v>0</v>
      </c>
      <c r="BL1021" s="7" t="s">
        <v>248</v>
      </c>
      <c r="BM1021" s="97" t="s">
        <v>1221</v>
      </c>
    </row>
    <row r="1022" spans="1:65" s="18" customFormat="1" ht="19.5" x14ac:dyDescent="0.2">
      <c r="A1022" s="15"/>
      <c r="B1022" s="16"/>
      <c r="C1022" s="15"/>
      <c r="D1022" s="99" t="s">
        <v>380</v>
      </c>
      <c r="E1022" s="15"/>
      <c r="F1022" s="100" t="s">
        <v>2812</v>
      </c>
      <c r="G1022" s="15"/>
      <c r="H1022" s="15"/>
      <c r="I1022" s="15"/>
      <c r="J1022" s="15"/>
      <c r="K1022" s="15"/>
      <c r="L1022" s="16"/>
      <c r="M1022" s="101"/>
      <c r="N1022" s="102"/>
      <c r="O1022" s="103"/>
      <c r="P1022" s="103"/>
      <c r="Q1022" s="103"/>
      <c r="R1022" s="103"/>
      <c r="S1022" s="103"/>
      <c r="T1022" s="104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T1022" s="7" t="s">
        <v>380</v>
      </c>
      <c r="AU1022" s="7" t="s">
        <v>78</v>
      </c>
    </row>
    <row r="1023" spans="1:65" s="18" customFormat="1" ht="24" customHeight="1" x14ac:dyDescent="0.2">
      <c r="A1023" s="15"/>
      <c r="B1023" s="16"/>
      <c r="C1023" s="87">
        <v>182</v>
      </c>
      <c r="D1023" s="87" t="s">
        <v>142</v>
      </c>
      <c r="E1023" s="88" t="s">
        <v>1223</v>
      </c>
      <c r="F1023" s="89" t="s">
        <v>2816</v>
      </c>
      <c r="G1023" s="90" t="s">
        <v>922</v>
      </c>
      <c r="H1023" s="91">
        <v>468.08499999999998</v>
      </c>
      <c r="I1023" s="2"/>
      <c r="J1023" s="92">
        <f>ROUND(I1023*H1023,2)</f>
        <v>0</v>
      </c>
      <c r="K1023" s="89" t="s">
        <v>2280</v>
      </c>
      <c r="L1023" s="16"/>
      <c r="M1023" s="93" t="s">
        <v>1</v>
      </c>
      <c r="N1023" s="94" t="s">
        <v>34</v>
      </c>
      <c r="O1023" s="95">
        <v>0</v>
      </c>
      <c r="P1023" s="95">
        <f>O1023*H1023</f>
        <v>0</v>
      </c>
      <c r="Q1023" s="95">
        <v>0</v>
      </c>
      <c r="R1023" s="95">
        <f>Q1023*H1023</f>
        <v>0</v>
      </c>
      <c r="S1023" s="95">
        <v>0</v>
      </c>
      <c r="T1023" s="96">
        <f>S1023*H1023</f>
        <v>0</v>
      </c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R1023" s="97" t="s">
        <v>248</v>
      </c>
      <c r="AT1023" s="97" t="s">
        <v>142</v>
      </c>
      <c r="AU1023" s="97" t="s">
        <v>78</v>
      </c>
      <c r="AY1023" s="7" t="s">
        <v>140</v>
      </c>
      <c r="BE1023" s="98">
        <f>IF(N1023="základní",J1023,0)</f>
        <v>0</v>
      </c>
      <c r="BF1023" s="98">
        <f>IF(N1023="snížená",J1023,0)</f>
        <v>0</v>
      </c>
      <c r="BG1023" s="98">
        <f>IF(N1023="zákl. přenesená",J1023,0)</f>
        <v>0</v>
      </c>
      <c r="BH1023" s="98">
        <f>IF(N1023="sníž. přenesená",J1023,0)</f>
        <v>0</v>
      </c>
      <c r="BI1023" s="98">
        <f>IF(N1023="nulová",J1023,0)</f>
        <v>0</v>
      </c>
      <c r="BJ1023" s="7" t="s">
        <v>76</v>
      </c>
      <c r="BK1023" s="98">
        <f>ROUND(I1023*H1023,2)</f>
        <v>0</v>
      </c>
      <c r="BL1023" s="7" t="s">
        <v>248</v>
      </c>
      <c r="BM1023" s="97" t="s">
        <v>1224</v>
      </c>
    </row>
    <row r="1024" spans="1:65" s="18" customFormat="1" ht="19.5" x14ac:dyDescent="0.2">
      <c r="A1024" s="15"/>
      <c r="B1024" s="16"/>
      <c r="C1024" s="15"/>
      <c r="D1024" s="99" t="s">
        <v>380</v>
      </c>
      <c r="E1024" s="15"/>
      <c r="F1024" s="100" t="s">
        <v>2812</v>
      </c>
      <c r="G1024" s="15"/>
      <c r="H1024" s="15"/>
      <c r="I1024" s="15"/>
      <c r="J1024" s="15"/>
      <c r="K1024" s="15"/>
      <c r="L1024" s="16"/>
      <c r="M1024" s="101"/>
      <c r="N1024" s="102"/>
      <c r="O1024" s="103"/>
      <c r="P1024" s="103"/>
      <c r="Q1024" s="103"/>
      <c r="R1024" s="103"/>
      <c r="S1024" s="103"/>
      <c r="T1024" s="104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T1024" s="7" t="s">
        <v>380</v>
      </c>
      <c r="AU1024" s="7" t="s">
        <v>78</v>
      </c>
    </row>
    <row r="1025" spans="1:65" s="18" customFormat="1" ht="24" customHeight="1" x14ac:dyDescent="0.2">
      <c r="A1025" s="15"/>
      <c r="B1025" s="16"/>
      <c r="C1025" s="87">
        <v>183</v>
      </c>
      <c r="D1025" s="87" t="s">
        <v>142</v>
      </c>
      <c r="E1025" s="88" t="s">
        <v>1225</v>
      </c>
      <c r="F1025" s="89" t="s">
        <v>1226</v>
      </c>
      <c r="G1025" s="90" t="s">
        <v>771</v>
      </c>
      <c r="H1025" s="91">
        <v>70494.710000000006</v>
      </c>
      <c r="I1025" s="2"/>
      <c r="J1025" s="92">
        <f>ROUND(I1025*H1025,2)</f>
        <v>0</v>
      </c>
      <c r="K1025" s="89" t="s">
        <v>146</v>
      </c>
      <c r="L1025" s="16"/>
      <c r="M1025" s="93" t="s">
        <v>1</v>
      </c>
      <c r="N1025" s="94" t="s">
        <v>34</v>
      </c>
      <c r="O1025" s="95">
        <v>0</v>
      </c>
      <c r="P1025" s="95">
        <f>O1025*H1025</f>
        <v>0</v>
      </c>
      <c r="Q1025" s="95">
        <v>0</v>
      </c>
      <c r="R1025" s="95">
        <f>Q1025*H1025</f>
        <v>0</v>
      </c>
      <c r="S1025" s="95">
        <v>0</v>
      </c>
      <c r="T1025" s="96">
        <f>S1025*H1025</f>
        <v>0</v>
      </c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R1025" s="97" t="s">
        <v>248</v>
      </c>
      <c r="AT1025" s="97" t="s">
        <v>142</v>
      </c>
      <c r="AU1025" s="97" t="s">
        <v>78</v>
      </c>
      <c r="AY1025" s="7" t="s">
        <v>140</v>
      </c>
      <c r="BE1025" s="98">
        <f>IF(N1025="základní",J1025,0)</f>
        <v>0</v>
      </c>
      <c r="BF1025" s="98">
        <f>IF(N1025="snížená",J1025,0)</f>
        <v>0</v>
      </c>
      <c r="BG1025" s="98">
        <f>IF(N1025="zákl. přenesená",J1025,0)</f>
        <v>0</v>
      </c>
      <c r="BH1025" s="98">
        <f>IF(N1025="sníž. přenesená",J1025,0)</f>
        <v>0</v>
      </c>
      <c r="BI1025" s="98">
        <f>IF(N1025="nulová",J1025,0)</f>
        <v>0</v>
      </c>
      <c r="BJ1025" s="7" t="s">
        <v>76</v>
      </c>
      <c r="BK1025" s="98">
        <f>ROUND(I1025*H1025,2)</f>
        <v>0</v>
      </c>
      <c r="BL1025" s="7" t="s">
        <v>248</v>
      </c>
      <c r="BM1025" s="97" t="s">
        <v>1227</v>
      </c>
    </row>
    <row r="1026" spans="1:65" s="18" customFormat="1" x14ac:dyDescent="0.2">
      <c r="A1026" s="15"/>
      <c r="B1026" s="16"/>
      <c r="C1026" s="15"/>
      <c r="D1026" s="189" t="s">
        <v>149</v>
      </c>
      <c r="E1026" s="15"/>
      <c r="F1026" s="190" t="s">
        <v>1228</v>
      </c>
      <c r="G1026" s="15"/>
      <c r="H1026" s="15"/>
      <c r="I1026" s="15"/>
      <c r="J1026" s="15"/>
      <c r="K1026" s="15"/>
      <c r="L1026" s="16"/>
      <c r="M1026" s="101"/>
      <c r="N1026" s="102"/>
      <c r="O1026" s="103"/>
      <c r="P1026" s="103"/>
      <c r="Q1026" s="103"/>
      <c r="R1026" s="103"/>
      <c r="S1026" s="103"/>
      <c r="T1026" s="104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T1026" s="7" t="s">
        <v>149</v>
      </c>
      <c r="AU1026" s="7" t="s">
        <v>78</v>
      </c>
    </row>
    <row r="1027" spans="1:65" s="76" customFormat="1" ht="22.9" customHeight="1" x14ac:dyDescent="0.2">
      <c r="B1027" s="77"/>
      <c r="D1027" s="78" t="s">
        <v>67</v>
      </c>
      <c r="E1027" s="170" t="s">
        <v>1229</v>
      </c>
      <c r="F1027" s="170" t="s">
        <v>1230</v>
      </c>
      <c r="J1027" s="171">
        <f>BK1027</f>
        <v>0</v>
      </c>
      <c r="L1027" s="77"/>
      <c r="M1027" s="81"/>
      <c r="N1027" s="82"/>
      <c r="O1027" s="82"/>
      <c r="P1027" s="83">
        <f>SUM(P1028:P1078)</f>
        <v>26.49736</v>
      </c>
      <c r="Q1027" s="82"/>
      <c r="R1027" s="83">
        <f>SUM(R1028:R1078)</f>
        <v>0.46000000000000008</v>
      </c>
      <c r="S1027" s="82"/>
      <c r="T1027" s="84">
        <f>SUM(T1028:T1078)</f>
        <v>1.85</v>
      </c>
      <c r="AR1027" s="78" t="s">
        <v>78</v>
      </c>
      <c r="AT1027" s="85" t="s">
        <v>67</v>
      </c>
      <c r="AU1027" s="85" t="s">
        <v>76</v>
      </c>
      <c r="AY1027" s="78" t="s">
        <v>140</v>
      </c>
      <c r="BK1027" s="86">
        <f>SUM(BK1028:BK1078)</f>
        <v>0</v>
      </c>
    </row>
    <row r="1028" spans="1:65" s="18" customFormat="1" ht="24.2" customHeight="1" x14ac:dyDescent="0.2">
      <c r="A1028" s="15"/>
      <c r="B1028" s="16"/>
      <c r="C1028" s="87">
        <v>184</v>
      </c>
      <c r="D1028" s="87" t="s">
        <v>142</v>
      </c>
      <c r="E1028" s="88" t="s">
        <v>1232</v>
      </c>
      <c r="F1028" s="89" t="s">
        <v>1233</v>
      </c>
      <c r="G1028" s="90" t="s">
        <v>251</v>
      </c>
      <c r="H1028" s="91">
        <v>10</v>
      </c>
      <c r="I1028" s="2"/>
      <c r="J1028" s="92">
        <f>ROUND(I1028*H1028,2)</f>
        <v>0</v>
      </c>
      <c r="K1028" s="89" t="s">
        <v>146</v>
      </c>
      <c r="L1028" s="16"/>
      <c r="M1028" s="93" t="s">
        <v>1</v>
      </c>
      <c r="N1028" s="94" t="s">
        <v>34</v>
      </c>
      <c r="O1028" s="95">
        <v>1.046</v>
      </c>
      <c r="P1028" s="95">
        <f>O1028*H1028</f>
        <v>10.46</v>
      </c>
      <c r="Q1028" s="95">
        <v>0.04</v>
      </c>
      <c r="R1028" s="95">
        <f>Q1028*H1028</f>
        <v>0.4</v>
      </c>
      <c r="S1028" s="95">
        <v>0</v>
      </c>
      <c r="T1028" s="96">
        <f>S1028*H1028</f>
        <v>0</v>
      </c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R1028" s="97" t="s">
        <v>248</v>
      </c>
      <c r="AT1028" s="97" t="s">
        <v>142</v>
      </c>
      <c r="AU1028" s="97" t="s">
        <v>78</v>
      </c>
      <c r="AY1028" s="7" t="s">
        <v>140</v>
      </c>
      <c r="BE1028" s="98">
        <f>IF(N1028="základní",J1028,0)</f>
        <v>0</v>
      </c>
      <c r="BF1028" s="98">
        <f>IF(N1028="snížená",J1028,0)</f>
        <v>0</v>
      </c>
      <c r="BG1028" s="98">
        <f>IF(N1028="zákl. přenesená",J1028,0)</f>
        <v>0</v>
      </c>
      <c r="BH1028" s="98">
        <f>IF(N1028="sníž. přenesená",J1028,0)</f>
        <v>0</v>
      </c>
      <c r="BI1028" s="98">
        <f>IF(N1028="nulová",J1028,0)</f>
        <v>0</v>
      </c>
      <c r="BJ1028" s="7" t="s">
        <v>76</v>
      </c>
      <c r="BK1028" s="98">
        <f>ROUND(I1028*H1028,2)</f>
        <v>0</v>
      </c>
      <c r="BL1028" s="7" t="s">
        <v>248</v>
      </c>
      <c r="BM1028" s="97" t="s">
        <v>1234</v>
      </c>
    </row>
    <row r="1029" spans="1:65" s="18" customFormat="1" x14ac:dyDescent="0.2">
      <c r="A1029" s="15"/>
      <c r="B1029" s="16"/>
      <c r="C1029" s="15"/>
      <c r="D1029" s="189" t="s">
        <v>149</v>
      </c>
      <c r="E1029" s="15"/>
      <c r="F1029" s="190" t="s">
        <v>1235</v>
      </c>
      <c r="G1029" s="15"/>
      <c r="H1029" s="15"/>
      <c r="I1029" s="15"/>
      <c r="J1029" s="15"/>
      <c r="K1029" s="15"/>
      <c r="L1029" s="16"/>
      <c r="M1029" s="101"/>
      <c r="N1029" s="102"/>
      <c r="O1029" s="103"/>
      <c r="P1029" s="103"/>
      <c r="Q1029" s="103"/>
      <c r="R1029" s="103"/>
      <c r="S1029" s="103"/>
      <c r="T1029" s="104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T1029" s="7" t="s">
        <v>149</v>
      </c>
      <c r="AU1029" s="7" t="s">
        <v>78</v>
      </c>
    </row>
    <row r="1030" spans="1:65" s="191" customFormat="1" x14ac:dyDescent="0.2">
      <c r="B1030" s="192"/>
      <c r="D1030" s="99" t="s">
        <v>151</v>
      </c>
      <c r="E1030" s="193" t="s">
        <v>1</v>
      </c>
      <c r="F1030" s="194" t="s">
        <v>642</v>
      </c>
      <c r="H1030" s="193" t="s">
        <v>1</v>
      </c>
      <c r="L1030" s="192"/>
      <c r="M1030" s="195"/>
      <c r="N1030" s="196"/>
      <c r="O1030" s="196"/>
      <c r="P1030" s="196"/>
      <c r="Q1030" s="196"/>
      <c r="R1030" s="196"/>
      <c r="S1030" s="196"/>
      <c r="T1030" s="197"/>
      <c r="AT1030" s="193" t="s">
        <v>151</v>
      </c>
      <c r="AU1030" s="193" t="s">
        <v>78</v>
      </c>
      <c r="AV1030" s="191" t="s">
        <v>76</v>
      </c>
      <c r="AW1030" s="191" t="s">
        <v>26</v>
      </c>
      <c r="AX1030" s="191" t="s">
        <v>68</v>
      </c>
      <c r="AY1030" s="193" t="s">
        <v>140</v>
      </c>
    </row>
    <row r="1031" spans="1:65" s="191" customFormat="1" x14ac:dyDescent="0.2">
      <c r="B1031" s="192"/>
      <c r="D1031" s="99" t="s">
        <v>151</v>
      </c>
      <c r="E1031" s="193" t="s">
        <v>1</v>
      </c>
      <c r="F1031" s="194" t="s">
        <v>643</v>
      </c>
      <c r="H1031" s="193" t="s">
        <v>1</v>
      </c>
      <c r="L1031" s="192"/>
      <c r="M1031" s="195"/>
      <c r="N1031" s="196"/>
      <c r="O1031" s="196"/>
      <c r="P1031" s="196"/>
      <c r="Q1031" s="196"/>
      <c r="R1031" s="196"/>
      <c r="S1031" s="196"/>
      <c r="T1031" s="197"/>
      <c r="AT1031" s="193" t="s">
        <v>151</v>
      </c>
      <c r="AU1031" s="193" t="s">
        <v>78</v>
      </c>
      <c r="AV1031" s="191" t="s">
        <v>76</v>
      </c>
      <c r="AW1031" s="191" t="s">
        <v>26</v>
      </c>
      <c r="AX1031" s="191" t="s">
        <v>68</v>
      </c>
      <c r="AY1031" s="193" t="s">
        <v>140</v>
      </c>
    </row>
    <row r="1032" spans="1:65" s="191" customFormat="1" x14ac:dyDescent="0.2">
      <c r="B1032" s="192"/>
      <c r="D1032" s="99" t="s">
        <v>151</v>
      </c>
      <c r="E1032" s="193" t="s">
        <v>1</v>
      </c>
      <c r="F1032" s="194" t="s">
        <v>1236</v>
      </c>
      <c r="H1032" s="193" t="s">
        <v>1</v>
      </c>
      <c r="L1032" s="192"/>
      <c r="M1032" s="195"/>
      <c r="N1032" s="196"/>
      <c r="O1032" s="196"/>
      <c r="P1032" s="196"/>
      <c r="Q1032" s="196"/>
      <c r="R1032" s="196"/>
      <c r="S1032" s="196"/>
      <c r="T1032" s="197"/>
      <c r="AT1032" s="193" t="s">
        <v>151</v>
      </c>
      <c r="AU1032" s="193" t="s">
        <v>78</v>
      </c>
      <c r="AV1032" s="191" t="s">
        <v>76</v>
      </c>
      <c r="AW1032" s="191" t="s">
        <v>26</v>
      </c>
      <c r="AX1032" s="191" t="s">
        <v>68</v>
      </c>
      <c r="AY1032" s="193" t="s">
        <v>140</v>
      </c>
    </row>
    <row r="1033" spans="1:65" s="172" customFormat="1" x14ac:dyDescent="0.2">
      <c r="B1033" s="173"/>
      <c r="D1033" s="99" t="s">
        <v>151</v>
      </c>
      <c r="E1033" s="174" t="s">
        <v>1</v>
      </c>
      <c r="F1033" s="175" t="s">
        <v>200</v>
      </c>
      <c r="H1033" s="176">
        <v>10</v>
      </c>
      <c r="L1033" s="173"/>
      <c r="M1033" s="177"/>
      <c r="N1033" s="178"/>
      <c r="O1033" s="178"/>
      <c r="P1033" s="178"/>
      <c r="Q1033" s="178"/>
      <c r="R1033" s="178"/>
      <c r="S1033" s="178"/>
      <c r="T1033" s="179"/>
      <c r="AT1033" s="174" t="s">
        <v>151</v>
      </c>
      <c r="AU1033" s="174" t="s">
        <v>78</v>
      </c>
      <c r="AV1033" s="172" t="s">
        <v>78</v>
      </c>
      <c r="AW1033" s="172" t="s">
        <v>26</v>
      </c>
      <c r="AX1033" s="172" t="s">
        <v>76</v>
      </c>
      <c r="AY1033" s="174" t="s">
        <v>140</v>
      </c>
    </row>
    <row r="1034" spans="1:65" s="18" customFormat="1" ht="24.2" customHeight="1" x14ac:dyDescent="0.2">
      <c r="A1034" s="15"/>
      <c r="B1034" s="16"/>
      <c r="C1034" s="87">
        <v>185</v>
      </c>
      <c r="D1034" s="87" t="s">
        <v>142</v>
      </c>
      <c r="E1034" s="88" t="s">
        <v>1237</v>
      </c>
      <c r="F1034" s="89" t="s">
        <v>1238</v>
      </c>
      <c r="G1034" s="90" t="s">
        <v>251</v>
      </c>
      <c r="H1034" s="91">
        <v>10</v>
      </c>
      <c r="I1034" s="2"/>
      <c r="J1034" s="92">
        <f>ROUND(I1034*H1034,2)</f>
        <v>0</v>
      </c>
      <c r="K1034" s="89" t="s">
        <v>146</v>
      </c>
      <c r="L1034" s="16"/>
      <c r="M1034" s="93" t="s">
        <v>1</v>
      </c>
      <c r="N1034" s="94" t="s">
        <v>34</v>
      </c>
      <c r="O1034" s="95">
        <v>1.042</v>
      </c>
      <c r="P1034" s="95">
        <f>O1034*H1034</f>
        <v>10.42</v>
      </c>
      <c r="Q1034" s="95">
        <v>0</v>
      </c>
      <c r="R1034" s="95">
        <f>Q1034*H1034</f>
        <v>0</v>
      </c>
      <c r="S1034" s="95">
        <v>0.185</v>
      </c>
      <c r="T1034" s="96">
        <f>S1034*H1034</f>
        <v>1.85</v>
      </c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R1034" s="97" t="s">
        <v>248</v>
      </c>
      <c r="AT1034" s="97" t="s">
        <v>142</v>
      </c>
      <c r="AU1034" s="97" t="s">
        <v>78</v>
      </c>
      <c r="AY1034" s="7" t="s">
        <v>140</v>
      </c>
      <c r="BE1034" s="98">
        <f>IF(N1034="základní",J1034,0)</f>
        <v>0</v>
      </c>
      <c r="BF1034" s="98">
        <f>IF(N1034="snížená",J1034,0)</f>
        <v>0</v>
      </c>
      <c r="BG1034" s="98">
        <f>IF(N1034="zákl. přenesená",J1034,0)</f>
        <v>0</v>
      </c>
      <c r="BH1034" s="98">
        <f>IF(N1034="sníž. přenesená",J1034,0)</f>
        <v>0</v>
      </c>
      <c r="BI1034" s="98">
        <f>IF(N1034="nulová",J1034,0)</f>
        <v>0</v>
      </c>
      <c r="BJ1034" s="7" t="s">
        <v>76</v>
      </c>
      <c r="BK1034" s="98">
        <f>ROUND(I1034*H1034,2)</f>
        <v>0</v>
      </c>
      <c r="BL1034" s="7" t="s">
        <v>248</v>
      </c>
      <c r="BM1034" s="97" t="s">
        <v>1239</v>
      </c>
    </row>
    <row r="1035" spans="1:65" s="18" customFormat="1" x14ac:dyDescent="0.2">
      <c r="A1035" s="15"/>
      <c r="B1035" s="16"/>
      <c r="C1035" s="15"/>
      <c r="D1035" s="189" t="s">
        <v>149</v>
      </c>
      <c r="E1035" s="15"/>
      <c r="F1035" s="190" t="s">
        <v>1240</v>
      </c>
      <c r="G1035" s="15"/>
      <c r="H1035" s="15"/>
      <c r="I1035" s="15"/>
      <c r="J1035" s="15"/>
      <c r="K1035" s="15"/>
      <c r="L1035" s="16"/>
      <c r="M1035" s="101"/>
      <c r="N1035" s="102"/>
      <c r="O1035" s="103"/>
      <c r="P1035" s="103"/>
      <c r="Q1035" s="103"/>
      <c r="R1035" s="103"/>
      <c r="S1035" s="103"/>
      <c r="T1035" s="104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T1035" s="7" t="s">
        <v>149</v>
      </c>
      <c r="AU1035" s="7" t="s">
        <v>78</v>
      </c>
    </row>
    <row r="1036" spans="1:65" s="191" customFormat="1" x14ac:dyDescent="0.2">
      <c r="B1036" s="192"/>
      <c r="D1036" s="99" t="s">
        <v>151</v>
      </c>
      <c r="E1036" s="193" t="s">
        <v>1</v>
      </c>
      <c r="F1036" s="194" t="s">
        <v>642</v>
      </c>
      <c r="H1036" s="193" t="s">
        <v>1</v>
      </c>
      <c r="L1036" s="192"/>
      <c r="M1036" s="195"/>
      <c r="N1036" s="196"/>
      <c r="O1036" s="196"/>
      <c r="P1036" s="196"/>
      <c r="Q1036" s="196"/>
      <c r="R1036" s="196"/>
      <c r="S1036" s="196"/>
      <c r="T1036" s="197"/>
      <c r="AT1036" s="193" t="s">
        <v>151</v>
      </c>
      <c r="AU1036" s="193" t="s">
        <v>78</v>
      </c>
      <c r="AV1036" s="191" t="s">
        <v>76</v>
      </c>
      <c r="AW1036" s="191" t="s">
        <v>26</v>
      </c>
      <c r="AX1036" s="191" t="s">
        <v>68</v>
      </c>
      <c r="AY1036" s="193" t="s">
        <v>140</v>
      </c>
    </row>
    <row r="1037" spans="1:65" s="191" customFormat="1" x14ac:dyDescent="0.2">
      <c r="B1037" s="192"/>
      <c r="D1037" s="99" t="s">
        <v>151</v>
      </c>
      <c r="E1037" s="193" t="s">
        <v>1</v>
      </c>
      <c r="F1037" s="194" t="s">
        <v>643</v>
      </c>
      <c r="H1037" s="193" t="s">
        <v>1</v>
      </c>
      <c r="L1037" s="192"/>
      <c r="M1037" s="195"/>
      <c r="N1037" s="196"/>
      <c r="O1037" s="196"/>
      <c r="P1037" s="196"/>
      <c r="Q1037" s="196"/>
      <c r="R1037" s="196"/>
      <c r="S1037" s="196"/>
      <c r="T1037" s="197"/>
      <c r="AT1037" s="193" t="s">
        <v>151</v>
      </c>
      <c r="AU1037" s="193" t="s">
        <v>78</v>
      </c>
      <c r="AV1037" s="191" t="s">
        <v>76</v>
      </c>
      <c r="AW1037" s="191" t="s">
        <v>26</v>
      </c>
      <c r="AX1037" s="191" t="s">
        <v>68</v>
      </c>
      <c r="AY1037" s="193" t="s">
        <v>140</v>
      </c>
    </row>
    <row r="1038" spans="1:65" s="191" customFormat="1" x14ac:dyDescent="0.2">
      <c r="B1038" s="192"/>
      <c r="D1038" s="99" t="s">
        <v>151</v>
      </c>
      <c r="E1038" s="193" t="s">
        <v>1</v>
      </c>
      <c r="F1038" s="194" t="s">
        <v>1241</v>
      </c>
      <c r="H1038" s="193" t="s">
        <v>1</v>
      </c>
      <c r="L1038" s="192"/>
      <c r="M1038" s="195"/>
      <c r="N1038" s="196"/>
      <c r="O1038" s="196"/>
      <c r="P1038" s="196"/>
      <c r="Q1038" s="196"/>
      <c r="R1038" s="196"/>
      <c r="S1038" s="196"/>
      <c r="T1038" s="197"/>
      <c r="AT1038" s="193" t="s">
        <v>151</v>
      </c>
      <c r="AU1038" s="193" t="s">
        <v>78</v>
      </c>
      <c r="AV1038" s="191" t="s">
        <v>76</v>
      </c>
      <c r="AW1038" s="191" t="s">
        <v>26</v>
      </c>
      <c r="AX1038" s="191" t="s">
        <v>68</v>
      </c>
      <c r="AY1038" s="193" t="s">
        <v>140</v>
      </c>
    </row>
    <row r="1039" spans="1:65" s="191" customFormat="1" x14ac:dyDescent="0.2">
      <c r="B1039" s="192"/>
      <c r="D1039" s="99" t="s">
        <v>151</v>
      </c>
      <c r="E1039" s="193" t="s">
        <v>1</v>
      </c>
      <c r="F1039" s="194" t="s">
        <v>501</v>
      </c>
      <c r="H1039" s="193" t="s">
        <v>1</v>
      </c>
      <c r="L1039" s="192"/>
      <c r="M1039" s="195"/>
      <c r="N1039" s="196"/>
      <c r="O1039" s="196"/>
      <c r="P1039" s="196"/>
      <c r="Q1039" s="196"/>
      <c r="R1039" s="196"/>
      <c r="S1039" s="196"/>
      <c r="T1039" s="197"/>
      <c r="AT1039" s="193" t="s">
        <v>151</v>
      </c>
      <c r="AU1039" s="193" t="s">
        <v>78</v>
      </c>
      <c r="AV1039" s="191" t="s">
        <v>76</v>
      </c>
      <c r="AW1039" s="191" t="s">
        <v>26</v>
      </c>
      <c r="AX1039" s="191" t="s">
        <v>68</v>
      </c>
      <c r="AY1039" s="193" t="s">
        <v>140</v>
      </c>
    </row>
    <row r="1040" spans="1:65" s="172" customFormat="1" x14ac:dyDescent="0.2">
      <c r="B1040" s="173"/>
      <c r="D1040" s="99" t="s">
        <v>151</v>
      </c>
      <c r="E1040" s="174" t="s">
        <v>1</v>
      </c>
      <c r="F1040" s="175" t="s">
        <v>200</v>
      </c>
      <c r="H1040" s="176">
        <v>10</v>
      </c>
      <c r="L1040" s="173"/>
      <c r="M1040" s="177"/>
      <c r="N1040" s="178"/>
      <c r="O1040" s="178"/>
      <c r="P1040" s="178"/>
      <c r="Q1040" s="178"/>
      <c r="R1040" s="178"/>
      <c r="S1040" s="178"/>
      <c r="T1040" s="179"/>
      <c r="AT1040" s="174" t="s">
        <v>151</v>
      </c>
      <c r="AU1040" s="174" t="s">
        <v>78</v>
      </c>
      <c r="AV1040" s="172" t="s">
        <v>78</v>
      </c>
      <c r="AW1040" s="172" t="s">
        <v>26</v>
      </c>
      <c r="AX1040" s="172" t="s">
        <v>76</v>
      </c>
      <c r="AY1040" s="174" t="s">
        <v>140</v>
      </c>
    </row>
    <row r="1041" spans="1:65" s="18" customFormat="1" ht="24.2" customHeight="1" x14ac:dyDescent="0.2">
      <c r="A1041" s="15"/>
      <c r="B1041" s="16"/>
      <c r="C1041" s="87">
        <v>186</v>
      </c>
      <c r="D1041" s="87" t="s">
        <v>142</v>
      </c>
      <c r="E1041" s="88" t="s">
        <v>1243</v>
      </c>
      <c r="F1041" s="89" t="s">
        <v>1244</v>
      </c>
      <c r="G1041" s="90" t="s">
        <v>251</v>
      </c>
      <c r="H1041" s="91">
        <v>10</v>
      </c>
      <c r="I1041" s="2"/>
      <c r="J1041" s="92">
        <f>ROUND(I1041*H1041,2)</f>
        <v>0</v>
      </c>
      <c r="K1041" s="89" t="s">
        <v>146</v>
      </c>
      <c r="L1041" s="16"/>
      <c r="M1041" s="93" t="s">
        <v>1</v>
      </c>
      <c r="N1041" s="94" t="s">
        <v>34</v>
      </c>
      <c r="O1041" s="95">
        <v>0.40899999999999997</v>
      </c>
      <c r="P1041" s="95">
        <f>O1041*H1041</f>
        <v>4.09</v>
      </c>
      <c r="Q1041" s="95">
        <v>0</v>
      </c>
      <c r="R1041" s="95">
        <f>Q1041*H1041</f>
        <v>0</v>
      </c>
      <c r="S1041" s="95">
        <v>0</v>
      </c>
      <c r="T1041" s="96">
        <f>S1041*H1041</f>
        <v>0</v>
      </c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R1041" s="97" t="s">
        <v>248</v>
      </c>
      <c r="AT1041" s="97" t="s">
        <v>142</v>
      </c>
      <c r="AU1041" s="97" t="s">
        <v>78</v>
      </c>
      <c r="AY1041" s="7" t="s">
        <v>140</v>
      </c>
      <c r="BE1041" s="98">
        <f>IF(N1041="základní",J1041,0)</f>
        <v>0</v>
      </c>
      <c r="BF1041" s="98">
        <f>IF(N1041="snížená",J1041,0)</f>
        <v>0</v>
      </c>
      <c r="BG1041" s="98">
        <f>IF(N1041="zákl. přenesená",J1041,0)</f>
        <v>0</v>
      </c>
      <c r="BH1041" s="98">
        <f>IF(N1041="sníž. přenesená",J1041,0)</f>
        <v>0</v>
      </c>
      <c r="BI1041" s="98">
        <f>IF(N1041="nulová",J1041,0)</f>
        <v>0</v>
      </c>
      <c r="BJ1041" s="7" t="s">
        <v>76</v>
      </c>
      <c r="BK1041" s="98">
        <f>ROUND(I1041*H1041,2)</f>
        <v>0</v>
      </c>
      <c r="BL1041" s="7" t="s">
        <v>248</v>
      </c>
      <c r="BM1041" s="97" t="s">
        <v>1245</v>
      </c>
    </row>
    <row r="1042" spans="1:65" s="18" customFormat="1" x14ac:dyDescent="0.2">
      <c r="A1042" s="15"/>
      <c r="B1042" s="16"/>
      <c r="C1042" s="15"/>
      <c r="D1042" s="189" t="s">
        <v>149</v>
      </c>
      <c r="E1042" s="15"/>
      <c r="F1042" s="190" t="s">
        <v>1246</v>
      </c>
      <c r="G1042" s="15"/>
      <c r="H1042" s="15"/>
      <c r="I1042" s="15"/>
      <c r="J1042" s="15"/>
      <c r="K1042" s="15"/>
      <c r="L1042" s="16"/>
      <c r="M1042" s="101"/>
      <c r="N1042" s="102"/>
      <c r="O1042" s="103"/>
      <c r="P1042" s="103"/>
      <c r="Q1042" s="103"/>
      <c r="R1042" s="103"/>
      <c r="S1042" s="103"/>
      <c r="T1042" s="104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7" t="s">
        <v>149</v>
      </c>
      <c r="AU1042" s="7" t="s">
        <v>78</v>
      </c>
    </row>
    <row r="1043" spans="1:65" s="18" customFormat="1" ht="24.2" customHeight="1" x14ac:dyDescent="0.2">
      <c r="A1043" s="15"/>
      <c r="B1043" s="16"/>
      <c r="C1043" s="87">
        <v>187</v>
      </c>
      <c r="D1043" s="87" t="s">
        <v>142</v>
      </c>
      <c r="E1043" s="88" t="s">
        <v>1247</v>
      </c>
      <c r="F1043" s="89" t="s">
        <v>2288</v>
      </c>
      <c r="G1043" s="90" t="s">
        <v>1387</v>
      </c>
      <c r="H1043" s="91">
        <v>1</v>
      </c>
      <c r="I1043" s="209">
        <f>SUM(I1044:I1050)</f>
        <v>0</v>
      </c>
      <c r="J1043" s="92">
        <f t="shared" ref="J1043:J1077" si="40">ROUND(I1043*H1043,2)</f>
        <v>0</v>
      </c>
      <c r="K1043" s="89" t="s">
        <v>2280</v>
      </c>
      <c r="L1043" s="16"/>
      <c r="M1043" s="93" t="s">
        <v>1</v>
      </c>
      <c r="N1043" s="94" t="s">
        <v>34</v>
      </c>
      <c r="O1043" s="95">
        <v>0</v>
      </c>
      <c r="P1043" s="95">
        <f t="shared" ref="P1043:P1077" si="41">O1043*H1043</f>
        <v>0</v>
      </c>
      <c r="Q1043" s="95">
        <v>0</v>
      </c>
      <c r="R1043" s="95">
        <f t="shared" ref="R1043:R1077" si="42">Q1043*H1043</f>
        <v>0</v>
      </c>
      <c r="S1043" s="95">
        <v>0</v>
      </c>
      <c r="T1043" s="96">
        <f t="shared" ref="T1043:T1077" si="43">S1043*H1043</f>
        <v>0</v>
      </c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R1043" s="97" t="s">
        <v>248</v>
      </c>
      <c r="AT1043" s="97" t="s">
        <v>142</v>
      </c>
      <c r="AU1043" s="97" t="s">
        <v>78</v>
      </c>
      <c r="AY1043" s="7" t="s">
        <v>140</v>
      </c>
      <c r="BE1043" s="98">
        <f t="shared" ref="BE1043:BE1077" si="44">IF(N1043="základní",J1043,0)</f>
        <v>0</v>
      </c>
      <c r="BF1043" s="98">
        <f t="shared" ref="BF1043:BF1077" si="45">IF(N1043="snížená",J1043,0)</f>
        <v>0</v>
      </c>
      <c r="BG1043" s="98">
        <f t="shared" ref="BG1043:BG1077" si="46">IF(N1043="zákl. přenesená",J1043,0)</f>
        <v>0</v>
      </c>
      <c r="BH1043" s="98">
        <f t="shared" ref="BH1043:BH1077" si="47">IF(N1043="sníž. přenesená",J1043,0)</f>
        <v>0</v>
      </c>
      <c r="BI1043" s="98">
        <f t="shared" ref="BI1043:BI1077" si="48">IF(N1043="nulová",J1043,0)</f>
        <v>0</v>
      </c>
      <c r="BJ1043" s="7" t="s">
        <v>76</v>
      </c>
      <c r="BK1043" s="98">
        <f t="shared" ref="BK1043:BK1077" si="49">ROUND(I1043*H1043,2)</f>
        <v>0</v>
      </c>
      <c r="BL1043" s="7" t="s">
        <v>248</v>
      </c>
      <c r="BM1043" s="97" t="s">
        <v>1248</v>
      </c>
    </row>
    <row r="1044" spans="1:65" s="18" customFormat="1" ht="15" customHeight="1" x14ac:dyDescent="0.2">
      <c r="A1044" s="15"/>
      <c r="B1044" s="16"/>
      <c r="C1044" s="210"/>
      <c r="D1044" s="210"/>
      <c r="E1044" s="211"/>
      <c r="F1044" s="212" t="s">
        <v>2282</v>
      </c>
      <c r="G1044" s="213"/>
      <c r="H1044" s="214"/>
      <c r="I1044" s="4"/>
      <c r="J1044" s="215"/>
      <c r="K1044" s="216"/>
      <c r="L1044" s="16"/>
      <c r="M1044" s="93"/>
      <c r="N1044" s="94"/>
      <c r="O1044" s="95"/>
      <c r="P1044" s="95"/>
      <c r="Q1044" s="95"/>
      <c r="R1044" s="95"/>
      <c r="S1044" s="95"/>
      <c r="T1044" s="96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R1044" s="97"/>
      <c r="AT1044" s="97"/>
      <c r="AU1044" s="97"/>
      <c r="AY1044" s="7"/>
      <c r="BE1044" s="98"/>
      <c r="BF1044" s="98"/>
      <c r="BG1044" s="98"/>
      <c r="BH1044" s="98"/>
      <c r="BI1044" s="98"/>
      <c r="BJ1044" s="7"/>
      <c r="BK1044" s="98"/>
      <c r="BL1044" s="7"/>
      <c r="BM1044" s="97"/>
    </row>
    <row r="1045" spans="1:65" s="18" customFormat="1" ht="15" customHeight="1" x14ac:dyDescent="0.2">
      <c r="A1045" s="15"/>
      <c r="B1045" s="16"/>
      <c r="C1045" s="210"/>
      <c r="D1045" s="210"/>
      <c r="E1045" s="211"/>
      <c r="F1045" s="212" t="s">
        <v>2281</v>
      </c>
      <c r="G1045" s="213"/>
      <c r="H1045" s="214"/>
      <c r="I1045" s="4"/>
      <c r="J1045" s="215"/>
      <c r="K1045" s="216"/>
      <c r="L1045" s="16"/>
      <c r="M1045" s="93"/>
      <c r="N1045" s="94"/>
      <c r="O1045" s="95"/>
      <c r="P1045" s="95"/>
      <c r="Q1045" s="95"/>
      <c r="R1045" s="95"/>
      <c r="S1045" s="95"/>
      <c r="T1045" s="96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R1045" s="97"/>
      <c r="AT1045" s="97"/>
      <c r="AU1045" s="97"/>
      <c r="AY1045" s="7"/>
      <c r="BE1045" s="98"/>
      <c r="BF1045" s="98"/>
      <c r="BG1045" s="98"/>
      <c r="BH1045" s="98"/>
      <c r="BI1045" s="98"/>
      <c r="BJ1045" s="7"/>
      <c r="BK1045" s="98"/>
      <c r="BL1045" s="7"/>
      <c r="BM1045" s="97"/>
    </row>
    <row r="1046" spans="1:65" s="18" customFormat="1" ht="15" customHeight="1" x14ac:dyDescent="0.2">
      <c r="A1046" s="15"/>
      <c r="B1046" s="16"/>
      <c r="C1046" s="210"/>
      <c r="D1046" s="210"/>
      <c r="E1046" s="211"/>
      <c r="F1046" s="212" t="s">
        <v>2283</v>
      </c>
      <c r="G1046" s="213"/>
      <c r="H1046" s="214"/>
      <c r="I1046" s="4"/>
      <c r="J1046" s="215"/>
      <c r="K1046" s="216"/>
      <c r="L1046" s="16"/>
      <c r="M1046" s="93"/>
      <c r="N1046" s="94"/>
      <c r="O1046" s="95"/>
      <c r="P1046" s="95"/>
      <c r="Q1046" s="95"/>
      <c r="R1046" s="95"/>
      <c r="S1046" s="95"/>
      <c r="T1046" s="96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R1046" s="97"/>
      <c r="AT1046" s="97"/>
      <c r="AU1046" s="97"/>
      <c r="AY1046" s="7"/>
      <c r="BE1046" s="98"/>
      <c r="BF1046" s="98"/>
      <c r="BG1046" s="98"/>
      <c r="BH1046" s="98"/>
      <c r="BI1046" s="98"/>
      <c r="BJ1046" s="7"/>
      <c r="BK1046" s="98"/>
      <c r="BL1046" s="7"/>
      <c r="BM1046" s="97"/>
    </row>
    <row r="1047" spans="1:65" s="18" customFormat="1" ht="15" customHeight="1" x14ac:dyDescent="0.2">
      <c r="A1047" s="15"/>
      <c r="B1047" s="16"/>
      <c r="C1047" s="210"/>
      <c r="D1047" s="210"/>
      <c r="E1047" s="211"/>
      <c r="F1047" s="212" t="s">
        <v>2284</v>
      </c>
      <c r="G1047" s="213"/>
      <c r="H1047" s="214"/>
      <c r="I1047" s="4"/>
      <c r="J1047" s="215"/>
      <c r="K1047" s="216"/>
      <c r="L1047" s="16"/>
      <c r="M1047" s="93"/>
      <c r="N1047" s="94"/>
      <c r="O1047" s="95"/>
      <c r="P1047" s="95"/>
      <c r="Q1047" s="95"/>
      <c r="R1047" s="95"/>
      <c r="S1047" s="95"/>
      <c r="T1047" s="96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R1047" s="97"/>
      <c r="AT1047" s="97"/>
      <c r="AU1047" s="97"/>
      <c r="AY1047" s="7"/>
      <c r="BE1047" s="98"/>
      <c r="BF1047" s="98"/>
      <c r="BG1047" s="98"/>
      <c r="BH1047" s="98"/>
      <c r="BI1047" s="98"/>
      <c r="BJ1047" s="7"/>
      <c r="BK1047" s="98"/>
      <c r="BL1047" s="7"/>
      <c r="BM1047" s="97"/>
    </row>
    <row r="1048" spans="1:65" s="18" customFormat="1" ht="15" customHeight="1" x14ac:dyDescent="0.2">
      <c r="A1048" s="15"/>
      <c r="B1048" s="16"/>
      <c r="C1048" s="210"/>
      <c r="D1048" s="210"/>
      <c r="E1048" s="211"/>
      <c r="F1048" s="212" t="s">
        <v>2285</v>
      </c>
      <c r="G1048" s="213"/>
      <c r="H1048" s="214"/>
      <c r="I1048" s="4"/>
      <c r="J1048" s="215"/>
      <c r="K1048" s="216"/>
      <c r="L1048" s="16"/>
      <c r="M1048" s="93"/>
      <c r="N1048" s="94"/>
      <c r="O1048" s="95"/>
      <c r="P1048" s="95"/>
      <c r="Q1048" s="95"/>
      <c r="R1048" s="95"/>
      <c r="S1048" s="95"/>
      <c r="T1048" s="96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R1048" s="97"/>
      <c r="AT1048" s="97"/>
      <c r="AU1048" s="97"/>
      <c r="AY1048" s="7"/>
      <c r="BE1048" s="98"/>
      <c r="BF1048" s="98"/>
      <c r="BG1048" s="98"/>
      <c r="BH1048" s="98"/>
      <c r="BI1048" s="98"/>
      <c r="BJ1048" s="7"/>
      <c r="BK1048" s="98"/>
      <c r="BL1048" s="7"/>
      <c r="BM1048" s="97"/>
    </row>
    <row r="1049" spans="1:65" s="18" customFormat="1" ht="15" customHeight="1" x14ac:dyDescent="0.2">
      <c r="A1049" s="15"/>
      <c r="B1049" s="16"/>
      <c r="C1049" s="210"/>
      <c r="D1049" s="210"/>
      <c r="E1049" s="211"/>
      <c r="F1049" s="212" t="s">
        <v>2286</v>
      </c>
      <c r="G1049" s="213"/>
      <c r="H1049" s="214"/>
      <c r="I1049" s="4"/>
      <c r="J1049" s="215"/>
      <c r="K1049" s="216"/>
      <c r="L1049" s="16"/>
      <c r="M1049" s="93"/>
      <c r="N1049" s="94"/>
      <c r="O1049" s="95"/>
      <c r="P1049" s="95"/>
      <c r="Q1049" s="95"/>
      <c r="R1049" s="95"/>
      <c r="S1049" s="95"/>
      <c r="T1049" s="96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R1049" s="97"/>
      <c r="AT1049" s="97"/>
      <c r="AU1049" s="97"/>
      <c r="AY1049" s="7"/>
      <c r="BE1049" s="98"/>
      <c r="BF1049" s="98"/>
      <c r="BG1049" s="98"/>
      <c r="BH1049" s="98"/>
      <c r="BI1049" s="98"/>
      <c r="BJ1049" s="7"/>
      <c r="BK1049" s="98"/>
      <c r="BL1049" s="7"/>
      <c r="BM1049" s="97"/>
    </row>
    <row r="1050" spans="1:65" s="18" customFormat="1" ht="15" customHeight="1" x14ac:dyDescent="0.2">
      <c r="A1050" s="15"/>
      <c r="B1050" s="16"/>
      <c r="C1050" s="210"/>
      <c r="D1050" s="210"/>
      <c r="E1050" s="211"/>
      <c r="F1050" s="212" t="s">
        <v>2287</v>
      </c>
      <c r="G1050" s="213"/>
      <c r="H1050" s="214"/>
      <c r="I1050" s="4"/>
      <c r="J1050" s="215"/>
      <c r="K1050" s="216"/>
      <c r="L1050" s="16"/>
      <c r="M1050" s="93"/>
      <c r="N1050" s="94"/>
      <c r="O1050" s="95"/>
      <c r="P1050" s="95"/>
      <c r="Q1050" s="95"/>
      <c r="R1050" s="95"/>
      <c r="S1050" s="95"/>
      <c r="T1050" s="96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R1050" s="97"/>
      <c r="AT1050" s="97"/>
      <c r="AU1050" s="97"/>
      <c r="AY1050" s="7"/>
      <c r="BE1050" s="98"/>
      <c r="BF1050" s="98"/>
      <c r="BG1050" s="98"/>
      <c r="BH1050" s="98"/>
      <c r="BI1050" s="98"/>
      <c r="BJ1050" s="7"/>
      <c r="BK1050" s="98"/>
      <c r="BL1050" s="7"/>
      <c r="BM1050" s="97"/>
    </row>
    <row r="1051" spans="1:65" s="18" customFormat="1" ht="24.2" customHeight="1" x14ac:dyDescent="0.2">
      <c r="A1051" s="15"/>
      <c r="B1051" s="16"/>
      <c r="C1051" s="87">
        <v>188</v>
      </c>
      <c r="D1051" s="87" t="s">
        <v>142</v>
      </c>
      <c r="E1051" s="88" t="s">
        <v>1250</v>
      </c>
      <c r="F1051" s="89" t="s">
        <v>2290</v>
      </c>
      <c r="G1051" s="90" t="s">
        <v>1387</v>
      </c>
      <c r="H1051" s="91">
        <v>1</v>
      </c>
      <c r="I1051" s="209">
        <f>SUM(I1052:I1058)</f>
        <v>0</v>
      </c>
      <c r="J1051" s="92">
        <f t="shared" si="40"/>
        <v>0</v>
      </c>
      <c r="K1051" s="89" t="s">
        <v>2280</v>
      </c>
      <c r="L1051" s="16"/>
      <c r="M1051" s="93" t="s">
        <v>1</v>
      </c>
      <c r="N1051" s="94" t="s">
        <v>34</v>
      </c>
      <c r="O1051" s="95">
        <v>0</v>
      </c>
      <c r="P1051" s="95">
        <f t="shared" si="41"/>
        <v>0</v>
      </c>
      <c r="Q1051" s="95">
        <v>0</v>
      </c>
      <c r="R1051" s="95">
        <f t="shared" si="42"/>
        <v>0</v>
      </c>
      <c r="S1051" s="95">
        <v>0</v>
      </c>
      <c r="T1051" s="96">
        <f t="shared" si="43"/>
        <v>0</v>
      </c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R1051" s="97" t="s">
        <v>248</v>
      </c>
      <c r="AT1051" s="97" t="s">
        <v>142</v>
      </c>
      <c r="AU1051" s="97" t="s">
        <v>78</v>
      </c>
      <c r="AY1051" s="7" t="s">
        <v>140</v>
      </c>
      <c r="BE1051" s="98">
        <f t="shared" si="44"/>
        <v>0</v>
      </c>
      <c r="BF1051" s="98">
        <f t="shared" si="45"/>
        <v>0</v>
      </c>
      <c r="BG1051" s="98">
        <f t="shared" si="46"/>
        <v>0</v>
      </c>
      <c r="BH1051" s="98">
        <f t="shared" si="47"/>
        <v>0</v>
      </c>
      <c r="BI1051" s="98">
        <f t="shared" si="48"/>
        <v>0</v>
      </c>
      <c r="BJ1051" s="7" t="s">
        <v>76</v>
      </c>
      <c r="BK1051" s="98">
        <f t="shared" si="49"/>
        <v>0</v>
      </c>
      <c r="BL1051" s="7" t="s">
        <v>248</v>
      </c>
      <c r="BM1051" s="97" t="s">
        <v>1251</v>
      </c>
    </row>
    <row r="1052" spans="1:65" s="18" customFormat="1" ht="15" customHeight="1" x14ac:dyDescent="0.2">
      <c r="A1052" s="15"/>
      <c r="B1052" s="16"/>
      <c r="C1052" s="210"/>
      <c r="D1052" s="210"/>
      <c r="E1052" s="211"/>
      <c r="F1052" s="212" t="s">
        <v>2282</v>
      </c>
      <c r="G1052" s="213"/>
      <c r="H1052" s="214"/>
      <c r="I1052" s="4"/>
      <c r="J1052" s="215"/>
      <c r="K1052" s="216"/>
      <c r="L1052" s="16"/>
      <c r="M1052" s="93"/>
      <c r="N1052" s="94"/>
      <c r="O1052" s="95"/>
      <c r="P1052" s="95"/>
      <c r="Q1052" s="95"/>
      <c r="R1052" s="95"/>
      <c r="S1052" s="95"/>
      <c r="T1052" s="96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R1052" s="97"/>
      <c r="AT1052" s="97"/>
      <c r="AU1052" s="97"/>
      <c r="AY1052" s="7"/>
      <c r="BE1052" s="98"/>
      <c r="BF1052" s="98"/>
      <c r="BG1052" s="98"/>
      <c r="BH1052" s="98"/>
      <c r="BI1052" s="98"/>
      <c r="BJ1052" s="7"/>
      <c r="BK1052" s="98"/>
      <c r="BL1052" s="7"/>
      <c r="BM1052" s="97"/>
    </row>
    <row r="1053" spans="1:65" s="18" customFormat="1" ht="15" customHeight="1" x14ac:dyDescent="0.2">
      <c r="A1053" s="15"/>
      <c r="B1053" s="16"/>
      <c r="C1053" s="210"/>
      <c r="D1053" s="210"/>
      <c r="E1053" s="211"/>
      <c r="F1053" s="212" t="s">
        <v>2281</v>
      </c>
      <c r="G1053" s="213"/>
      <c r="H1053" s="214"/>
      <c r="I1053" s="4"/>
      <c r="J1053" s="215"/>
      <c r="K1053" s="216"/>
      <c r="L1053" s="16"/>
      <c r="M1053" s="93"/>
      <c r="N1053" s="94"/>
      <c r="O1053" s="95"/>
      <c r="P1053" s="95"/>
      <c r="Q1053" s="95"/>
      <c r="R1053" s="95"/>
      <c r="S1053" s="95"/>
      <c r="T1053" s="96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R1053" s="97"/>
      <c r="AT1053" s="97"/>
      <c r="AU1053" s="97"/>
      <c r="AY1053" s="7"/>
      <c r="BE1053" s="98"/>
      <c r="BF1053" s="98"/>
      <c r="BG1053" s="98"/>
      <c r="BH1053" s="98"/>
      <c r="BI1053" s="98"/>
      <c r="BJ1053" s="7"/>
      <c r="BK1053" s="98"/>
      <c r="BL1053" s="7"/>
      <c r="BM1053" s="97"/>
    </row>
    <row r="1054" spans="1:65" s="18" customFormat="1" ht="15" customHeight="1" x14ac:dyDescent="0.2">
      <c r="A1054" s="15"/>
      <c r="B1054" s="16"/>
      <c r="C1054" s="210"/>
      <c r="D1054" s="210"/>
      <c r="E1054" s="211"/>
      <c r="F1054" s="212" t="s">
        <v>2283</v>
      </c>
      <c r="G1054" s="213"/>
      <c r="H1054" s="214"/>
      <c r="I1054" s="4"/>
      <c r="J1054" s="215"/>
      <c r="K1054" s="216"/>
      <c r="L1054" s="16"/>
      <c r="M1054" s="93"/>
      <c r="N1054" s="94"/>
      <c r="O1054" s="95"/>
      <c r="P1054" s="95"/>
      <c r="Q1054" s="95"/>
      <c r="R1054" s="95"/>
      <c r="S1054" s="95"/>
      <c r="T1054" s="96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R1054" s="97"/>
      <c r="AT1054" s="97"/>
      <c r="AU1054" s="97"/>
      <c r="AY1054" s="7"/>
      <c r="BE1054" s="98"/>
      <c r="BF1054" s="98"/>
      <c r="BG1054" s="98"/>
      <c r="BH1054" s="98"/>
      <c r="BI1054" s="98"/>
      <c r="BJ1054" s="7"/>
      <c r="BK1054" s="98"/>
      <c r="BL1054" s="7"/>
      <c r="BM1054" s="97"/>
    </row>
    <row r="1055" spans="1:65" s="18" customFormat="1" ht="15" customHeight="1" x14ac:dyDescent="0.2">
      <c r="A1055" s="15"/>
      <c r="B1055" s="16"/>
      <c r="C1055" s="210"/>
      <c r="D1055" s="210"/>
      <c r="E1055" s="211"/>
      <c r="F1055" s="212" t="s">
        <v>2284</v>
      </c>
      <c r="G1055" s="213"/>
      <c r="H1055" s="214"/>
      <c r="I1055" s="4"/>
      <c r="J1055" s="215"/>
      <c r="K1055" s="216"/>
      <c r="L1055" s="16"/>
      <c r="M1055" s="93"/>
      <c r="N1055" s="94"/>
      <c r="O1055" s="95"/>
      <c r="P1055" s="95"/>
      <c r="Q1055" s="95"/>
      <c r="R1055" s="95"/>
      <c r="S1055" s="95"/>
      <c r="T1055" s="96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R1055" s="97"/>
      <c r="AT1055" s="97"/>
      <c r="AU1055" s="97"/>
      <c r="AY1055" s="7"/>
      <c r="BE1055" s="98"/>
      <c r="BF1055" s="98"/>
      <c r="BG1055" s="98"/>
      <c r="BH1055" s="98"/>
      <c r="BI1055" s="98"/>
      <c r="BJ1055" s="7"/>
      <c r="BK1055" s="98"/>
      <c r="BL1055" s="7"/>
      <c r="BM1055" s="97"/>
    </row>
    <row r="1056" spans="1:65" s="18" customFormat="1" ht="15" customHeight="1" x14ac:dyDescent="0.2">
      <c r="A1056" s="15"/>
      <c r="B1056" s="16"/>
      <c r="C1056" s="210"/>
      <c r="D1056" s="210"/>
      <c r="E1056" s="211"/>
      <c r="F1056" s="212" t="s">
        <v>2285</v>
      </c>
      <c r="G1056" s="213"/>
      <c r="H1056" s="214"/>
      <c r="I1056" s="4"/>
      <c r="J1056" s="215"/>
      <c r="K1056" s="216"/>
      <c r="L1056" s="16"/>
      <c r="M1056" s="93"/>
      <c r="N1056" s="94"/>
      <c r="O1056" s="95"/>
      <c r="P1056" s="95"/>
      <c r="Q1056" s="95"/>
      <c r="R1056" s="95"/>
      <c r="S1056" s="95"/>
      <c r="T1056" s="96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R1056" s="97"/>
      <c r="AT1056" s="97"/>
      <c r="AU1056" s="97"/>
      <c r="AY1056" s="7"/>
      <c r="BE1056" s="98"/>
      <c r="BF1056" s="98"/>
      <c r="BG1056" s="98"/>
      <c r="BH1056" s="98"/>
      <c r="BI1056" s="98"/>
      <c r="BJ1056" s="7"/>
      <c r="BK1056" s="98"/>
      <c r="BL1056" s="7"/>
      <c r="BM1056" s="97"/>
    </row>
    <row r="1057" spans="1:65" s="18" customFormat="1" ht="15" customHeight="1" x14ac:dyDescent="0.2">
      <c r="A1057" s="15"/>
      <c r="B1057" s="16"/>
      <c r="C1057" s="210"/>
      <c r="D1057" s="210"/>
      <c r="E1057" s="211"/>
      <c r="F1057" s="212" t="s">
        <v>2286</v>
      </c>
      <c r="G1057" s="213"/>
      <c r="H1057" s="214"/>
      <c r="I1057" s="4"/>
      <c r="J1057" s="215"/>
      <c r="K1057" s="216"/>
      <c r="L1057" s="16"/>
      <c r="M1057" s="93"/>
      <c r="N1057" s="94"/>
      <c r="O1057" s="95"/>
      <c r="P1057" s="95"/>
      <c r="Q1057" s="95"/>
      <c r="R1057" s="95"/>
      <c r="S1057" s="95"/>
      <c r="T1057" s="96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R1057" s="97"/>
      <c r="AT1057" s="97"/>
      <c r="AU1057" s="97"/>
      <c r="AY1057" s="7"/>
      <c r="BE1057" s="98"/>
      <c r="BF1057" s="98"/>
      <c r="BG1057" s="98"/>
      <c r="BH1057" s="98"/>
      <c r="BI1057" s="98"/>
      <c r="BJ1057" s="7"/>
      <c r="BK1057" s="98"/>
      <c r="BL1057" s="7"/>
      <c r="BM1057" s="97"/>
    </row>
    <row r="1058" spans="1:65" s="18" customFormat="1" ht="15" customHeight="1" x14ac:dyDescent="0.2">
      <c r="A1058" s="15"/>
      <c r="B1058" s="16"/>
      <c r="C1058" s="210"/>
      <c r="D1058" s="210"/>
      <c r="E1058" s="211"/>
      <c r="F1058" s="212" t="s">
        <v>2287</v>
      </c>
      <c r="G1058" s="213"/>
      <c r="H1058" s="214"/>
      <c r="I1058" s="4"/>
      <c r="J1058" s="215"/>
      <c r="K1058" s="216"/>
      <c r="L1058" s="16"/>
      <c r="M1058" s="93"/>
      <c r="N1058" s="94"/>
      <c r="O1058" s="95"/>
      <c r="P1058" s="95"/>
      <c r="Q1058" s="95"/>
      <c r="R1058" s="95"/>
      <c r="S1058" s="95"/>
      <c r="T1058" s="96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R1058" s="97"/>
      <c r="AT1058" s="97"/>
      <c r="AU1058" s="97"/>
      <c r="AY1058" s="7"/>
      <c r="BE1058" s="98"/>
      <c r="BF1058" s="98"/>
      <c r="BG1058" s="98"/>
      <c r="BH1058" s="98"/>
      <c r="BI1058" s="98"/>
      <c r="BJ1058" s="7"/>
      <c r="BK1058" s="98"/>
      <c r="BL1058" s="7"/>
      <c r="BM1058" s="97"/>
    </row>
    <row r="1059" spans="1:65" s="18" customFormat="1" ht="24.2" customHeight="1" x14ac:dyDescent="0.2">
      <c r="A1059" s="15"/>
      <c r="B1059" s="16"/>
      <c r="C1059" s="87">
        <v>189</v>
      </c>
      <c r="D1059" s="87" t="s">
        <v>142</v>
      </c>
      <c r="E1059" s="88" t="s">
        <v>1252</v>
      </c>
      <c r="F1059" s="89" t="s">
        <v>2289</v>
      </c>
      <c r="G1059" s="90" t="s">
        <v>1387</v>
      </c>
      <c r="H1059" s="91">
        <v>1</v>
      </c>
      <c r="I1059" s="209">
        <f>SUM(I1060:I1066)</f>
        <v>0</v>
      </c>
      <c r="J1059" s="92">
        <f t="shared" si="40"/>
        <v>0</v>
      </c>
      <c r="K1059" s="89" t="s">
        <v>2280</v>
      </c>
      <c r="L1059" s="16"/>
      <c r="M1059" s="93" t="s">
        <v>1</v>
      </c>
      <c r="N1059" s="94" t="s">
        <v>34</v>
      </c>
      <c r="O1059" s="95">
        <v>0</v>
      </c>
      <c r="P1059" s="95">
        <f t="shared" si="41"/>
        <v>0</v>
      </c>
      <c r="Q1059" s="95">
        <v>0</v>
      </c>
      <c r="R1059" s="95">
        <f t="shared" si="42"/>
        <v>0</v>
      </c>
      <c r="S1059" s="95">
        <v>0</v>
      </c>
      <c r="T1059" s="96">
        <f t="shared" si="43"/>
        <v>0</v>
      </c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R1059" s="97" t="s">
        <v>248</v>
      </c>
      <c r="AT1059" s="97" t="s">
        <v>142</v>
      </c>
      <c r="AU1059" s="97" t="s">
        <v>78</v>
      </c>
      <c r="AY1059" s="7" t="s">
        <v>140</v>
      </c>
      <c r="BE1059" s="98">
        <f t="shared" si="44"/>
        <v>0</v>
      </c>
      <c r="BF1059" s="98">
        <f t="shared" si="45"/>
        <v>0</v>
      </c>
      <c r="BG1059" s="98">
        <f t="shared" si="46"/>
        <v>0</v>
      </c>
      <c r="BH1059" s="98">
        <f t="shared" si="47"/>
        <v>0</v>
      </c>
      <c r="BI1059" s="98">
        <f t="shared" si="48"/>
        <v>0</v>
      </c>
      <c r="BJ1059" s="7" t="s">
        <v>76</v>
      </c>
      <c r="BK1059" s="98">
        <f t="shared" si="49"/>
        <v>0</v>
      </c>
      <c r="BL1059" s="7" t="s">
        <v>248</v>
      </c>
      <c r="BM1059" s="97" t="s">
        <v>1253</v>
      </c>
    </row>
    <row r="1060" spans="1:65" s="18" customFormat="1" ht="15" customHeight="1" x14ac:dyDescent="0.2">
      <c r="A1060" s="15"/>
      <c r="B1060" s="16"/>
      <c r="C1060" s="210"/>
      <c r="D1060" s="210"/>
      <c r="E1060" s="211"/>
      <c r="F1060" s="212" t="s">
        <v>2282</v>
      </c>
      <c r="G1060" s="213"/>
      <c r="H1060" s="214"/>
      <c r="I1060" s="4"/>
      <c r="J1060" s="215"/>
      <c r="K1060" s="216"/>
      <c r="L1060" s="16"/>
      <c r="M1060" s="93"/>
      <c r="N1060" s="94"/>
      <c r="O1060" s="95"/>
      <c r="P1060" s="95"/>
      <c r="Q1060" s="95"/>
      <c r="R1060" s="95"/>
      <c r="S1060" s="95"/>
      <c r="T1060" s="96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R1060" s="97"/>
      <c r="AT1060" s="97"/>
      <c r="AU1060" s="97"/>
      <c r="AY1060" s="7"/>
      <c r="BE1060" s="98"/>
      <c r="BF1060" s="98"/>
      <c r="BG1060" s="98"/>
      <c r="BH1060" s="98"/>
      <c r="BI1060" s="98"/>
      <c r="BJ1060" s="7"/>
      <c r="BK1060" s="98"/>
      <c r="BL1060" s="7"/>
      <c r="BM1060" s="97"/>
    </row>
    <row r="1061" spans="1:65" s="18" customFormat="1" ht="15" customHeight="1" x14ac:dyDescent="0.2">
      <c r="A1061" s="15"/>
      <c r="B1061" s="16"/>
      <c r="C1061" s="210"/>
      <c r="D1061" s="210"/>
      <c r="E1061" s="211"/>
      <c r="F1061" s="212" t="s">
        <v>2281</v>
      </c>
      <c r="G1061" s="213"/>
      <c r="H1061" s="214"/>
      <c r="I1061" s="4"/>
      <c r="J1061" s="215"/>
      <c r="K1061" s="216"/>
      <c r="L1061" s="16"/>
      <c r="M1061" s="93"/>
      <c r="N1061" s="94"/>
      <c r="O1061" s="95"/>
      <c r="P1061" s="95"/>
      <c r="Q1061" s="95"/>
      <c r="R1061" s="95"/>
      <c r="S1061" s="95"/>
      <c r="T1061" s="96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R1061" s="97"/>
      <c r="AT1061" s="97"/>
      <c r="AU1061" s="97"/>
      <c r="AY1061" s="7"/>
      <c r="BE1061" s="98"/>
      <c r="BF1061" s="98"/>
      <c r="BG1061" s="98"/>
      <c r="BH1061" s="98"/>
      <c r="BI1061" s="98"/>
      <c r="BJ1061" s="7"/>
      <c r="BK1061" s="98"/>
      <c r="BL1061" s="7"/>
      <c r="BM1061" s="97"/>
    </row>
    <row r="1062" spans="1:65" s="18" customFormat="1" ht="15" customHeight="1" x14ac:dyDescent="0.2">
      <c r="A1062" s="15"/>
      <c r="B1062" s="16"/>
      <c r="C1062" s="210"/>
      <c r="D1062" s="210"/>
      <c r="E1062" s="211"/>
      <c r="F1062" s="212" t="s">
        <v>2283</v>
      </c>
      <c r="G1062" s="213"/>
      <c r="H1062" s="214"/>
      <c r="I1062" s="4"/>
      <c r="J1062" s="215"/>
      <c r="K1062" s="216"/>
      <c r="L1062" s="16"/>
      <c r="M1062" s="93"/>
      <c r="N1062" s="94"/>
      <c r="O1062" s="95"/>
      <c r="P1062" s="95"/>
      <c r="Q1062" s="95"/>
      <c r="R1062" s="95"/>
      <c r="S1062" s="95"/>
      <c r="T1062" s="96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R1062" s="97"/>
      <c r="AT1062" s="97"/>
      <c r="AU1062" s="97"/>
      <c r="AY1062" s="7"/>
      <c r="BE1062" s="98"/>
      <c r="BF1062" s="98"/>
      <c r="BG1062" s="98"/>
      <c r="BH1062" s="98"/>
      <c r="BI1062" s="98"/>
      <c r="BJ1062" s="7"/>
      <c r="BK1062" s="98"/>
      <c r="BL1062" s="7"/>
      <c r="BM1062" s="97"/>
    </row>
    <row r="1063" spans="1:65" s="18" customFormat="1" ht="15" customHeight="1" x14ac:dyDescent="0.2">
      <c r="A1063" s="15"/>
      <c r="B1063" s="16"/>
      <c r="C1063" s="210"/>
      <c r="D1063" s="210"/>
      <c r="E1063" s="211"/>
      <c r="F1063" s="212" t="s">
        <v>2284</v>
      </c>
      <c r="G1063" s="213"/>
      <c r="H1063" s="214"/>
      <c r="I1063" s="4"/>
      <c r="J1063" s="215"/>
      <c r="K1063" s="216"/>
      <c r="L1063" s="16"/>
      <c r="M1063" s="93"/>
      <c r="N1063" s="94"/>
      <c r="O1063" s="95"/>
      <c r="P1063" s="95"/>
      <c r="Q1063" s="95"/>
      <c r="R1063" s="95"/>
      <c r="S1063" s="95"/>
      <c r="T1063" s="96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R1063" s="97"/>
      <c r="AT1063" s="97"/>
      <c r="AU1063" s="97"/>
      <c r="AY1063" s="7"/>
      <c r="BE1063" s="98"/>
      <c r="BF1063" s="98"/>
      <c r="BG1063" s="98"/>
      <c r="BH1063" s="98"/>
      <c r="BI1063" s="98"/>
      <c r="BJ1063" s="7"/>
      <c r="BK1063" s="98"/>
      <c r="BL1063" s="7"/>
      <c r="BM1063" s="97"/>
    </row>
    <row r="1064" spans="1:65" s="18" customFormat="1" ht="15" customHeight="1" x14ac:dyDescent="0.2">
      <c r="A1064" s="15"/>
      <c r="B1064" s="16"/>
      <c r="C1064" s="210"/>
      <c r="D1064" s="210"/>
      <c r="E1064" s="211"/>
      <c r="F1064" s="212" t="s">
        <v>2285</v>
      </c>
      <c r="G1064" s="213"/>
      <c r="H1064" s="214"/>
      <c r="I1064" s="4"/>
      <c r="J1064" s="215"/>
      <c r="K1064" s="216"/>
      <c r="L1064" s="16"/>
      <c r="M1064" s="93"/>
      <c r="N1064" s="94"/>
      <c r="O1064" s="95"/>
      <c r="P1064" s="95"/>
      <c r="Q1064" s="95"/>
      <c r="R1064" s="95"/>
      <c r="S1064" s="95"/>
      <c r="T1064" s="96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R1064" s="97"/>
      <c r="AT1064" s="97"/>
      <c r="AU1064" s="97"/>
      <c r="AY1064" s="7"/>
      <c r="BE1064" s="98"/>
      <c r="BF1064" s="98"/>
      <c r="BG1064" s="98"/>
      <c r="BH1064" s="98"/>
      <c r="BI1064" s="98"/>
      <c r="BJ1064" s="7"/>
      <c r="BK1064" s="98"/>
      <c r="BL1064" s="7"/>
      <c r="BM1064" s="97"/>
    </row>
    <row r="1065" spans="1:65" s="18" customFormat="1" ht="15" customHeight="1" x14ac:dyDescent="0.2">
      <c r="A1065" s="15"/>
      <c r="B1065" s="16"/>
      <c r="C1065" s="210"/>
      <c r="D1065" s="210"/>
      <c r="E1065" s="211"/>
      <c r="F1065" s="212" t="s">
        <v>2286</v>
      </c>
      <c r="G1065" s="213"/>
      <c r="H1065" s="214"/>
      <c r="I1065" s="4"/>
      <c r="J1065" s="215"/>
      <c r="K1065" s="216"/>
      <c r="L1065" s="16"/>
      <c r="M1065" s="93"/>
      <c r="N1065" s="94"/>
      <c r="O1065" s="95"/>
      <c r="P1065" s="95"/>
      <c r="Q1065" s="95"/>
      <c r="R1065" s="95"/>
      <c r="S1065" s="95"/>
      <c r="T1065" s="96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R1065" s="97"/>
      <c r="AT1065" s="97"/>
      <c r="AU1065" s="97"/>
      <c r="AY1065" s="7"/>
      <c r="BE1065" s="98"/>
      <c r="BF1065" s="98"/>
      <c r="BG1065" s="98"/>
      <c r="BH1065" s="98"/>
      <c r="BI1065" s="98"/>
      <c r="BJ1065" s="7"/>
      <c r="BK1065" s="98"/>
      <c r="BL1065" s="7"/>
      <c r="BM1065" s="97"/>
    </row>
    <row r="1066" spans="1:65" s="18" customFormat="1" ht="15" customHeight="1" x14ac:dyDescent="0.2">
      <c r="A1066" s="15"/>
      <c r="B1066" s="16"/>
      <c r="C1066" s="210"/>
      <c r="D1066" s="210"/>
      <c r="E1066" s="211"/>
      <c r="F1066" s="212" t="s">
        <v>2287</v>
      </c>
      <c r="G1066" s="213"/>
      <c r="H1066" s="214"/>
      <c r="I1066" s="4"/>
      <c r="J1066" s="215"/>
      <c r="K1066" s="216"/>
      <c r="L1066" s="16"/>
      <c r="M1066" s="93"/>
      <c r="N1066" s="94"/>
      <c r="O1066" s="95"/>
      <c r="P1066" s="95"/>
      <c r="Q1066" s="95"/>
      <c r="R1066" s="95"/>
      <c r="S1066" s="95"/>
      <c r="T1066" s="96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R1066" s="97"/>
      <c r="AT1066" s="97"/>
      <c r="AU1066" s="97"/>
      <c r="AY1066" s="7"/>
      <c r="BE1066" s="98"/>
      <c r="BF1066" s="98"/>
      <c r="BG1066" s="98"/>
      <c r="BH1066" s="98"/>
      <c r="BI1066" s="98"/>
      <c r="BJ1066" s="7"/>
      <c r="BK1066" s="98"/>
      <c r="BL1066" s="7"/>
      <c r="BM1066" s="97"/>
    </row>
    <row r="1067" spans="1:65" s="18" customFormat="1" ht="37.9" customHeight="1" x14ac:dyDescent="0.2">
      <c r="A1067" s="15"/>
      <c r="B1067" s="16"/>
      <c r="C1067" s="87">
        <v>190</v>
      </c>
      <c r="D1067" s="87" t="s">
        <v>142</v>
      </c>
      <c r="E1067" s="88" t="s">
        <v>1255</v>
      </c>
      <c r="F1067" s="89" t="s">
        <v>2291</v>
      </c>
      <c r="G1067" s="90" t="s">
        <v>1387</v>
      </c>
      <c r="H1067" s="91">
        <v>1</v>
      </c>
      <c r="I1067" s="209">
        <f>SUM(I1068:I1073)</f>
        <v>0</v>
      </c>
      <c r="J1067" s="92">
        <f t="shared" si="40"/>
        <v>0</v>
      </c>
      <c r="K1067" s="89" t="s">
        <v>2280</v>
      </c>
      <c r="L1067" s="16"/>
      <c r="M1067" s="93" t="s">
        <v>1</v>
      </c>
      <c r="N1067" s="94" t="s">
        <v>34</v>
      </c>
      <c r="O1067" s="95">
        <v>0</v>
      </c>
      <c r="P1067" s="95">
        <f t="shared" si="41"/>
        <v>0</v>
      </c>
      <c r="Q1067" s="95">
        <v>0</v>
      </c>
      <c r="R1067" s="95">
        <f t="shared" si="42"/>
        <v>0</v>
      </c>
      <c r="S1067" s="95">
        <v>0</v>
      </c>
      <c r="T1067" s="96">
        <f t="shared" si="43"/>
        <v>0</v>
      </c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R1067" s="97" t="s">
        <v>248</v>
      </c>
      <c r="AT1067" s="97" t="s">
        <v>142</v>
      </c>
      <c r="AU1067" s="97" t="s">
        <v>78</v>
      </c>
      <c r="AY1067" s="7" t="s">
        <v>140</v>
      </c>
      <c r="BE1067" s="98">
        <f t="shared" si="44"/>
        <v>0</v>
      </c>
      <c r="BF1067" s="98">
        <f t="shared" si="45"/>
        <v>0</v>
      </c>
      <c r="BG1067" s="98">
        <f t="shared" si="46"/>
        <v>0</v>
      </c>
      <c r="BH1067" s="98">
        <f t="shared" si="47"/>
        <v>0</v>
      </c>
      <c r="BI1067" s="98">
        <f t="shared" si="48"/>
        <v>0</v>
      </c>
      <c r="BJ1067" s="7" t="s">
        <v>76</v>
      </c>
      <c r="BK1067" s="98">
        <f t="shared" si="49"/>
        <v>0</v>
      </c>
      <c r="BL1067" s="7" t="s">
        <v>248</v>
      </c>
      <c r="BM1067" s="97" t="s">
        <v>1256</v>
      </c>
    </row>
    <row r="1068" spans="1:65" s="18" customFormat="1" ht="15" customHeight="1" x14ac:dyDescent="0.2">
      <c r="A1068" s="15"/>
      <c r="B1068" s="16"/>
      <c r="C1068" s="210"/>
      <c r="D1068" s="210"/>
      <c r="E1068" s="211"/>
      <c r="F1068" s="212" t="s">
        <v>2281</v>
      </c>
      <c r="G1068" s="213"/>
      <c r="H1068" s="214"/>
      <c r="I1068" s="4"/>
      <c r="J1068" s="215"/>
      <c r="K1068" s="216"/>
      <c r="L1068" s="16"/>
      <c r="M1068" s="93"/>
      <c r="N1068" s="94"/>
      <c r="O1068" s="95"/>
      <c r="P1068" s="95"/>
      <c r="Q1068" s="95"/>
      <c r="R1068" s="95"/>
      <c r="S1068" s="95"/>
      <c r="T1068" s="96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R1068" s="97"/>
      <c r="AT1068" s="97"/>
      <c r="AU1068" s="97"/>
      <c r="AY1068" s="7"/>
      <c r="BE1068" s="98"/>
      <c r="BF1068" s="98"/>
      <c r="BG1068" s="98"/>
      <c r="BH1068" s="98"/>
      <c r="BI1068" s="98"/>
      <c r="BJ1068" s="7"/>
      <c r="BK1068" s="98"/>
      <c r="BL1068" s="7"/>
      <c r="BM1068" s="97"/>
    </row>
    <row r="1069" spans="1:65" s="18" customFormat="1" ht="15" customHeight="1" x14ac:dyDescent="0.2">
      <c r="A1069" s="15"/>
      <c r="B1069" s="16"/>
      <c r="C1069" s="210"/>
      <c r="D1069" s="210"/>
      <c r="E1069" s="211"/>
      <c r="F1069" s="212" t="s">
        <v>2283</v>
      </c>
      <c r="G1069" s="213"/>
      <c r="H1069" s="214"/>
      <c r="I1069" s="4"/>
      <c r="J1069" s="215"/>
      <c r="K1069" s="216"/>
      <c r="L1069" s="16"/>
      <c r="M1069" s="93"/>
      <c r="N1069" s="94"/>
      <c r="O1069" s="95"/>
      <c r="P1069" s="95"/>
      <c r="Q1069" s="95"/>
      <c r="R1069" s="95"/>
      <c r="S1069" s="95"/>
      <c r="T1069" s="96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R1069" s="97"/>
      <c r="AT1069" s="97"/>
      <c r="AU1069" s="97"/>
      <c r="AY1069" s="7"/>
      <c r="BE1069" s="98"/>
      <c r="BF1069" s="98"/>
      <c r="BG1069" s="98"/>
      <c r="BH1069" s="98"/>
      <c r="BI1069" s="98"/>
      <c r="BJ1069" s="7"/>
      <c r="BK1069" s="98"/>
      <c r="BL1069" s="7"/>
      <c r="BM1069" s="97"/>
    </row>
    <row r="1070" spans="1:65" s="18" customFormat="1" ht="15" customHeight="1" x14ac:dyDescent="0.2">
      <c r="A1070" s="15"/>
      <c r="B1070" s="16"/>
      <c r="C1070" s="210"/>
      <c r="D1070" s="210"/>
      <c r="E1070" s="211"/>
      <c r="F1070" s="212" t="s">
        <v>2284</v>
      </c>
      <c r="G1070" s="213"/>
      <c r="H1070" s="214"/>
      <c r="I1070" s="4"/>
      <c r="J1070" s="215"/>
      <c r="K1070" s="216"/>
      <c r="L1070" s="16"/>
      <c r="M1070" s="93"/>
      <c r="N1070" s="94"/>
      <c r="O1070" s="95"/>
      <c r="P1070" s="95"/>
      <c r="Q1070" s="95"/>
      <c r="R1070" s="95"/>
      <c r="S1070" s="95"/>
      <c r="T1070" s="96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R1070" s="97"/>
      <c r="AT1070" s="97"/>
      <c r="AU1070" s="97"/>
      <c r="AY1070" s="7"/>
      <c r="BE1070" s="98"/>
      <c r="BF1070" s="98"/>
      <c r="BG1070" s="98"/>
      <c r="BH1070" s="98"/>
      <c r="BI1070" s="98"/>
      <c r="BJ1070" s="7"/>
      <c r="BK1070" s="98"/>
      <c r="BL1070" s="7"/>
      <c r="BM1070" s="97"/>
    </row>
    <row r="1071" spans="1:65" s="18" customFormat="1" ht="15" customHeight="1" x14ac:dyDescent="0.2">
      <c r="A1071" s="15"/>
      <c r="B1071" s="16"/>
      <c r="C1071" s="210"/>
      <c r="D1071" s="210"/>
      <c r="E1071" s="211"/>
      <c r="F1071" s="212" t="s">
        <v>2285</v>
      </c>
      <c r="G1071" s="213"/>
      <c r="H1071" s="214"/>
      <c r="I1071" s="4"/>
      <c r="J1071" s="215"/>
      <c r="K1071" s="216"/>
      <c r="L1071" s="16"/>
      <c r="M1071" s="93"/>
      <c r="N1071" s="94"/>
      <c r="O1071" s="95"/>
      <c r="P1071" s="95"/>
      <c r="Q1071" s="95"/>
      <c r="R1071" s="95"/>
      <c r="S1071" s="95"/>
      <c r="T1071" s="96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R1071" s="97"/>
      <c r="AT1071" s="97"/>
      <c r="AU1071" s="97"/>
      <c r="AY1071" s="7"/>
      <c r="BE1071" s="98"/>
      <c r="BF1071" s="98"/>
      <c r="BG1071" s="98"/>
      <c r="BH1071" s="98"/>
      <c r="BI1071" s="98"/>
      <c r="BJ1071" s="7"/>
      <c r="BK1071" s="98"/>
      <c r="BL1071" s="7"/>
      <c r="BM1071" s="97"/>
    </row>
    <row r="1072" spans="1:65" s="18" customFormat="1" ht="15" customHeight="1" x14ac:dyDescent="0.2">
      <c r="A1072" s="15"/>
      <c r="B1072" s="16"/>
      <c r="C1072" s="210"/>
      <c r="D1072" s="210"/>
      <c r="E1072" s="211"/>
      <c r="F1072" s="212" t="s">
        <v>2286</v>
      </c>
      <c r="G1072" s="213"/>
      <c r="H1072" s="214"/>
      <c r="I1072" s="4"/>
      <c r="J1072" s="215"/>
      <c r="K1072" s="216"/>
      <c r="L1072" s="16"/>
      <c r="M1072" s="93"/>
      <c r="N1072" s="94"/>
      <c r="O1072" s="95"/>
      <c r="P1072" s="95"/>
      <c r="Q1072" s="95"/>
      <c r="R1072" s="95"/>
      <c r="S1072" s="95"/>
      <c r="T1072" s="96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R1072" s="97"/>
      <c r="AT1072" s="97"/>
      <c r="AU1072" s="97"/>
      <c r="AY1072" s="7"/>
      <c r="BE1072" s="98"/>
      <c r="BF1072" s="98"/>
      <c r="BG1072" s="98"/>
      <c r="BH1072" s="98"/>
      <c r="BI1072" s="98"/>
      <c r="BJ1072" s="7"/>
      <c r="BK1072" s="98"/>
      <c r="BL1072" s="7"/>
      <c r="BM1072" s="97"/>
    </row>
    <row r="1073" spans="1:65" s="18" customFormat="1" ht="30" customHeight="1" x14ac:dyDescent="0.2">
      <c r="A1073" s="15"/>
      <c r="B1073" s="16"/>
      <c r="C1073" s="210"/>
      <c r="D1073" s="210"/>
      <c r="E1073" s="211"/>
      <c r="F1073" s="212" t="s">
        <v>2292</v>
      </c>
      <c r="G1073" s="213"/>
      <c r="H1073" s="214"/>
      <c r="I1073" s="4"/>
      <c r="J1073" s="215"/>
      <c r="K1073" s="216"/>
      <c r="L1073" s="16"/>
      <c r="M1073" s="93"/>
      <c r="N1073" s="94"/>
      <c r="O1073" s="95"/>
      <c r="P1073" s="95"/>
      <c r="Q1073" s="95"/>
      <c r="R1073" s="95"/>
      <c r="S1073" s="95"/>
      <c r="T1073" s="96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R1073" s="97"/>
      <c r="AT1073" s="97"/>
      <c r="AU1073" s="97"/>
      <c r="AY1073" s="7"/>
      <c r="BE1073" s="98"/>
      <c r="BF1073" s="98"/>
      <c r="BG1073" s="98"/>
      <c r="BH1073" s="98"/>
      <c r="BI1073" s="98"/>
      <c r="BJ1073" s="7"/>
      <c r="BK1073" s="98"/>
      <c r="BL1073" s="7"/>
      <c r="BM1073" s="97"/>
    </row>
    <row r="1074" spans="1:65" s="18" customFormat="1" ht="24.2" customHeight="1" x14ac:dyDescent="0.2">
      <c r="A1074" s="15"/>
      <c r="B1074" s="16"/>
      <c r="C1074" s="87">
        <v>191</v>
      </c>
      <c r="D1074" s="87" t="s">
        <v>142</v>
      </c>
      <c r="E1074" s="88" t="s">
        <v>1257</v>
      </c>
      <c r="F1074" s="89" t="s">
        <v>1258</v>
      </c>
      <c r="G1074" s="90" t="s">
        <v>1387</v>
      </c>
      <c r="H1074" s="91">
        <v>1</v>
      </c>
      <c r="I1074" s="2"/>
      <c r="J1074" s="92">
        <f t="shared" si="40"/>
        <v>0</v>
      </c>
      <c r="K1074" s="89" t="s">
        <v>2280</v>
      </c>
      <c r="L1074" s="16"/>
      <c r="M1074" s="93" t="s">
        <v>1</v>
      </c>
      <c r="N1074" s="94" t="s">
        <v>34</v>
      </c>
      <c r="O1074" s="95">
        <v>0</v>
      </c>
      <c r="P1074" s="95">
        <f t="shared" si="41"/>
        <v>0</v>
      </c>
      <c r="Q1074" s="95">
        <v>0.02</v>
      </c>
      <c r="R1074" s="95">
        <f t="shared" si="42"/>
        <v>0.02</v>
      </c>
      <c r="S1074" s="95">
        <v>0</v>
      </c>
      <c r="T1074" s="96">
        <f t="shared" si="43"/>
        <v>0</v>
      </c>
      <c r="U1074" s="15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R1074" s="97" t="s">
        <v>248</v>
      </c>
      <c r="AT1074" s="97" t="s">
        <v>142</v>
      </c>
      <c r="AU1074" s="97" t="s">
        <v>78</v>
      </c>
      <c r="AY1074" s="7" t="s">
        <v>140</v>
      </c>
      <c r="BE1074" s="98">
        <f t="shared" si="44"/>
        <v>0</v>
      </c>
      <c r="BF1074" s="98">
        <f t="shared" si="45"/>
        <v>0</v>
      </c>
      <c r="BG1074" s="98">
        <f t="shared" si="46"/>
        <v>0</v>
      </c>
      <c r="BH1074" s="98">
        <f t="shared" si="47"/>
        <v>0</v>
      </c>
      <c r="BI1074" s="98">
        <f t="shared" si="48"/>
        <v>0</v>
      </c>
      <c r="BJ1074" s="7" t="s">
        <v>76</v>
      </c>
      <c r="BK1074" s="98">
        <f t="shared" si="49"/>
        <v>0</v>
      </c>
      <c r="BL1074" s="7" t="s">
        <v>248</v>
      </c>
      <c r="BM1074" s="97" t="s">
        <v>1259</v>
      </c>
    </row>
    <row r="1075" spans="1:65" s="18" customFormat="1" ht="24.2" customHeight="1" x14ac:dyDescent="0.2">
      <c r="A1075" s="15"/>
      <c r="B1075" s="16"/>
      <c r="C1075" s="87">
        <v>192</v>
      </c>
      <c r="D1075" s="87" t="s">
        <v>142</v>
      </c>
      <c r="E1075" s="88" t="s">
        <v>1261</v>
      </c>
      <c r="F1075" s="89" t="s">
        <v>1262</v>
      </c>
      <c r="G1075" s="90" t="s">
        <v>1387</v>
      </c>
      <c r="H1075" s="91">
        <v>1</v>
      </c>
      <c r="I1075" s="2"/>
      <c r="J1075" s="92">
        <f t="shared" si="40"/>
        <v>0</v>
      </c>
      <c r="K1075" s="89" t="s">
        <v>2280</v>
      </c>
      <c r="L1075" s="16"/>
      <c r="M1075" s="93" t="s">
        <v>1</v>
      </c>
      <c r="N1075" s="94" t="s">
        <v>34</v>
      </c>
      <c r="O1075" s="95">
        <v>0</v>
      </c>
      <c r="P1075" s="95">
        <f t="shared" si="41"/>
        <v>0</v>
      </c>
      <c r="Q1075" s="95">
        <v>0.02</v>
      </c>
      <c r="R1075" s="95">
        <f t="shared" si="42"/>
        <v>0.02</v>
      </c>
      <c r="S1075" s="95">
        <v>0</v>
      </c>
      <c r="T1075" s="96">
        <f t="shared" si="43"/>
        <v>0</v>
      </c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R1075" s="97" t="s">
        <v>248</v>
      </c>
      <c r="AT1075" s="97" t="s">
        <v>142</v>
      </c>
      <c r="AU1075" s="97" t="s">
        <v>78</v>
      </c>
      <c r="AY1075" s="7" t="s">
        <v>140</v>
      </c>
      <c r="BE1075" s="98">
        <f t="shared" si="44"/>
        <v>0</v>
      </c>
      <c r="BF1075" s="98">
        <f t="shared" si="45"/>
        <v>0</v>
      </c>
      <c r="BG1075" s="98">
        <f t="shared" si="46"/>
        <v>0</v>
      </c>
      <c r="BH1075" s="98">
        <f t="shared" si="47"/>
        <v>0</v>
      </c>
      <c r="BI1075" s="98">
        <f t="shared" si="48"/>
        <v>0</v>
      </c>
      <c r="BJ1075" s="7" t="s">
        <v>76</v>
      </c>
      <c r="BK1075" s="98">
        <f t="shared" si="49"/>
        <v>0</v>
      </c>
      <c r="BL1075" s="7" t="s">
        <v>248</v>
      </c>
      <c r="BM1075" s="97" t="s">
        <v>1263</v>
      </c>
    </row>
    <row r="1076" spans="1:65" s="18" customFormat="1" ht="24.2" customHeight="1" x14ac:dyDescent="0.2">
      <c r="A1076" s="15"/>
      <c r="B1076" s="16"/>
      <c r="C1076" s="87">
        <v>193</v>
      </c>
      <c r="D1076" s="87" t="s">
        <v>142</v>
      </c>
      <c r="E1076" s="88" t="s">
        <v>1264</v>
      </c>
      <c r="F1076" s="89" t="s">
        <v>1265</v>
      </c>
      <c r="G1076" s="90" t="s">
        <v>1387</v>
      </c>
      <c r="H1076" s="91">
        <v>1</v>
      </c>
      <c r="I1076" s="2"/>
      <c r="J1076" s="92">
        <f t="shared" si="40"/>
        <v>0</v>
      </c>
      <c r="K1076" s="89" t="s">
        <v>2280</v>
      </c>
      <c r="L1076" s="16"/>
      <c r="M1076" s="93" t="s">
        <v>1</v>
      </c>
      <c r="N1076" s="94" t="s">
        <v>34</v>
      </c>
      <c r="O1076" s="95">
        <v>0</v>
      </c>
      <c r="P1076" s="95">
        <f t="shared" si="41"/>
        <v>0</v>
      </c>
      <c r="Q1076" s="95">
        <v>0.02</v>
      </c>
      <c r="R1076" s="95">
        <f t="shared" si="42"/>
        <v>0.02</v>
      </c>
      <c r="S1076" s="95">
        <v>0</v>
      </c>
      <c r="T1076" s="96">
        <f t="shared" si="43"/>
        <v>0</v>
      </c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R1076" s="97" t="s">
        <v>248</v>
      </c>
      <c r="AT1076" s="97" t="s">
        <v>142</v>
      </c>
      <c r="AU1076" s="97" t="s">
        <v>78</v>
      </c>
      <c r="AY1076" s="7" t="s">
        <v>140</v>
      </c>
      <c r="BE1076" s="98">
        <f t="shared" si="44"/>
        <v>0</v>
      </c>
      <c r="BF1076" s="98">
        <f t="shared" si="45"/>
        <v>0</v>
      </c>
      <c r="BG1076" s="98">
        <f t="shared" si="46"/>
        <v>0</v>
      </c>
      <c r="BH1076" s="98">
        <f t="shared" si="47"/>
        <v>0</v>
      </c>
      <c r="BI1076" s="98">
        <f t="shared" si="48"/>
        <v>0</v>
      </c>
      <c r="BJ1076" s="7" t="s">
        <v>76</v>
      </c>
      <c r="BK1076" s="98">
        <f t="shared" si="49"/>
        <v>0</v>
      </c>
      <c r="BL1076" s="7" t="s">
        <v>248</v>
      </c>
      <c r="BM1076" s="97" t="s">
        <v>1266</v>
      </c>
    </row>
    <row r="1077" spans="1:65" s="18" customFormat="1" ht="24.2" customHeight="1" x14ac:dyDescent="0.2">
      <c r="A1077" s="15"/>
      <c r="B1077" s="16"/>
      <c r="C1077" s="87">
        <v>194</v>
      </c>
      <c r="D1077" s="87" t="s">
        <v>142</v>
      </c>
      <c r="E1077" s="88" t="s">
        <v>1267</v>
      </c>
      <c r="F1077" s="89" t="s">
        <v>1268</v>
      </c>
      <c r="G1077" s="90" t="s">
        <v>203</v>
      </c>
      <c r="H1077" s="91">
        <v>0.48</v>
      </c>
      <c r="I1077" s="2"/>
      <c r="J1077" s="92">
        <f t="shared" si="40"/>
        <v>0</v>
      </c>
      <c r="K1077" s="89" t="s">
        <v>146</v>
      </c>
      <c r="L1077" s="16"/>
      <c r="M1077" s="93" t="s">
        <v>1</v>
      </c>
      <c r="N1077" s="94" t="s">
        <v>34</v>
      </c>
      <c r="O1077" s="95">
        <v>3.1819999999999999</v>
      </c>
      <c r="P1077" s="95">
        <f t="shared" si="41"/>
        <v>1.5273599999999998</v>
      </c>
      <c r="Q1077" s="95">
        <v>0</v>
      </c>
      <c r="R1077" s="95">
        <f t="shared" si="42"/>
        <v>0</v>
      </c>
      <c r="S1077" s="95">
        <v>0</v>
      </c>
      <c r="T1077" s="96">
        <f t="shared" si="43"/>
        <v>0</v>
      </c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R1077" s="97" t="s">
        <v>248</v>
      </c>
      <c r="AT1077" s="97" t="s">
        <v>142</v>
      </c>
      <c r="AU1077" s="97" t="s">
        <v>78</v>
      </c>
      <c r="AY1077" s="7" t="s">
        <v>140</v>
      </c>
      <c r="BE1077" s="98">
        <f t="shared" si="44"/>
        <v>0</v>
      </c>
      <c r="BF1077" s="98">
        <f t="shared" si="45"/>
        <v>0</v>
      </c>
      <c r="BG1077" s="98">
        <f t="shared" si="46"/>
        <v>0</v>
      </c>
      <c r="BH1077" s="98">
        <f t="shared" si="47"/>
        <v>0</v>
      </c>
      <c r="BI1077" s="98">
        <f t="shared" si="48"/>
        <v>0</v>
      </c>
      <c r="BJ1077" s="7" t="s">
        <v>76</v>
      </c>
      <c r="BK1077" s="98">
        <f t="shared" si="49"/>
        <v>0</v>
      </c>
      <c r="BL1077" s="7" t="s">
        <v>248</v>
      </c>
      <c r="BM1077" s="97" t="s">
        <v>1269</v>
      </c>
    </row>
    <row r="1078" spans="1:65" s="18" customFormat="1" x14ac:dyDescent="0.2">
      <c r="A1078" s="15"/>
      <c r="B1078" s="16"/>
      <c r="C1078" s="15"/>
      <c r="D1078" s="189" t="s">
        <v>149</v>
      </c>
      <c r="E1078" s="15"/>
      <c r="F1078" s="190" t="s">
        <v>1270</v>
      </c>
      <c r="G1078" s="15"/>
      <c r="H1078" s="15"/>
      <c r="I1078" s="15"/>
      <c r="J1078" s="15"/>
      <c r="K1078" s="15"/>
      <c r="L1078" s="16"/>
      <c r="M1078" s="101"/>
      <c r="N1078" s="102"/>
      <c r="O1078" s="103"/>
      <c r="P1078" s="103"/>
      <c r="Q1078" s="103"/>
      <c r="R1078" s="103"/>
      <c r="S1078" s="103"/>
      <c r="T1078" s="104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T1078" s="7" t="s">
        <v>149</v>
      </c>
      <c r="AU1078" s="7" t="s">
        <v>78</v>
      </c>
    </row>
    <row r="1079" spans="1:65" s="76" customFormat="1" ht="22.9" customHeight="1" x14ac:dyDescent="0.2">
      <c r="B1079" s="77"/>
      <c r="D1079" s="78" t="s">
        <v>67</v>
      </c>
      <c r="E1079" s="170" t="s">
        <v>1271</v>
      </c>
      <c r="F1079" s="170" t="s">
        <v>1272</v>
      </c>
      <c r="J1079" s="171">
        <f>BK1079</f>
        <v>0</v>
      </c>
      <c r="L1079" s="77"/>
      <c r="M1079" s="81"/>
      <c r="N1079" s="82"/>
      <c r="O1079" s="82"/>
      <c r="P1079" s="83">
        <f>SUM(P1080:P1104)</f>
        <v>15.318765000000001</v>
      </c>
      <c r="Q1079" s="82"/>
      <c r="R1079" s="83">
        <f>SUM(R1080:R1104)</f>
        <v>0.13542000000000001</v>
      </c>
      <c r="S1079" s="82"/>
      <c r="T1079" s="84">
        <f>SUM(T1080:T1104)</f>
        <v>0</v>
      </c>
      <c r="AR1079" s="78" t="s">
        <v>78</v>
      </c>
      <c r="AT1079" s="85" t="s">
        <v>67</v>
      </c>
      <c r="AU1079" s="85" t="s">
        <v>76</v>
      </c>
      <c r="AY1079" s="78" t="s">
        <v>140</v>
      </c>
      <c r="BK1079" s="86">
        <f>SUM(BK1080:BK1104)</f>
        <v>0</v>
      </c>
    </row>
    <row r="1080" spans="1:65" s="18" customFormat="1" ht="16.5" customHeight="1" x14ac:dyDescent="0.2">
      <c r="A1080" s="15"/>
      <c r="B1080" s="16"/>
      <c r="C1080" s="87">
        <v>195</v>
      </c>
      <c r="D1080" s="87" t="s">
        <v>142</v>
      </c>
      <c r="E1080" s="88" t="s">
        <v>1273</v>
      </c>
      <c r="F1080" s="89" t="s">
        <v>1274</v>
      </c>
      <c r="G1080" s="90" t="s">
        <v>251</v>
      </c>
      <c r="H1080" s="91">
        <v>18.3</v>
      </c>
      <c r="I1080" s="2"/>
      <c r="J1080" s="92">
        <f>ROUND(I1080*H1080,2)</f>
        <v>0</v>
      </c>
      <c r="K1080" s="89" t="s">
        <v>146</v>
      </c>
      <c r="L1080" s="16"/>
      <c r="M1080" s="93" t="s">
        <v>1</v>
      </c>
      <c r="N1080" s="94" t="s">
        <v>34</v>
      </c>
      <c r="O1080" s="95">
        <v>3.2000000000000001E-2</v>
      </c>
      <c r="P1080" s="95">
        <f>O1080*H1080</f>
        <v>0.58560000000000001</v>
      </c>
      <c r="Q1080" s="95">
        <v>0</v>
      </c>
      <c r="R1080" s="95">
        <f>Q1080*H1080</f>
        <v>0</v>
      </c>
      <c r="S1080" s="95">
        <v>0</v>
      </c>
      <c r="T1080" s="96">
        <f>S1080*H1080</f>
        <v>0</v>
      </c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R1080" s="97" t="s">
        <v>248</v>
      </c>
      <c r="AT1080" s="97" t="s">
        <v>142</v>
      </c>
      <c r="AU1080" s="97" t="s">
        <v>78</v>
      </c>
      <c r="AY1080" s="7" t="s">
        <v>140</v>
      </c>
      <c r="BE1080" s="98">
        <f>IF(N1080="základní",J1080,0)</f>
        <v>0</v>
      </c>
      <c r="BF1080" s="98">
        <f>IF(N1080="snížená",J1080,0)</f>
        <v>0</v>
      </c>
      <c r="BG1080" s="98">
        <f>IF(N1080="zákl. přenesená",J1080,0)</f>
        <v>0</v>
      </c>
      <c r="BH1080" s="98">
        <f>IF(N1080="sníž. přenesená",J1080,0)</f>
        <v>0</v>
      </c>
      <c r="BI1080" s="98">
        <f>IF(N1080="nulová",J1080,0)</f>
        <v>0</v>
      </c>
      <c r="BJ1080" s="7" t="s">
        <v>76</v>
      </c>
      <c r="BK1080" s="98">
        <f>ROUND(I1080*H1080,2)</f>
        <v>0</v>
      </c>
      <c r="BL1080" s="7" t="s">
        <v>248</v>
      </c>
      <c r="BM1080" s="97" t="s">
        <v>1275</v>
      </c>
    </row>
    <row r="1081" spans="1:65" s="18" customFormat="1" x14ac:dyDescent="0.2">
      <c r="A1081" s="15"/>
      <c r="B1081" s="16"/>
      <c r="C1081" s="15"/>
      <c r="D1081" s="189" t="s">
        <v>149</v>
      </c>
      <c r="E1081" s="15"/>
      <c r="F1081" s="190" t="s">
        <v>1276</v>
      </c>
      <c r="G1081" s="15"/>
      <c r="H1081" s="15"/>
      <c r="I1081" s="15"/>
      <c r="J1081" s="15"/>
      <c r="K1081" s="15"/>
      <c r="L1081" s="16"/>
      <c r="M1081" s="101"/>
      <c r="N1081" s="102"/>
      <c r="O1081" s="103"/>
      <c r="P1081" s="103"/>
      <c r="Q1081" s="103"/>
      <c r="R1081" s="103"/>
      <c r="S1081" s="103"/>
      <c r="T1081" s="104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T1081" s="7" t="s">
        <v>149</v>
      </c>
      <c r="AU1081" s="7" t="s">
        <v>78</v>
      </c>
    </row>
    <row r="1082" spans="1:65" s="191" customFormat="1" ht="22.5" x14ac:dyDescent="0.2">
      <c r="B1082" s="192"/>
      <c r="D1082" s="99" t="s">
        <v>151</v>
      </c>
      <c r="E1082" s="193" t="s">
        <v>1</v>
      </c>
      <c r="F1082" s="194" t="s">
        <v>1277</v>
      </c>
      <c r="H1082" s="193" t="s">
        <v>1</v>
      </c>
      <c r="L1082" s="192"/>
      <c r="M1082" s="195"/>
      <c r="N1082" s="196"/>
      <c r="O1082" s="196"/>
      <c r="P1082" s="196"/>
      <c r="Q1082" s="196"/>
      <c r="R1082" s="196"/>
      <c r="S1082" s="196"/>
      <c r="T1082" s="197"/>
      <c r="AT1082" s="193" t="s">
        <v>151</v>
      </c>
      <c r="AU1082" s="193" t="s">
        <v>78</v>
      </c>
      <c r="AV1082" s="191" t="s">
        <v>76</v>
      </c>
      <c r="AW1082" s="191" t="s">
        <v>26</v>
      </c>
      <c r="AX1082" s="191" t="s">
        <v>68</v>
      </c>
      <c r="AY1082" s="193" t="s">
        <v>140</v>
      </c>
    </row>
    <row r="1083" spans="1:65" s="172" customFormat="1" x14ac:dyDescent="0.2">
      <c r="B1083" s="173"/>
      <c r="D1083" s="99" t="s">
        <v>151</v>
      </c>
      <c r="E1083" s="174" t="s">
        <v>1</v>
      </c>
      <c r="F1083" s="175" t="s">
        <v>1278</v>
      </c>
      <c r="H1083" s="176">
        <v>18.3</v>
      </c>
      <c r="L1083" s="173"/>
      <c r="M1083" s="177"/>
      <c r="N1083" s="178"/>
      <c r="O1083" s="178"/>
      <c r="P1083" s="178"/>
      <c r="Q1083" s="178"/>
      <c r="R1083" s="178"/>
      <c r="S1083" s="178"/>
      <c r="T1083" s="179"/>
      <c r="AT1083" s="174" t="s">
        <v>151</v>
      </c>
      <c r="AU1083" s="174" t="s">
        <v>78</v>
      </c>
      <c r="AV1083" s="172" t="s">
        <v>78</v>
      </c>
      <c r="AW1083" s="172" t="s">
        <v>26</v>
      </c>
      <c r="AX1083" s="172" t="s">
        <v>76</v>
      </c>
      <c r="AY1083" s="174" t="s">
        <v>140</v>
      </c>
    </row>
    <row r="1084" spans="1:65" s="18" customFormat="1" ht="24.2" customHeight="1" x14ac:dyDescent="0.2">
      <c r="A1084" s="15"/>
      <c r="B1084" s="16"/>
      <c r="C1084" s="87">
        <v>196</v>
      </c>
      <c r="D1084" s="87" t="s">
        <v>142</v>
      </c>
      <c r="E1084" s="88" t="s">
        <v>1280</v>
      </c>
      <c r="F1084" s="89" t="s">
        <v>1281</v>
      </c>
      <c r="G1084" s="90" t="s">
        <v>251</v>
      </c>
      <c r="H1084" s="91">
        <v>18.3</v>
      </c>
      <c r="I1084" s="2"/>
      <c r="J1084" s="92">
        <f>ROUND(I1084*H1084,2)</f>
        <v>0</v>
      </c>
      <c r="K1084" s="89" t="s">
        <v>146</v>
      </c>
      <c r="L1084" s="16"/>
      <c r="M1084" s="93" t="s">
        <v>1</v>
      </c>
      <c r="N1084" s="94" t="s">
        <v>34</v>
      </c>
      <c r="O1084" s="95">
        <v>0.113</v>
      </c>
      <c r="P1084" s="95">
        <f>O1084*H1084</f>
        <v>2.0679000000000003</v>
      </c>
      <c r="Q1084" s="95">
        <v>2.0000000000000001E-4</v>
      </c>
      <c r="R1084" s="95">
        <f>Q1084*H1084</f>
        <v>3.6600000000000005E-3</v>
      </c>
      <c r="S1084" s="95">
        <v>0</v>
      </c>
      <c r="T1084" s="96">
        <f>S1084*H1084</f>
        <v>0</v>
      </c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R1084" s="97" t="s">
        <v>248</v>
      </c>
      <c r="AT1084" s="97" t="s">
        <v>142</v>
      </c>
      <c r="AU1084" s="97" t="s">
        <v>78</v>
      </c>
      <c r="AY1084" s="7" t="s">
        <v>140</v>
      </c>
      <c r="BE1084" s="98">
        <f>IF(N1084="základní",J1084,0)</f>
        <v>0</v>
      </c>
      <c r="BF1084" s="98">
        <f>IF(N1084="snížená",J1084,0)</f>
        <v>0</v>
      </c>
      <c r="BG1084" s="98">
        <f>IF(N1084="zákl. přenesená",J1084,0)</f>
        <v>0</v>
      </c>
      <c r="BH1084" s="98">
        <f>IF(N1084="sníž. přenesená",J1084,0)</f>
        <v>0</v>
      </c>
      <c r="BI1084" s="98">
        <f>IF(N1084="nulová",J1084,0)</f>
        <v>0</v>
      </c>
      <c r="BJ1084" s="7" t="s">
        <v>76</v>
      </c>
      <c r="BK1084" s="98">
        <f>ROUND(I1084*H1084,2)</f>
        <v>0</v>
      </c>
      <c r="BL1084" s="7" t="s">
        <v>248</v>
      </c>
      <c r="BM1084" s="97" t="s">
        <v>1282</v>
      </c>
    </row>
    <row r="1085" spans="1:65" s="18" customFormat="1" x14ac:dyDescent="0.2">
      <c r="A1085" s="15"/>
      <c r="B1085" s="16"/>
      <c r="C1085" s="15"/>
      <c r="D1085" s="189" t="s">
        <v>149</v>
      </c>
      <c r="E1085" s="15"/>
      <c r="F1085" s="190" t="s">
        <v>1283</v>
      </c>
      <c r="G1085" s="15"/>
      <c r="H1085" s="15"/>
      <c r="I1085" s="15"/>
      <c r="J1085" s="15"/>
      <c r="K1085" s="15"/>
      <c r="L1085" s="16"/>
      <c r="M1085" s="101"/>
      <c r="N1085" s="102"/>
      <c r="O1085" s="103"/>
      <c r="P1085" s="103"/>
      <c r="Q1085" s="103"/>
      <c r="R1085" s="103"/>
      <c r="S1085" s="103"/>
      <c r="T1085" s="104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T1085" s="7" t="s">
        <v>149</v>
      </c>
      <c r="AU1085" s="7" t="s">
        <v>78</v>
      </c>
    </row>
    <row r="1086" spans="1:65" s="18" customFormat="1" ht="24.2" customHeight="1" x14ac:dyDescent="0.2">
      <c r="A1086" s="15"/>
      <c r="B1086" s="16"/>
      <c r="C1086" s="87">
        <v>197</v>
      </c>
      <c r="D1086" s="87" t="s">
        <v>142</v>
      </c>
      <c r="E1086" s="88" t="s">
        <v>1284</v>
      </c>
      <c r="F1086" s="89" t="s">
        <v>1285</v>
      </c>
      <c r="G1086" s="90" t="s">
        <v>251</v>
      </c>
      <c r="H1086" s="91">
        <v>18.3</v>
      </c>
      <c r="I1086" s="2"/>
      <c r="J1086" s="92">
        <f>ROUND(I1086*H1086,2)</f>
        <v>0</v>
      </c>
      <c r="K1086" s="89" t="s">
        <v>146</v>
      </c>
      <c r="L1086" s="16"/>
      <c r="M1086" s="93" t="s">
        <v>1</v>
      </c>
      <c r="N1086" s="94" t="s">
        <v>34</v>
      </c>
      <c r="O1086" s="95">
        <v>2.4E-2</v>
      </c>
      <c r="P1086" s="95">
        <f>O1086*H1086</f>
        <v>0.43920000000000003</v>
      </c>
      <c r="Q1086" s="95">
        <v>1E-3</v>
      </c>
      <c r="R1086" s="95">
        <f>Q1086*H1086</f>
        <v>1.83E-2</v>
      </c>
      <c r="S1086" s="95">
        <v>0</v>
      </c>
      <c r="T1086" s="96">
        <f>S1086*H1086</f>
        <v>0</v>
      </c>
      <c r="U1086" s="15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R1086" s="97" t="s">
        <v>248</v>
      </c>
      <c r="AT1086" s="97" t="s">
        <v>142</v>
      </c>
      <c r="AU1086" s="97" t="s">
        <v>78</v>
      </c>
      <c r="AY1086" s="7" t="s">
        <v>140</v>
      </c>
      <c r="BE1086" s="98">
        <f>IF(N1086="základní",J1086,0)</f>
        <v>0</v>
      </c>
      <c r="BF1086" s="98">
        <f>IF(N1086="snížená",J1086,0)</f>
        <v>0</v>
      </c>
      <c r="BG1086" s="98">
        <f>IF(N1086="zákl. přenesená",J1086,0)</f>
        <v>0</v>
      </c>
      <c r="BH1086" s="98">
        <f>IF(N1086="sníž. přenesená",J1086,0)</f>
        <v>0</v>
      </c>
      <c r="BI1086" s="98">
        <f>IF(N1086="nulová",J1086,0)</f>
        <v>0</v>
      </c>
      <c r="BJ1086" s="7" t="s">
        <v>76</v>
      </c>
      <c r="BK1086" s="98">
        <f>ROUND(I1086*H1086,2)</f>
        <v>0</v>
      </c>
      <c r="BL1086" s="7" t="s">
        <v>248</v>
      </c>
      <c r="BM1086" s="97" t="s">
        <v>1286</v>
      </c>
    </row>
    <row r="1087" spans="1:65" s="18" customFormat="1" x14ac:dyDescent="0.2">
      <c r="A1087" s="15"/>
      <c r="B1087" s="16"/>
      <c r="C1087" s="15"/>
      <c r="D1087" s="189" t="s">
        <v>149</v>
      </c>
      <c r="E1087" s="15"/>
      <c r="F1087" s="190" t="s">
        <v>1287</v>
      </c>
      <c r="G1087" s="15"/>
      <c r="H1087" s="15"/>
      <c r="I1087" s="15"/>
      <c r="J1087" s="15"/>
      <c r="K1087" s="15"/>
      <c r="L1087" s="16"/>
      <c r="M1087" s="101"/>
      <c r="N1087" s="102"/>
      <c r="O1087" s="103"/>
      <c r="P1087" s="103"/>
      <c r="Q1087" s="103"/>
      <c r="R1087" s="103"/>
      <c r="S1087" s="103"/>
      <c r="T1087" s="104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T1087" s="7" t="s">
        <v>149</v>
      </c>
      <c r="AU1087" s="7" t="s">
        <v>78</v>
      </c>
    </row>
    <row r="1088" spans="1:65" s="18" customFormat="1" ht="24.2" customHeight="1" x14ac:dyDescent="0.2">
      <c r="A1088" s="15"/>
      <c r="B1088" s="16"/>
      <c r="C1088" s="87">
        <v>198</v>
      </c>
      <c r="D1088" s="87" t="s">
        <v>142</v>
      </c>
      <c r="E1088" s="88" t="s">
        <v>1289</v>
      </c>
      <c r="F1088" s="89" t="s">
        <v>1277</v>
      </c>
      <c r="G1088" s="90" t="s">
        <v>251</v>
      </c>
      <c r="H1088" s="91">
        <v>18.3</v>
      </c>
      <c r="I1088" s="2"/>
      <c r="J1088" s="92">
        <f>ROUND(I1088*H1088,2)</f>
        <v>0</v>
      </c>
      <c r="K1088" s="89" t="s">
        <v>146</v>
      </c>
      <c r="L1088" s="16"/>
      <c r="M1088" s="93" t="s">
        <v>1</v>
      </c>
      <c r="N1088" s="94" t="s">
        <v>34</v>
      </c>
      <c r="O1088" s="95">
        <v>0.36</v>
      </c>
      <c r="P1088" s="95">
        <f>O1088*H1088</f>
        <v>6.5880000000000001</v>
      </c>
      <c r="Q1088" s="95">
        <v>4.7999999999999996E-3</v>
      </c>
      <c r="R1088" s="95">
        <f>Q1088*H1088</f>
        <v>8.7840000000000001E-2</v>
      </c>
      <c r="S1088" s="95">
        <v>0</v>
      </c>
      <c r="T1088" s="96">
        <f>S1088*H1088</f>
        <v>0</v>
      </c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R1088" s="97" t="s">
        <v>248</v>
      </c>
      <c r="AT1088" s="97" t="s">
        <v>142</v>
      </c>
      <c r="AU1088" s="97" t="s">
        <v>78</v>
      </c>
      <c r="AY1088" s="7" t="s">
        <v>140</v>
      </c>
      <c r="BE1088" s="98">
        <f>IF(N1088="základní",J1088,0)</f>
        <v>0</v>
      </c>
      <c r="BF1088" s="98">
        <f>IF(N1088="snížená",J1088,0)</f>
        <v>0</v>
      </c>
      <c r="BG1088" s="98">
        <f>IF(N1088="zákl. přenesená",J1088,0)</f>
        <v>0</v>
      </c>
      <c r="BH1088" s="98">
        <f>IF(N1088="sníž. přenesená",J1088,0)</f>
        <v>0</v>
      </c>
      <c r="BI1088" s="98">
        <f>IF(N1088="nulová",J1088,0)</f>
        <v>0</v>
      </c>
      <c r="BJ1088" s="7" t="s">
        <v>76</v>
      </c>
      <c r="BK1088" s="98">
        <f>ROUND(I1088*H1088,2)</f>
        <v>0</v>
      </c>
      <c r="BL1088" s="7" t="s">
        <v>248</v>
      </c>
      <c r="BM1088" s="97" t="s">
        <v>1290</v>
      </c>
    </row>
    <row r="1089" spans="1:65" s="18" customFormat="1" x14ac:dyDescent="0.2">
      <c r="A1089" s="15"/>
      <c r="B1089" s="16"/>
      <c r="C1089" s="15"/>
      <c r="D1089" s="189" t="s">
        <v>149</v>
      </c>
      <c r="E1089" s="15"/>
      <c r="F1089" s="190" t="s">
        <v>1291</v>
      </c>
      <c r="G1089" s="15"/>
      <c r="H1089" s="15"/>
      <c r="I1089" s="15"/>
      <c r="J1089" s="15"/>
      <c r="K1089" s="15"/>
      <c r="L1089" s="16"/>
      <c r="M1089" s="101"/>
      <c r="N1089" s="102"/>
      <c r="O1089" s="103"/>
      <c r="P1089" s="103"/>
      <c r="Q1089" s="103"/>
      <c r="R1089" s="103"/>
      <c r="S1089" s="103"/>
      <c r="T1089" s="104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T1089" s="7" t="s">
        <v>149</v>
      </c>
      <c r="AU1089" s="7" t="s">
        <v>78</v>
      </c>
    </row>
    <row r="1090" spans="1:65" s="191" customFormat="1" x14ac:dyDescent="0.2">
      <c r="B1090" s="192"/>
      <c r="D1090" s="99" t="s">
        <v>151</v>
      </c>
      <c r="E1090" s="193" t="s">
        <v>1</v>
      </c>
      <c r="F1090" s="194" t="s">
        <v>443</v>
      </c>
      <c r="H1090" s="193" t="s">
        <v>1</v>
      </c>
      <c r="L1090" s="192"/>
      <c r="M1090" s="195"/>
      <c r="N1090" s="196"/>
      <c r="O1090" s="196"/>
      <c r="P1090" s="196"/>
      <c r="Q1090" s="196"/>
      <c r="R1090" s="196"/>
      <c r="S1090" s="196"/>
      <c r="T1090" s="197"/>
      <c r="AT1090" s="193" t="s">
        <v>151</v>
      </c>
      <c r="AU1090" s="193" t="s">
        <v>78</v>
      </c>
      <c r="AV1090" s="191" t="s">
        <v>76</v>
      </c>
      <c r="AW1090" s="191" t="s">
        <v>26</v>
      </c>
      <c r="AX1090" s="191" t="s">
        <v>68</v>
      </c>
      <c r="AY1090" s="193" t="s">
        <v>140</v>
      </c>
    </row>
    <row r="1091" spans="1:65" s="191" customFormat="1" x14ac:dyDescent="0.2">
      <c r="B1091" s="192"/>
      <c r="D1091" s="99" t="s">
        <v>151</v>
      </c>
      <c r="E1091" s="193" t="s">
        <v>1</v>
      </c>
      <c r="F1091" s="194" t="s">
        <v>444</v>
      </c>
      <c r="H1091" s="193" t="s">
        <v>1</v>
      </c>
      <c r="L1091" s="192"/>
      <c r="M1091" s="195"/>
      <c r="N1091" s="196"/>
      <c r="O1091" s="196"/>
      <c r="P1091" s="196"/>
      <c r="Q1091" s="196"/>
      <c r="R1091" s="196"/>
      <c r="S1091" s="196"/>
      <c r="T1091" s="197"/>
      <c r="AT1091" s="193" t="s">
        <v>151</v>
      </c>
      <c r="AU1091" s="193" t="s">
        <v>78</v>
      </c>
      <c r="AV1091" s="191" t="s">
        <v>76</v>
      </c>
      <c r="AW1091" s="191" t="s">
        <v>26</v>
      </c>
      <c r="AX1091" s="191" t="s">
        <v>68</v>
      </c>
      <c r="AY1091" s="193" t="s">
        <v>140</v>
      </c>
    </row>
    <row r="1092" spans="1:65" s="172" customFormat="1" x14ac:dyDescent="0.2">
      <c r="B1092" s="173"/>
      <c r="D1092" s="99" t="s">
        <v>151</v>
      </c>
      <c r="E1092" s="174" t="s">
        <v>1</v>
      </c>
      <c r="F1092" s="175" t="s">
        <v>445</v>
      </c>
      <c r="H1092" s="176">
        <v>3.8</v>
      </c>
      <c r="L1092" s="173"/>
      <c r="M1092" s="177"/>
      <c r="N1092" s="178"/>
      <c r="O1092" s="178"/>
      <c r="P1092" s="178"/>
      <c r="Q1092" s="178"/>
      <c r="R1092" s="178"/>
      <c r="S1092" s="178"/>
      <c r="T1092" s="179"/>
      <c r="AT1092" s="174" t="s">
        <v>151</v>
      </c>
      <c r="AU1092" s="174" t="s">
        <v>78</v>
      </c>
      <c r="AV1092" s="172" t="s">
        <v>78</v>
      </c>
      <c r="AW1092" s="172" t="s">
        <v>26</v>
      </c>
      <c r="AX1092" s="172" t="s">
        <v>68</v>
      </c>
      <c r="AY1092" s="174" t="s">
        <v>140</v>
      </c>
    </row>
    <row r="1093" spans="1:65" s="191" customFormat="1" x14ac:dyDescent="0.2">
      <c r="B1093" s="192"/>
      <c r="D1093" s="99" t="s">
        <v>151</v>
      </c>
      <c r="E1093" s="193" t="s">
        <v>1</v>
      </c>
      <c r="F1093" s="194" t="s">
        <v>446</v>
      </c>
      <c r="H1093" s="193" t="s">
        <v>1</v>
      </c>
      <c r="L1093" s="192"/>
      <c r="M1093" s="195"/>
      <c r="N1093" s="196"/>
      <c r="O1093" s="196"/>
      <c r="P1093" s="196"/>
      <c r="Q1093" s="196"/>
      <c r="R1093" s="196"/>
      <c r="S1093" s="196"/>
      <c r="T1093" s="197"/>
      <c r="AT1093" s="193" t="s">
        <v>151</v>
      </c>
      <c r="AU1093" s="193" t="s">
        <v>78</v>
      </c>
      <c r="AV1093" s="191" t="s">
        <v>76</v>
      </c>
      <c r="AW1093" s="191" t="s">
        <v>26</v>
      </c>
      <c r="AX1093" s="191" t="s">
        <v>68</v>
      </c>
      <c r="AY1093" s="193" t="s">
        <v>140</v>
      </c>
    </row>
    <row r="1094" spans="1:65" s="172" customFormat="1" x14ac:dyDescent="0.2">
      <c r="B1094" s="173"/>
      <c r="D1094" s="99" t="s">
        <v>151</v>
      </c>
      <c r="E1094" s="174" t="s">
        <v>1</v>
      </c>
      <c r="F1094" s="175" t="s">
        <v>447</v>
      </c>
      <c r="H1094" s="176">
        <v>5.3</v>
      </c>
      <c r="L1094" s="173"/>
      <c r="M1094" s="177"/>
      <c r="N1094" s="178"/>
      <c r="O1094" s="178"/>
      <c r="P1094" s="178"/>
      <c r="Q1094" s="178"/>
      <c r="R1094" s="178"/>
      <c r="S1094" s="178"/>
      <c r="T1094" s="179"/>
      <c r="AT1094" s="174" t="s">
        <v>151</v>
      </c>
      <c r="AU1094" s="174" t="s">
        <v>78</v>
      </c>
      <c r="AV1094" s="172" t="s">
        <v>78</v>
      </c>
      <c r="AW1094" s="172" t="s">
        <v>26</v>
      </c>
      <c r="AX1094" s="172" t="s">
        <v>68</v>
      </c>
      <c r="AY1094" s="174" t="s">
        <v>140</v>
      </c>
    </row>
    <row r="1095" spans="1:65" s="191" customFormat="1" x14ac:dyDescent="0.2">
      <c r="B1095" s="192"/>
      <c r="D1095" s="99" t="s">
        <v>151</v>
      </c>
      <c r="E1095" s="193" t="s">
        <v>1</v>
      </c>
      <c r="F1095" s="194" t="s">
        <v>448</v>
      </c>
      <c r="H1095" s="193" t="s">
        <v>1</v>
      </c>
      <c r="L1095" s="192"/>
      <c r="M1095" s="195"/>
      <c r="N1095" s="196"/>
      <c r="O1095" s="196"/>
      <c r="P1095" s="196"/>
      <c r="Q1095" s="196"/>
      <c r="R1095" s="196"/>
      <c r="S1095" s="196"/>
      <c r="T1095" s="197"/>
      <c r="AT1095" s="193" t="s">
        <v>151</v>
      </c>
      <c r="AU1095" s="193" t="s">
        <v>78</v>
      </c>
      <c r="AV1095" s="191" t="s">
        <v>76</v>
      </c>
      <c r="AW1095" s="191" t="s">
        <v>26</v>
      </c>
      <c r="AX1095" s="191" t="s">
        <v>68</v>
      </c>
      <c r="AY1095" s="193" t="s">
        <v>140</v>
      </c>
    </row>
    <row r="1096" spans="1:65" s="172" customFormat="1" x14ac:dyDescent="0.2">
      <c r="B1096" s="173"/>
      <c r="D1096" s="99" t="s">
        <v>151</v>
      </c>
      <c r="E1096" s="174" t="s">
        <v>1</v>
      </c>
      <c r="F1096" s="175" t="s">
        <v>449</v>
      </c>
      <c r="H1096" s="176">
        <v>4.3</v>
      </c>
      <c r="L1096" s="173"/>
      <c r="M1096" s="177"/>
      <c r="N1096" s="178"/>
      <c r="O1096" s="178"/>
      <c r="P1096" s="178"/>
      <c r="Q1096" s="178"/>
      <c r="R1096" s="178"/>
      <c r="S1096" s="178"/>
      <c r="T1096" s="179"/>
      <c r="AT1096" s="174" t="s">
        <v>151</v>
      </c>
      <c r="AU1096" s="174" t="s">
        <v>78</v>
      </c>
      <c r="AV1096" s="172" t="s">
        <v>78</v>
      </c>
      <c r="AW1096" s="172" t="s">
        <v>26</v>
      </c>
      <c r="AX1096" s="172" t="s">
        <v>68</v>
      </c>
      <c r="AY1096" s="174" t="s">
        <v>140</v>
      </c>
    </row>
    <row r="1097" spans="1:65" s="191" customFormat="1" x14ac:dyDescent="0.2">
      <c r="B1097" s="192"/>
      <c r="D1097" s="99" t="s">
        <v>151</v>
      </c>
      <c r="E1097" s="193" t="s">
        <v>1</v>
      </c>
      <c r="F1097" s="194" t="s">
        <v>450</v>
      </c>
      <c r="H1097" s="193" t="s">
        <v>1</v>
      </c>
      <c r="L1097" s="192"/>
      <c r="M1097" s="195"/>
      <c r="N1097" s="196"/>
      <c r="O1097" s="196"/>
      <c r="P1097" s="196"/>
      <c r="Q1097" s="196"/>
      <c r="R1097" s="196"/>
      <c r="S1097" s="196"/>
      <c r="T1097" s="197"/>
      <c r="AT1097" s="193" t="s">
        <v>151</v>
      </c>
      <c r="AU1097" s="193" t="s">
        <v>78</v>
      </c>
      <c r="AV1097" s="191" t="s">
        <v>76</v>
      </c>
      <c r="AW1097" s="191" t="s">
        <v>26</v>
      </c>
      <c r="AX1097" s="191" t="s">
        <v>68</v>
      </c>
      <c r="AY1097" s="193" t="s">
        <v>140</v>
      </c>
    </row>
    <row r="1098" spans="1:65" s="172" customFormat="1" x14ac:dyDescent="0.2">
      <c r="B1098" s="173"/>
      <c r="D1098" s="99" t="s">
        <v>151</v>
      </c>
      <c r="E1098" s="174" t="s">
        <v>1</v>
      </c>
      <c r="F1098" s="175" t="s">
        <v>451</v>
      </c>
      <c r="H1098" s="176">
        <v>4.9000000000000004</v>
      </c>
      <c r="L1098" s="173"/>
      <c r="M1098" s="177"/>
      <c r="N1098" s="178"/>
      <c r="O1098" s="178"/>
      <c r="P1098" s="178"/>
      <c r="Q1098" s="178"/>
      <c r="R1098" s="178"/>
      <c r="S1098" s="178"/>
      <c r="T1098" s="179"/>
      <c r="AT1098" s="174" t="s">
        <v>151</v>
      </c>
      <c r="AU1098" s="174" t="s">
        <v>78</v>
      </c>
      <c r="AV1098" s="172" t="s">
        <v>78</v>
      </c>
      <c r="AW1098" s="172" t="s">
        <v>26</v>
      </c>
      <c r="AX1098" s="172" t="s">
        <v>68</v>
      </c>
      <c r="AY1098" s="174" t="s">
        <v>140</v>
      </c>
    </row>
    <row r="1099" spans="1:65" s="180" customFormat="1" x14ac:dyDescent="0.2">
      <c r="B1099" s="181"/>
      <c r="D1099" s="99" t="s">
        <v>151</v>
      </c>
      <c r="E1099" s="182" t="s">
        <v>1</v>
      </c>
      <c r="F1099" s="183" t="s">
        <v>157</v>
      </c>
      <c r="H1099" s="184">
        <v>18.3</v>
      </c>
      <c r="L1099" s="181"/>
      <c r="M1099" s="185"/>
      <c r="N1099" s="186"/>
      <c r="O1099" s="186"/>
      <c r="P1099" s="186"/>
      <c r="Q1099" s="186"/>
      <c r="R1099" s="186"/>
      <c r="S1099" s="186"/>
      <c r="T1099" s="187"/>
      <c r="AT1099" s="182" t="s">
        <v>151</v>
      </c>
      <c r="AU1099" s="182" t="s">
        <v>78</v>
      </c>
      <c r="AV1099" s="180" t="s">
        <v>147</v>
      </c>
      <c r="AW1099" s="180" t="s">
        <v>26</v>
      </c>
      <c r="AX1099" s="180" t="s">
        <v>76</v>
      </c>
      <c r="AY1099" s="182" t="s">
        <v>140</v>
      </c>
    </row>
    <row r="1100" spans="1:65" s="18" customFormat="1" ht="16.5" customHeight="1" x14ac:dyDescent="0.2">
      <c r="A1100" s="15"/>
      <c r="B1100" s="16"/>
      <c r="C1100" s="87">
        <v>199</v>
      </c>
      <c r="D1100" s="87" t="s">
        <v>142</v>
      </c>
      <c r="E1100" s="88" t="s">
        <v>1292</v>
      </c>
      <c r="F1100" s="89" t="s">
        <v>1293</v>
      </c>
      <c r="G1100" s="90" t="s">
        <v>251</v>
      </c>
      <c r="H1100" s="91">
        <v>18.3</v>
      </c>
      <c r="I1100" s="2"/>
      <c r="J1100" s="92">
        <f>ROUND(I1100*H1100,2)</f>
        <v>0</v>
      </c>
      <c r="K1100" s="89" t="s">
        <v>146</v>
      </c>
      <c r="L1100" s="16"/>
      <c r="M1100" s="93" t="s">
        <v>1</v>
      </c>
      <c r="N1100" s="94" t="s">
        <v>34</v>
      </c>
      <c r="O1100" s="95">
        <v>0.28699999999999998</v>
      </c>
      <c r="P1100" s="95">
        <f>O1100*H1100</f>
        <v>5.2520999999999995</v>
      </c>
      <c r="Q1100" s="95">
        <v>1.4E-3</v>
      </c>
      <c r="R1100" s="95">
        <f>Q1100*H1100</f>
        <v>2.562E-2</v>
      </c>
      <c r="S1100" s="95">
        <v>0</v>
      </c>
      <c r="T1100" s="96">
        <f>S1100*H1100</f>
        <v>0</v>
      </c>
      <c r="U1100" s="15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R1100" s="97" t="s">
        <v>248</v>
      </c>
      <c r="AT1100" s="97" t="s">
        <v>142</v>
      </c>
      <c r="AU1100" s="97" t="s">
        <v>78</v>
      </c>
      <c r="AY1100" s="7" t="s">
        <v>140</v>
      </c>
      <c r="BE1100" s="98">
        <f>IF(N1100="základní",J1100,0)</f>
        <v>0</v>
      </c>
      <c r="BF1100" s="98">
        <f>IF(N1100="snížená",J1100,0)</f>
        <v>0</v>
      </c>
      <c r="BG1100" s="98">
        <f>IF(N1100="zákl. přenesená",J1100,0)</f>
        <v>0</v>
      </c>
      <c r="BH1100" s="98">
        <f>IF(N1100="sníž. přenesená",J1100,0)</f>
        <v>0</v>
      </c>
      <c r="BI1100" s="98">
        <f>IF(N1100="nulová",J1100,0)</f>
        <v>0</v>
      </c>
      <c r="BJ1100" s="7" t="s">
        <v>76</v>
      </c>
      <c r="BK1100" s="98">
        <f>ROUND(I1100*H1100,2)</f>
        <v>0</v>
      </c>
      <c r="BL1100" s="7" t="s">
        <v>248</v>
      </c>
      <c r="BM1100" s="97" t="s">
        <v>1294</v>
      </c>
    </row>
    <row r="1101" spans="1:65" s="18" customFormat="1" x14ac:dyDescent="0.2">
      <c r="A1101" s="15"/>
      <c r="B1101" s="16"/>
      <c r="C1101" s="15"/>
      <c r="D1101" s="189" t="s">
        <v>149</v>
      </c>
      <c r="E1101" s="15"/>
      <c r="F1101" s="190" t="s">
        <v>1295</v>
      </c>
      <c r="G1101" s="15"/>
      <c r="H1101" s="15"/>
      <c r="I1101" s="15"/>
      <c r="J1101" s="15"/>
      <c r="K1101" s="15"/>
      <c r="L1101" s="16"/>
      <c r="M1101" s="101"/>
      <c r="N1101" s="102"/>
      <c r="O1101" s="103"/>
      <c r="P1101" s="103"/>
      <c r="Q1101" s="103"/>
      <c r="R1101" s="103"/>
      <c r="S1101" s="103"/>
      <c r="T1101" s="104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T1101" s="7" t="s">
        <v>149</v>
      </c>
      <c r="AU1101" s="7" t="s">
        <v>78</v>
      </c>
    </row>
    <row r="1102" spans="1:65" s="18" customFormat="1" ht="19.5" x14ac:dyDescent="0.2">
      <c r="A1102" s="15"/>
      <c r="B1102" s="16"/>
      <c r="C1102" s="15"/>
      <c r="D1102" s="99" t="s">
        <v>380</v>
      </c>
      <c r="E1102" s="15"/>
      <c r="F1102" s="100" t="s">
        <v>1296</v>
      </c>
      <c r="G1102" s="15"/>
      <c r="H1102" s="15"/>
      <c r="I1102" s="15"/>
      <c r="J1102" s="15"/>
      <c r="K1102" s="15"/>
      <c r="L1102" s="16"/>
      <c r="M1102" s="101"/>
      <c r="N1102" s="102"/>
      <c r="O1102" s="103"/>
      <c r="P1102" s="103"/>
      <c r="Q1102" s="103"/>
      <c r="R1102" s="103"/>
      <c r="S1102" s="103"/>
      <c r="T1102" s="104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T1102" s="7" t="s">
        <v>380</v>
      </c>
      <c r="AU1102" s="7" t="s">
        <v>78</v>
      </c>
    </row>
    <row r="1103" spans="1:65" s="18" customFormat="1" ht="24.2" customHeight="1" x14ac:dyDescent="0.2">
      <c r="A1103" s="15"/>
      <c r="B1103" s="16"/>
      <c r="C1103" s="87">
        <v>200</v>
      </c>
      <c r="D1103" s="87" t="s">
        <v>142</v>
      </c>
      <c r="E1103" s="88" t="s">
        <v>1298</v>
      </c>
      <c r="F1103" s="89" t="s">
        <v>1299</v>
      </c>
      <c r="G1103" s="90" t="s">
        <v>203</v>
      </c>
      <c r="H1103" s="91">
        <v>0.13500000000000001</v>
      </c>
      <c r="I1103" s="2"/>
      <c r="J1103" s="92">
        <f>ROUND(I1103*H1103,2)</f>
        <v>0</v>
      </c>
      <c r="K1103" s="89" t="s">
        <v>146</v>
      </c>
      <c r="L1103" s="16"/>
      <c r="M1103" s="93" t="s">
        <v>1</v>
      </c>
      <c r="N1103" s="94" t="s">
        <v>34</v>
      </c>
      <c r="O1103" s="95">
        <v>2.859</v>
      </c>
      <c r="P1103" s="95">
        <f>O1103*H1103</f>
        <v>0.385965</v>
      </c>
      <c r="Q1103" s="95">
        <v>0</v>
      </c>
      <c r="R1103" s="95">
        <f>Q1103*H1103</f>
        <v>0</v>
      </c>
      <c r="S1103" s="95">
        <v>0</v>
      </c>
      <c r="T1103" s="96">
        <f>S1103*H1103</f>
        <v>0</v>
      </c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R1103" s="97" t="s">
        <v>248</v>
      </c>
      <c r="AT1103" s="97" t="s">
        <v>142</v>
      </c>
      <c r="AU1103" s="97" t="s">
        <v>78</v>
      </c>
      <c r="AY1103" s="7" t="s">
        <v>140</v>
      </c>
      <c r="BE1103" s="98">
        <f>IF(N1103="základní",J1103,0)</f>
        <v>0</v>
      </c>
      <c r="BF1103" s="98">
        <f>IF(N1103="snížená",J1103,0)</f>
        <v>0</v>
      </c>
      <c r="BG1103" s="98">
        <f>IF(N1103="zákl. přenesená",J1103,0)</f>
        <v>0</v>
      </c>
      <c r="BH1103" s="98">
        <f>IF(N1103="sníž. přenesená",J1103,0)</f>
        <v>0</v>
      </c>
      <c r="BI1103" s="98">
        <f>IF(N1103="nulová",J1103,0)</f>
        <v>0</v>
      </c>
      <c r="BJ1103" s="7" t="s">
        <v>76</v>
      </c>
      <c r="BK1103" s="98">
        <f>ROUND(I1103*H1103,2)</f>
        <v>0</v>
      </c>
      <c r="BL1103" s="7" t="s">
        <v>248</v>
      </c>
      <c r="BM1103" s="97" t="s">
        <v>1300</v>
      </c>
    </row>
    <row r="1104" spans="1:65" s="18" customFormat="1" x14ac:dyDescent="0.2">
      <c r="A1104" s="15"/>
      <c r="B1104" s="16"/>
      <c r="C1104" s="15"/>
      <c r="D1104" s="189" t="s">
        <v>149</v>
      </c>
      <c r="E1104" s="15"/>
      <c r="F1104" s="190" t="s">
        <v>1301</v>
      </c>
      <c r="G1104" s="15"/>
      <c r="H1104" s="15"/>
      <c r="I1104" s="15"/>
      <c r="J1104" s="15"/>
      <c r="K1104" s="15"/>
      <c r="L1104" s="16"/>
      <c r="M1104" s="101"/>
      <c r="N1104" s="102"/>
      <c r="O1104" s="103"/>
      <c r="P1104" s="103"/>
      <c r="Q1104" s="103"/>
      <c r="R1104" s="103"/>
      <c r="S1104" s="103"/>
      <c r="T1104" s="104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T1104" s="7" t="s">
        <v>149</v>
      </c>
      <c r="AU1104" s="7" t="s">
        <v>78</v>
      </c>
    </row>
    <row r="1105" spans="1:65" s="76" customFormat="1" ht="22.9" customHeight="1" x14ac:dyDescent="0.2">
      <c r="B1105" s="77"/>
      <c r="D1105" s="78" t="s">
        <v>67</v>
      </c>
      <c r="E1105" s="170" t="s">
        <v>1302</v>
      </c>
      <c r="F1105" s="170" t="s">
        <v>1303</v>
      </c>
      <c r="J1105" s="171">
        <f>BK1105</f>
        <v>0</v>
      </c>
      <c r="L1105" s="77"/>
      <c r="M1105" s="81"/>
      <c r="N1105" s="82"/>
      <c r="O1105" s="82"/>
      <c r="P1105" s="83">
        <f>SUM(P1106:P1117)</f>
        <v>75.920400000000001</v>
      </c>
      <c r="Q1105" s="82"/>
      <c r="R1105" s="83">
        <f>SUM(R1106:R1117)</f>
        <v>4.9420199999999997E-2</v>
      </c>
      <c r="S1105" s="82"/>
      <c r="T1105" s="84">
        <f>SUM(T1106:T1117)</f>
        <v>0</v>
      </c>
      <c r="AR1105" s="78" t="s">
        <v>78</v>
      </c>
      <c r="AT1105" s="85" t="s">
        <v>67</v>
      </c>
      <c r="AU1105" s="85" t="s">
        <v>76</v>
      </c>
      <c r="AY1105" s="78" t="s">
        <v>140</v>
      </c>
      <c r="BK1105" s="86">
        <f>SUM(BK1106:BK1117)</f>
        <v>0</v>
      </c>
    </row>
    <row r="1106" spans="1:65" s="18" customFormat="1" ht="24.2" customHeight="1" x14ac:dyDescent="0.2">
      <c r="A1106" s="15"/>
      <c r="B1106" s="16"/>
      <c r="C1106" s="87">
        <v>201</v>
      </c>
      <c r="D1106" s="87" t="s">
        <v>142</v>
      </c>
      <c r="E1106" s="88" t="s">
        <v>1304</v>
      </c>
      <c r="F1106" s="89" t="s">
        <v>1305</v>
      </c>
      <c r="G1106" s="90" t="s">
        <v>251</v>
      </c>
      <c r="H1106" s="91">
        <v>57.468000000000004</v>
      </c>
      <c r="I1106" s="2"/>
      <c r="J1106" s="92">
        <f>ROUND(I1106*H1106,2)</f>
        <v>0</v>
      </c>
      <c r="K1106" s="89" t="s">
        <v>146</v>
      </c>
      <c r="L1106" s="16"/>
      <c r="M1106" s="93" t="s">
        <v>1</v>
      </c>
      <c r="N1106" s="94" t="s">
        <v>34</v>
      </c>
      <c r="O1106" s="95">
        <v>0.3</v>
      </c>
      <c r="P1106" s="95">
        <f>O1106*H1106</f>
        <v>17.240400000000001</v>
      </c>
      <c r="Q1106" s="95">
        <v>1.4999999999999999E-4</v>
      </c>
      <c r="R1106" s="95">
        <f>Q1106*H1106</f>
        <v>8.6201999999999997E-3</v>
      </c>
      <c r="S1106" s="95">
        <v>0</v>
      </c>
      <c r="T1106" s="96">
        <f>S1106*H1106</f>
        <v>0</v>
      </c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R1106" s="97" t="s">
        <v>248</v>
      </c>
      <c r="AT1106" s="97" t="s">
        <v>142</v>
      </c>
      <c r="AU1106" s="97" t="s">
        <v>78</v>
      </c>
      <c r="AY1106" s="7" t="s">
        <v>140</v>
      </c>
      <c r="BE1106" s="98">
        <f>IF(N1106="základní",J1106,0)</f>
        <v>0</v>
      </c>
      <c r="BF1106" s="98">
        <f>IF(N1106="snížená",J1106,0)</f>
        <v>0</v>
      </c>
      <c r="BG1106" s="98">
        <f>IF(N1106="zákl. přenesená",J1106,0)</f>
        <v>0</v>
      </c>
      <c r="BH1106" s="98">
        <f>IF(N1106="sníž. přenesená",J1106,0)</f>
        <v>0</v>
      </c>
      <c r="BI1106" s="98">
        <f>IF(N1106="nulová",J1106,0)</f>
        <v>0</v>
      </c>
      <c r="BJ1106" s="7" t="s">
        <v>76</v>
      </c>
      <c r="BK1106" s="98">
        <f>ROUND(I1106*H1106,2)</f>
        <v>0</v>
      </c>
      <c r="BL1106" s="7" t="s">
        <v>248</v>
      </c>
      <c r="BM1106" s="97" t="s">
        <v>1306</v>
      </c>
    </row>
    <row r="1107" spans="1:65" s="18" customFormat="1" x14ac:dyDescent="0.2">
      <c r="A1107" s="15"/>
      <c r="B1107" s="16"/>
      <c r="C1107" s="15"/>
      <c r="D1107" s="189" t="s">
        <v>149</v>
      </c>
      <c r="E1107" s="15"/>
      <c r="F1107" s="190" t="s">
        <v>1307</v>
      </c>
      <c r="G1107" s="15"/>
      <c r="H1107" s="15"/>
      <c r="I1107" s="15"/>
      <c r="J1107" s="15"/>
      <c r="K1107" s="15"/>
      <c r="L1107" s="16"/>
      <c r="M1107" s="101"/>
      <c r="N1107" s="102"/>
      <c r="O1107" s="103"/>
      <c r="P1107" s="103"/>
      <c r="Q1107" s="103"/>
      <c r="R1107" s="103"/>
      <c r="S1107" s="103"/>
      <c r="T1107" s="104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T1107" s="7" t="s">
        <v>149</v>
      </c>
      <c r="AU1107" s="7" t="s">
        <v>78</v>
      </c>
    </row>
    <row r="1108" spans="1:65" s="191" customFormat="1" x14ac:dyDescent="0.2">
      <c r="B1108" s="192"/>
      <c r="D1108" s="99" t="s">
        <v>151</v>
      </c>
      <c r="E1108" s="193" t="s">
        <v>1</v>
      </c>
      <c r="F1108" s="194" t="s">
        <v>790</v>
      </c>
      <c r="H1108" s="193" t="s">
        <v>1</v>
      </c>
      <c r="L1108" s="192"/>
      <c r="M1108" s="195"/>
      <c r="N1108" s="196"/>
      <c r="O1108" s="196"/>
      <c r="P1108" s="196"/>
      <c r="Q1108" s="196"/>
      <c r="R1108" s="196"/>
      <c r="S1108" s="196"/>
      <c r="T1108" s="197"/>
      <c r="AT1108" s="193" t="s">
        <v>151</v>
      </c>
      <c r="AU1108" s="193" t="s">
        <v>78</v>
      </c>
      <c r="AV1108" s="191" t="s">
        <v>76</v>
      </c>
      <c r="AW1108" s="191" t="s">
        <v>26</v>
      </c>
      <c r="AX1108" s="191" t="s">
        <v>68</v>
      </c>
      <c r="AY1108" s="193" t="s">
        <v>140</v>
      </c>
    </row>
    <row r="1109" spans="1:65" s="172" customFormat="1" x14ac:dyDescent="0.2">
      <c r="B1109" s="173"/>
      <c r="D1109" s="99" t="s">
        <v>151</v>
      </c>
      <c r="E1109" s="174" t="s">
        <v>1</v>
      </c>
      <c r="F1109" s="175" t="s">
        <v>1308</v>
      </c>
      <c r="H1109" s="176">
        <v>57.468000000000004</v>
      </c>
      <c r="L1109" s="173"/>
      <c r="M1109" s="177"/>
      <c r="N1109" s="178"/>
      <c r="O1109" s="178"/>
      <c r="P1109" s="178"/>
      <c r="Q1109" s="178"/>
      <c r="R1109" s="178"/>
      <c r="S1109" s="178"/>
      <c r="T1109" s="179"/>
      <c r="AT1109" s="174" t="s">
        <v>151</v>
      </c>
      <c r="AU1109" s="174" t="s">
        <v>78</v>
      </c>
      <c r="AV1109" s="172" t="s">
        <v>78</v>
      </c>
      <c r="AW1109" s="172" t="s">
        <v>26</v>
      </c>
      <c r="AX1109" s="172" t="s">
        <v>76</v>
      </c>
      <c r="AY1109" s="174" t="s">
        <v>140</v>
      </c>
    </row>
    <row r="1110" spans="1:65" s="18" customFormat="1" ht="24.2" customHeight="1" x14ac:dyDescent="0.2">
      <c r="A1110" s="15"/>
      <c r="B1110" s="16"/>
      <c r="C1110" s="87">
        <v>202</v>
      </c>
      <c r="D1110" s="87" t="s">
        <v>142</v>
      </c>
      <c r="E1110" s="88" t="s">
        <v>1310</v>
      </c>
      <c r="F1110" s="89" t="s">
        <v>1311</v>
      </c>
      <c r="G1110" s="90" t="s">
        <v>251</v>
      </c>
      <c r="H1110" s="91">
        <v>120</v>
      </c>
      <c r="I1110" s="2"/>
      <c r="J1110" s="92">
        <f>ROUND(I1110*H1110,2)</f>
        <v>0</v>
      </c>
      <c r="K1110" s="89" t="s">
        <v>146</v>
      </c>
      <c r="L1110" s="16"/>
      <c r="M1110" s="93" t="s">
        <v>1</v>
      </c>
      <c r="N1110" s="94" t="s">
        <v>34</v>
      </c>
      <c r="O1110" s="95">
        <v>0.13300000000000001</v>
      </c>
      <c r="P1110" s="95">
        <f>O1110*H1110</f>
        <v>15.96</v>
      </c>
      <c r="Q1110" s="95">
        <v>8.0000000000000007E-5</v>
      </c>
      <c r="R1110" s="95">
        <f>Q1110*H1110</f>
        <v>9.6000000000000009E-3</v>
      </c>
      <c r="S1110" s="95">
        <v>0</v>
      </c>
      <c r="T1110" s="96">
        <f>S1110*H1110</f>
        <v>0</v>
      </c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R1110" s="97" t="s">
        <v>248</v>
      </c>
      <c r="AT1110" s="97" t="s">
        <v>142</v>
      </c>
      <c r="AU1110" s="97" t="s">
        <v>78</v>
      </c>
      <c r="AY1110" s="7" t="s">
        <v>140</v>
      </c>
      <c r="BE1110" s="98">
        <f>IF(N1110="základní",J1110,0)</f>
        <v>0</v>
      </c>
      <c r="BF1110" s="98">
        <f>IF(N1110="snížená",J1110,0)</f>
        <v>0</v>
      </c>
      <c r="BG1110" s="98">
        <f>IF(N1110="zákl. přenesená",J1110,0)</f>
        <v>0</v>
      </c>
      <c r="BH1110" s="98">
        <f>IF(N1110="sníž. přenesená",J1110,0)</f>
        <v>0</v>
      </c>
      <c r="BI1110" s="98">
        <f>IF(N1110="nulová",J1110,0)</f>
        <v>0</v>
      </c>
      <c r="BJ1110" s="7" t="s">
        <v>76</v>
      </c>
      <c r="BK1110" s="98">
        <f>ROUND(I1110*H1110,2)</f>
        <v>0</v>
      </c>
      <c r="BL1110" s="7" t="s">
        <v>248</v>
      </c>
      <c r="BM1110" s="97" t="s">
        <v>1312</v>
      </c>
    </row>
    <row r="1111" spans="1:65" s="18" customFormat="1" x14ac:dyDescent="0.2">
      <c r="A1111" s="15"/>
      <c r="B1111" s="16"/>
      <c r="C1111" s="15"/>
      <c r="D1111" s="189" t="s">
        <v>149</v>
      </c>
      <c r="E1111" s="15"/>
      <c r="F1111" s="190" t="s">
        <v>1313</v>
      </c>
      <c r="G1111" s="15"/>
      <c r="H1111" s="15"/>
      <c r="I1111" s="15"/>
      <c r="J1111" s="15"/>
      <c r="K1111" s="15"/>
      <c r="L1111" s="16"/>
      <c r="M1111" s="101"/>
      <c r="N1111" s="102"/>
      <c r="O1111" s="103"/>
      <c r="P1111" s="103"/>
      <c r="Q1111" s="103"/>
      <c r="R1111" s="103"/>
      <c r="S1111" s="103"/>
      <c r="T1111" s="104"/>
      <c r="U1111" s="15"/>
      <c r="V1111" s="15"/>
      <c r="W1111" s="15"/>
      <c r="X1111" s="15"/>
      <c r="Y1111" s="15"/>
      <c r="Z1111" s="15"/>
      <c r="AA1111" s="15"/>
      <c r="AB1111" s="15"/>
      <c r="AC1111" s="15"/>
      <c r="AD1111" s="15"/>
      <c r="AE1111" s="15"/>
      <c r="AT1111" s="7" t="s">
        <v>149</v>
      </c>
      <c r="AU1111" s="7" t="s">
        <v>78</v>
      </c>
    </row>
    <row r="1112" spans="1:65" s="18" customFormat="1" ht="24.2" customHeight="1" x14ac:dyDescent="0.2">
      <c r="A1112" s="15"/>
      <c r="B1112" s="16"/>
      <c r="C1112" s="87">
        <v>203</v>
      </c>
      <c r="D1112" s="87" t="s">
        <v>142</v>
      </c>
      <c r="E1112" s="88" t="s">
        <v>1314</v>
      </c>
      <c r="F1112" s="89" t="s">
        <v>1315</v>
      </c>
      <c r="G1112" s="90" t="s">
        <v>251</v>
      </c>
      <c r="H1112" s="91">
        <v>120</v>
      </c>
      <c r="I1112" s="2"/>
      <c r="J1112" s="92">
        <f>ROUND(I1112*H1112,2)</f>
        <v>0</v>
      </c>
      <c r="K1112" s="89" t="s">
        <v>146</v>
      </c>
      <c r="L1112" s="16"/>
      <c r="M1112" s="93" t="s">
        <v>1</v>
      </c>
      <c r="N1112" s="94" t="s">
        <v>34</v>
      </c>
      <c r="O1112" s="95">
        <v>0.184</v>
      </c>
      <c r="P1112" s="95">
        <f>O1112*H1112</f>
        <v>22.08</v>
      </c>
      <c r="Q1112" s="95">
        <v>1.3999999999999999E-4</v>
      </c>
      <c r="R1112" s="95">
        <f>Q1112*H1112</f>
        <v>1.6799999999999999E-2</v>
      </c>
      <c r="S1112" s="95">
        <v>0</v>
      </c>
      <c r="T1112" s="96">
        <f>S1112*H1112</f>
        <v>0</v>
      </c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R1112" s="97" t="s">
        <v>248</v>
      </c>
      <c r="AT1112" s="97" t="s">
        <v>142</v>
      </c>
      <c r="AU1112" s="97" t="s">
        <v>78</v>
      </c>
      <c r="AY1112" s="7" t="s">
        <v>140</v>
      </c>
      <c r="BE1112" s="98">
        <f>IF(N1112="základní",J1112,0)</f>
        <v>0</v>
      </c>
      <c r="BF1112" s="98">
        <f>IF(N1112="snížená",J1112,0)</f>
        <v>0</v>
      </c>
      <c r="BG1112" s="98">
        <f>IF(N1112="zákl. přenesená",J1112,0)</f>
        <v>0</v>
      </c>
      <c r="BH1112" s="98">
        <f>IF(N1112="sníž. přenesená",J1112,0)</f>
        <v>0</v>
      </c>
      <c r="BI1112" s="98">
        <f>IF(N1112="nulová",J1112,0)</f>
        <v>0</v>
      </c>
      <c r="BJ1112" s="7" t="s">
        <v>76</v>
      </c>
      <c r="BK1112" s="98">
        <f>ROUND(I1112*H1112,2)</f>
        <v>0</v>
      </c>
      <c r="BL1112" s="7" t="s">
        <v>248</v>
      </c>
      <c r="BM1112" s="97" t="s">
        <v>1316</v>
      </c>
    </row>
    <row r="1113" spans="1:65" s="18" customFormat="1" x14ac:dyDescent="0.2">
      <c r="A1113" s="15"/>
      <c r="B1113" s="16"/>
      <c r="C1113" s="15"/>
      <c r="D1113" s="189" t="s">
        <v>149</v>
      </c>
      <c r="E1113" s="15"/>
      <c r="F1113" s="190" t="s">
        <v>1317</v>
      </c>
      <c r="G1113" s="15"/>
      <c r="H1113" s="15"/>
      <c r="I1113" s="15"/>
      <c r="J1113" s="15"/>
      <c r="K1113" s="15"/>
      <c r="L1113" s="16"/>
      <c r="M1113" s="101"/>
      <c r="N1113" s="102"/>
      <c r="O1113" s="103"/>
      <c r="P1113" s="103"/>
      <c r="Q1113" s="103"/>
      <c r="R1113" s="103"/>
      <c r="S1113" s="103"/>
      <c r="T1113" s="104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T1113" s="7" t="s">
        <v>149</v>
      </c>
      <c r="AU1113" s="7" t="s">
        <v>78</v>
      </c>
    </row>
    <row r="1114" spans="1:65" s="18" customFormat="1" ht="19.5" x14ac:dyDescent="0.2">
      <c r="A1114" s="15"/>
      <c r="B1114" s="16"/>
      <c r="C1114" s="15"/>
      <c r="D1114" s="99" t="s">
        <v>380</v>
      </c>
      <c r="E1114" s="15"/>
      <c r="F1114" s="100" t="s">
        <v>1318</v>
      </c>
      <c r="G1114" s="15"/>
      <c r="H1114" s="15"/>
      <c r="I1114" s="15"/>
      <c r="J1114" s="15"/>
      <c r="K1114" s="15"/>
      <c r="L1114" s="16"/>
      <c r="M1114" s="101"/>
      <c r="N1114" s="102"/>
      <c r="O1114" s="103"/>
      <c r="P1114" s="103"/>
      <c r="Q1114" s="103"/>
      <c r="R1114" s="103"/>
      <c r="S1114" s="103"/>
      <c r="T1114" s="104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T1114" s="7" t="s">
        <v>380</v>
      </c>
      <c r="AU1114" s="7" t="s">
        <v>78</v>
      </c>
    </row>
    <row r="1115" spans="1:65" s="18" customFormat="1" ht="24.2" customHeight="1" x14ac:dyDescent="0.2">
      <c r="A1115" s="15"/>
      <c r="B1115" s="16"/>
      <c r="C1115" s="87">
        <v>204</v>
      </c>
      <c r="D1115" s="87" t="s">
        <v>142</v>
      </c>
      <c r="E1115" s="88" t="s">
        <v>1320</v>
      </c>
      <c r="F1115" s="89" t="s">
        <v>1321</v>
      </c>
      <c r="G1115" s="90" t="s">
        <v>251</v>
      </c>
      <c r="H1115" s="91">
        <v>120</v>
      </c>
      <c r="I1115" s="2"/>
      <c r="J1115" s="92">
        <f>ROUND(I1115*H1115,2)</f>
        <v>0</v>
      </c>
      <c r="K1115" s="89" t="s">
        <v>146</v>
      </c>
      <c r="L1115" s="16"/>
      <c r="M1115" s="93" t="s">
        <v>1</v>
      </c>
      <c r="N1115" s="94" t="s">
        <v>34</v>
      </c>
      <c r="O1115" s="95">
        <v>0.17199999999999999</v>
      </c>
      <c r="P1115" s="95">
        <f>O1115*H1115</f>
        <v>20.639999999999997</v>
      </c>
      <c r="Q1115" s="95">
        <v>1.2E-4</v>
      </c>
      <c r="R1115" s="95">
        <f>Q1115*H1115</f>
        <v>1.44E-2</v>
      </c>
      <c r="S1115" s="95">
        <v>0</v>
      </c>
      <c r="T1115" s="96">
        <f>S1115*H1115</f>
        <v>0</v>
      </c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R1115" s="97" t="s">
        <v>248</v>
      </c>
      <c r="AT1115" s="97" t="s">
        <v>142</v>
      </c>
      <c r="AU1115" s="97" t="s">
        <v>78</v>
      </c>
      <c r="AY1115" s="7" t="s">
        <v>140</v>
      </c>
      <c r="BE1115" s="98">
        <f>IF(N1115="základní",J1115,0)</f>
        <v>0</v>
      </c>
      <c r="BF1115" s="98">
        <f>IF(N1115="snížená",J1115,0)</f>
        <v>0</v>
      </c>
      <c r="BG1115" s="98">
        <f>IF(N1115="zákl. přenesená",J1115,0)</f>
        <v>0</v>
      </c>
      <c r="BH1115" s="98">
        <f>IF(N1115="sníž. přenesená",J1115,0)</f>
        <v>0</v>
      </c>
      <c r="BI1115" s="98">
        <f>IF(N1115="nulová",J1115,0)</f>
        <v>0</v>
      </c>
      <c r="BJ1115" s="7" t="s">
        <v>76</v>
      </c>
      <c r="BK1115" s="98">
        <f>ROUND(I1115*H1115,2)</f>
        <v>0</v>
      </c>
      <c r="BL1115" s="7" t="s">
        <v>248</v>
      </c>
      <c r="BM1115" s="97" t="s">
        <v>1322</v>
      </c>
    </row>
    <row r="1116" spans="1:65" s="18" customFormat="1" x14ac:dyDescent="0.2">
      <c r="A1116" s="15"/>
      <c r="B1116" s="16"/>
      <c r="C1116" s="15"/>
      <c r="D1116" s="189" t="s">
        <v>149</v>
      </c>
      <c r="E1116" s="15"/>
      <c r="F1116" s="190" t="s">
        <v>1323</v>
      </c>
      <c r="G1116" s="15"/>
      <c r="H1116" s="15"/>
      <c r="I1116" s="15"/>
      <c r="J1116" s="15"/>
      <c r="K1116" s="15"/>
      <c r="L1116" s="16"/>
      <c r="M1116" s="101"/>
      <c r="N1116" s="102"/>
      <c r="O1116" s="103"/>
      <c r="P1116" s="103"/>
      <c r="Q1116" s="103"/>
      <c r="R1116" s="103"/>
      <c r="S1116" s="103"/>
      <c r="T1116" s="104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  <c r="AE1116" s="15"/>
      <c r="AT1116" s="7" t="s">
        <v>149</v>
      </c>
      <c r="AU1116" s="7" t="s">
        <v>78</v>
      </c>
    </row>
    <row r="1117" spans="1:65" s="18" customFormat="1" ht="19.5" x14ac:dyDescent="0.2">
      <c r="A1117" s="15"/>
      <c r="B1117" s="16"/>
      <c r="C1117" s="15"/>
      <c r="D1117" s="99" t="s">
        <v>380</v>
      </c>
      <c r="E1117" s="15"/>
      <c r="F1117" s="100" t="s">
        <v>1318</v>
      </c>
      <c r="G1117" s="15"/>
      <c r="H1117" s="15"/>
      <c r="I1117" s="15"/>
      <c r="J1117" s="15"/>
      <c r="K1117" s="15"/>
      <c r="L1117" s="16"/>
      <c r="M1117" s="101"/>
      <c r="N1117" s="102"/>
      <c r="O1117" s="103"/>
      <c r="P1117" s="103"/>
      <c r="Q1117" s="103"/>
      <c r="R1117" s="103"/>
      <c r="S1117" s="103"/>
      <c r="T1117" s="104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T1117" s="7" t="s">
        <v>380</v>
      </c>
      <c r="AU1117" s="7" t="s">
        <v>78</v>
      </c>
    </row>
    <row r="1118" spans="1:65" s="76" customFormat="1" ht="22.9" customHeight="1" x14ac:dyDescent="0.2">
      <c r="B1118" s="77"/>
      <c r="D1118" s="78" t="s">
        <v>67</v>
      </c>
      <c r="E1118" s="170" t="s">
        <v>1324</v>
      </c>
      <c r="F1118" s="170" t="s">
        <v>1325</v>
      </c>
      <c r="J1118" s="171">
        <f>BK1118</f>
        <v>0</v>
      </c>
      <c r="L1118" s="77"/>
      <c r="M1118" s="81"/>
      <c r="N1118" s="82"/>
      <c r="O1118" s="82"/>
      <c r="P1118" s="83">
        <f>SUM(P1119:P1130)</f>
        <v>115.29235199999999</v>
      </c>
      <c r="Q1118" s="82"/>
      <c r="R1118" s="83">
        <f>SUM(R1119:R1130)</f>
        <v>0.38125967999999999</v>
      </c>
      <c r="S1118" s="82"/>
      <c r="T1118" s="84">
        <f>SUM(T1119:T1130)</f>
        <v>0</v>
      </c>
      <c r="AR1118" s="78" t="s">
        <v>78</v>
      </c>
      <c r="AT1118" s="85" t="s">
        <v>67</v>
      </c>
      <c r="AU1118" s="85" t="s">
        <v>76</v>
      </c>
      <c r="AY1118" s="78" t="s">
        <v>140</v>
      </c>
      <c r="BK1118" s="86">
        <f>SUM(BK1119:BK1130)</f>
        <v>0</v>
      </c>
    </row>
    <row r="1119" spans="1:65" s="18" customFormat="1" ht="24.2" customHeight="1" x14ac:dyDescent="0.2">
      <c r="A1119" s="15"/>
      <c r="B1119" s="16"/>
      <c r="C1119" s="87">
        <v>205</v>
      </c>
      <c r="D1119" s="87" t="s">
        <v>142</v>
      </c>
      <c r="E1119" s="88" t="s">
        <v>1326</v>
      </c>
      <c r="F1119" s="89" t="s">
        <v>1327</v>
      </c>
      <c r="G1119" s="90" t="s">
        <v>251</v>
      </c>
      <c r="H1119" s="91">
        <v>1500</v>
      </c>
      <c r="I1119" s="2"/>
      <c r="J1119" s="92">
        <f>ROUND(I1119*H1119,2)</f>
        <v>0</v>
      </c>
      <c r="K1119" s="89" t="s">
        <v>2280</v>
      </c>
      <c r="L1119" s="16"/>
      <c r="M1119" s="93" t="s">
        <v>1</v>
      </c>
      <c r="N1119" s="94" t="s">
        <v>34</v>
      </c>
      <c r="O1119" s="95">
        <v>7.3999999999999996E-2</v>
      </c>
      <c r="P1119" s="95">
        <f>O1119*H1119</f>
        <v>111</v>
      </c>
      <c r="Q1119" s="95">
        <v>2.5000000000000001E-4</v>
      </c>
      <c r="R1119" s="95">
        <f>Q1119*H1119</f>
        <v>0.375</v>
      </c>
      <c r="S1119" s="95">
        <v>0</v>
      </c>
      <c r="T1119" s="96">
        <f>S1119*H1119</f>
        <v>0</v>
      </c>
      <c r="U1119" s="15"/>
      <c r="V1119" s="15"/>
      <c r="W1119" s="15"/>
      <c r="X1119" s="15"/>
      <c r="Y1119" s="15"/>
      <c r="Z1119" s="15"/>
      <c r="AA1119" s="15"/>
      <c r="AB1119" s="15"/>
      <c r="AC1119" s="15"/>
      <c r="AD1119" s="15"/>
      <c r="AE1119" s="15"/>
      <c r="AR1119" s="97" t="s">
        <v>248</v>
      </c>
      <c r="AT1119" s="97" t="s">
        <v>142</v>
      </c>
      <c r="AU1119" s="97" t="s">
        <v>78</v>
      </c>
      <c r="AY1119" s="7" t="s">
        <v>140</v>
      </c>
      <c r="BE1119" s="98">
        <f>IF(N1119="základní",J1119,0)</f>
        <v>0</v>
      </c>
      <c r="BF1119" s="98">
        <f>IF(N1119="snížená",J1119,0)</f>
        <v>0</v>
      </c>
      <c r="BG1119" s="98">
        <f>IF(N1119="zákl. přenesená",J1119,0)</f>
        <v>0</v>
      </c>
      <c r="BH1119" s="98">
        <f>IF(N1119="sníž. přenesená",J1119,0)</f>
        <v>0</v>
      </c>
      <c r="BI1119" s="98">
        <f>IF(N1119="nulová",J1119,0)</f>
        <v>0</v>
      </c>
      <c r="BJ1119" s="7" t="s">
        <v>76</v>
      </c>
      <c r="BK1119" s="98">
        <f>ROUND(I1119*H1119,2)</f>
        <v>0</v>
      </c>
      <c r="BL1119" s="7" t="s">
        <v>248</v>
      </c>
      <c r="BM1119" s="97" t="s">
        <v>1328</v>
      </c>
    </row>
    <row r="1120" spans="1:65" s="18" customFormat="1" ht="185.25" x14ac:dyDescent="0.2">
      <c r="A1120" s="15"/>
      <c r="B1120" s="16"/>
      <c r="C1120" s="15"/>
      <c r="D1120" s="99" t="s">
        <v>380</v>
      </c>
      <c r="E1120" s="15"/>
      <c r="F1120" s="100" t="s">
        <v>1329</v>
      </c>
      <c r="G1120" s="15"/>
      <c r="H1120" s="15"/>
      <c r="I1120" s="15"/>
      <c r="J1120" s="15"/>
      <c r="K1120" s="15"/>
      <c r="L1120" s="16"/>
      <c r="M1120" s="101"/>
      <c r="N1120" s="102"/>
      <c r="O1120" s="103"/>
      <c r="P1120" s="103"/>
      <c r="Q1120" s="103"/>
      <c r="R1120" s="103"/>
      <c r="S1120" s="103"/>
      <c r="T1120" s="104"/>
      <c r="U1120" s="15"/>
      <c r="V1120" s="15"/>
      <c r="W1120" s="15"/>
      <c r="X1120" s="15"/>
      <c r="Y1120" s="15"/>
      <c r="Z1120" s="15"/>
      <c r="AA1120" s="15"/>
      <c r="AB1120" s="15"/>
      <c r="AC1120" s="15"/>
      <c r="AD1120" s="15"/>
      <c r="AE1120" s="15"/>
      <c r="AT1120" s="7" t="s">
        <v>380</v>
      </c>
      <c r="AU1120" s="7" t="s">
        <v>78</v>
      </c>
    </row>
    <row r="1121" spans="1:65" s="191" customFormat="1" x14ac:dyDescent="0.2">
      <c r="B1121" s="192"/>
      <c r="D1121" s="99" t="s">
        <v>151</v>
      </c>
      <c r="E1121" s="193" t="s">
        <v>1</v>
      </c>
      <c r="F1121" s="194" t="s">
        <v>1330</v>
      </c>
      <c r="H1121" s="193" t="s">
        <v>1</v>
      </c>
      <c r="L1121" s="192"/>
      <c r="M1121" s="195"/>
      <c r="N1121" s="196"/>
      <c r="O1121" s="196"/>
      <c r="P1121" s="196"/>
      <c r="Q1121" s="196"/>
      <c r="R1121" s="196"/>
      <c r="S1121" s="196"/>
      <c r="T1121" s="197"/>
      <c r="AT1121" s="193" t="s">
        <v>151</v>
      </c>
      <c r="AU1121" s="193" t="s">
        <v>78</v>
      </c>
      <c r="AV1121" s="191" t="s">
        <v>76</v>
      </c>
      <c r="AW1121" s="191" t="s">
        <v>26</v>
      </c>
      <c r="AX1121" s="191" t="s">
        <v>68</v>
      </c>
      <c r="AY1121" s="193" t="s">
        <v>140</v>
      </c>
    </row>
    <row r="1122" spans="1:65" s="172" customFormat="1" x14ac:dyDescent="0.2">
      <c r="B1122" s="173"/>
      <c r="D1122" s="99" t="s">
        <v>151</v>
      </c>
      <c r="E1122" s="174" t="s">
        <v>1</v>
      </c>
      <c r="F1122" s="175" t="s">
        <v>1331</v>
      </c>
      <c r="H1122" s="176">
        <v>1500</v>
      </c>
      <c r="L1122" s="173"/>
      <c r="M1122" s="177"/>
      <c r="N1122" s="178"/>
      <c r="O1122" s="178"/>
      <c r="P1122" s="178"/>
      <c r="Q1122" s="178"/>
      <c r="R1122" s="178"/>
      <c r="S1122" s="178"/>
      <c r="T1122" s="179"/>
      <c r="AT1122" s="174" t="s">
        <v>151</v>
      </c>
      <c r="AU1122" s="174" t="s">
        <v>78</v>
      </c>
      <c r="AV1122" s="172" t="s">
        <v>78</v>
      </c>
      <c r="AW1122" s="172" t="s">
        <v>26</v>
      </c>
      <c r="AX1122" s="172" t="s">
        <v>76</v>
      </c>
      <c r="AY1122" s="174" t="s">
        <v>140</v>
      </c>
    </row>
    <row r="1123" spans="1:65" s="18" customFormat="1" ht="24.2" customHeight="1" x14ac:dyDescent="0.2">
      <c r="A1123" s="15"/>
      <c r="B1123" s="16"/>
      <c r="C1123" s="87">
        <v>206</v>
      </c>
      <c r="D1123" s="87" t="s">
        <v>142</v>
      </c>
      <c r="E1123" s="88" t="s">
        <v>1333</v>
      </c>
      <c r="F1123" s="89" t="s">
        <v>1334</v>
      </c>
      <c r="G1123" s="90" t="s">
        <v>251</v>
      </c>
      <c r="H1123" s="91">
        <v>22.356000000000002</v>
      </c>
      <c r="I1123" s="2"/>
      <c r="J1123" s="92">
        <f>ROUND(I1123*H1123,2)</f>
        <v>0</v>
      </c>
      <c r="K1123" s="89" t="s">
        <v>2280</v>
      </c>
      <c r="L1123" s="16"/>
      <c r="M1123" s="93" t="s">
        <v>1</v>
      </c>
      <c r="N1123" s="94" t="s">
        <v>34</v>
      </c>
      <c r="O1123" s="95">
        <v>0.192</v>
      </c>
      <c r="P1123" s="95">
        <f>O1123*H1123</f>
        <v>4.2923520000000002</v>
      </c>
      <c r="Q1123" s="95">
        <v>2.7999999999999998E-4</v>
      </c>
      <c r="R1123" s="95">
        <f>Q1123*H1123</f>
        <v>6.2596800000000001E-3</v>
      </c>
      <c r="S1123" s="95">
        <v>0</v>
      </c>
      <c r="T1123" s="96">
        <f>S1123*H1123</f>
        <v>0</v>
      </c>
      <c r="U1123" s="15"/>
      <c r="V1123" s="15"/>
      <c r="W1123" s="15"/>
      <c r="X1123" s="15"/>
      <c r="Y1123" s="15"/>
      <c r="Z1123" s="15"/>
      <c r="AA1123" s="15"/>
      <c r="AB1123" s="15"/>
      <c r="AC1123" s="15"/>
      <c r="AD1123" s="15"/>
      <c r="AE1123" s="15"/>
      <c r="AR1123" s="97" t="s">
        <v>248</v>
      </c>
      <c r="AT1123" s="97" t="s">
        <v>142</v>
      </c>
      <c r="AU1123" s="97" t="s">
        <v>78</v>
      </c>
      <c r="AY1123" s="7" t="s">
        <v>140</v>
      </c>
      <c r="BE1123" s="98">
        <f>IF(N1123="základní",J1123,0)</f>
        <v>0</v>
      </c>
      <c r="BF1123" s="98">
        <f>IF(N1123="snížená",J1123,0)</f>
        <v>0</v>
      </c>
      <c r="BG1123" s="98">
        <f>IF(N1123="zákl. přenesená",J1123,0)</f>
        <v>0</v>
      </c>
      <c r="BH1123" s="98">
        <f>IF(N1123="sníž. přenesená",J1123,0)</f>
        <v>0</v>
      </c>
      <c r="BI1123" s="98">
        <f>IF(N1123="nulová",J1123,0)</f>
        <v>0</v>
      </c>
      <c r="BJ1123" s="7" t="s">
        <v>76</v>
      </c>
      <c r="BK1123" s="98">
        <f>ROUND(I1123*H1123,2)</f>
        <v>0</v>
      </c>
      <c r="BL1123" s="7" t="s">
        <v>248</v>
      </c>
      <c r="BM1123" s="97" t="s">
        <v>1335</v>
      </c>
    </row>
    <row r="1124" spans="1:65" s="191" customFormat="1" x14ac:dyDescent="0.2">
      <c r="B1124" s="192"/>
      <c r="D1124" s="99" t="s">
        <v>151</v>
      </c>
      <c r="E1124" s="193" t="s">
        <v>1</v>
      </c>
      <c r="F1124" s="194" t="s">
        <v>486</v>
      </c>
      <c r="H1124" s="193" t="s">
        <v>1</v>
      </c>
      <c r="L1124" s="192"/>
      <c r="M1124" s="195"/>
      <c r="N1124" s="196"/>
      <c r="O1124" s="196"/>
      <c r="P1124" s="196"/>
      <c r="Q1124" s="196"/>
      <c r="R1124" s="196"/>
      <c r="S1124" s="196"/>
      <c r="T1124" s="197"/>
      <c r="AT1124" s="193" t="s">
        <v>151</v>
      </c>
      <c r="AU1124" s="193" t="s">
        <v>78</v>
      </c>
      <c r="AV1124" s="191" t="s">
        <v>76</v>
      </c>
      <c r="AW1124" s="191" t="s">
        <v>26</v>
      </c>
      <c r="AX1124" s="191" t="s">
        <v>68</v>
      </c>
      <c r="AY1124" s="193" t="s">
        <v>140</v>
      </c>
    </row>
    <row r="1125" spans="1:65" s="172" customFormat="1" x14ac:dyDescent="0.2">
      <c r="B1125" s="173"/>
      <c r="D1125" s="99" t="s">
        <v>151</v>
      </c>
      <c r="E1125" s="174" t="s">
        <v>1</v>
      </c>
      <c r="F1125" s="175" t="s">
        <v>395</v>
      </c>
      <c r="H1125" s="176">
        <v>6.6</v>
      </c>
      <c r="L1125" s="173"/>
      <c r="M1125" s="177"/>
      <c r="N1125" s="178"/>
      <c r="O1125" s="178"/>
      <c r="P1125" s="178"/>
      <c r="Q1125" s="178"/>
      <c r="R1125" s="178"/>
      <c r="S1125" s="178"/>
      <c r="T1125" s="179"/>
      <c r="AT1125" s="174" t="s">
        <v>151</v>
      </c>
      <c r="AU1125" s="174" t="s">
        <v>78</v>
      </c>
      <c r="AV1125" s="172" t="s">
        <v>78</v>
      </c>
      <c r="AW1125" s="172" t="s">
        <v>26</v>
      </c>
      <c r="AX1125" s="172" t="s">
        <v>68</v>
      </c>
      <c r="AY1125" s="174" t="s">
        <v>140</v>
      </c>
    </row>
    <row r="1126" spans="1:65" s="172" customFormat="1" x14ac:dyDescent="0.2">
      <c r="B1126" s="173"/>
      <c r="D1126" s="99" t="s">
        <v>151</v>
      </c>
      <c r="E1126" s="174" t="s">
        <v>1</v>
      </c>
      <c r="F1126" s="175" t="s">
        <v>1336</v>
      </c>
      <c r="H1126" s="176">
        <v>12.84</v>
      </c>
      <c r="L1126" s="173"/>
      <c r="M1126" s="177"/>
      <c r="N1126" s="178"/>
      <c r="O1126" s="178"/>
      <c r="P1126" s="178"/>
      <c r="Q1126" s="178"/>
      <c r="R1126" s="178"/>
      <c r="S1126" s="178"/>
      <c r="T1126" s="179"/>
      <c r="AT1126" s="174" t="s">
        <v>151</v>
      </c>
      <c r="AU1126" s="174" t="s">
        <v>78</v>
      </c>
      <c r="AV1126" s="172" t="s">
        <v>78</v>
      </c>
      <c r="AW1126" s="172" t="s">
        <v>26</v>
      </c>
      <c r="AX1126" s="172" t="s">
        <v>68</v>
      </c>
      <c r="AY1126" s="174" t="s">
        <v>140</v>
      </c>
    </row>
    <row r="1127" spans="1:65" s="199" customFormat="1" x14ac:dyDescent="0.2">
      <c r="B1127" s="200"/>
      <c r="D1127" s="99" t="s">
        <v>151</v>
      </c>
      <c r="E1127" s="201" t="s">
        <v>1</v>
      </c>
      <c r="F1127" s="202" t="s">
        <v>336</v>
      </c>
      <c r="H1127" s="203">
        <v>19.439999999999998</v>
      </c>
      <c r="L1127" s="200"/>
      <c r="M1127" s="204"/>
      <c r="N1127" s="205"/>
      <c r="O1127" s="205"/>
      <c r="P1127" s="205"/>
      <c r="Q1127" s="205"/>
      <c r="R1127" s="205"/>
      <c r="S1127" s="205"/>
      <c r="T1127" s="206"/>
      <c r="AT1127" s="201" t="s">
        <v>151</v>
      </c>
      <c r="AU1127" s="201" t="s">
        <v>78</v>
      </c>
      <c r="AV1127" s="199" t="s">
        <v>163</v>
      </c>
      <c r="AW1127" s="199" t="s">
        <v>26</v>
      </c>
      <c r="AX1127" s="199" t="s">
        <v>68</v>
      </c>
      <c r="AY1127" s="201" t="s">
        <v>140</v>
      </c>
    </row>
    <row r="1128" spans="1:65" s="191" customFormat="1" x14ac:dyDescent="0.2">
      <c r="B1128" s="192"/>
      <c r="D1128" s="99" t="s">
        <v>151</v>
      </c>
      <c r="E1128" s="193" t="s">
        <v>1</v>
      </c>
      <c r="F1128" s="194" t="s">
        <v>1337</v>
      </c>
      <c r="H1128" s="193" t="s">
        <v>1</v>
      </c>
      <c r="L1128" s="192"/>
      <c r="M1128" s="195"/>
      <c r="N1128" s="196"/>
      <c r="O1128" s="196"/>
      <c r="P1128" s="196"/>
      <c r="Q1128" s="196"/>
      <c r="R1128" s="196"/>
      <c r="S1128" s="196"/>
      <c r="T1128" s="197"/>
      <c r="AT1128" s="193" t="s">
        <v>151</v>
      </c>
      <c r="AU1128" s="193" t="s">
        <v>78</v>
      </c>
      <c r="AV1128" s="191" t="s">
        <v>76</v>
      </c>
      <c r="AW1128" s="191" t="s">
        <v>26</v>
      </c>
      <c r="AX1128" s="191" t="s">
        <v>68</v>
      </c>
      <c r="AY1128" s="193" t="s">
        <v>140</v>
      </c>
    </row>
    <row r="1129" spans="1:65" s="172" customFormat="1" x14ac:dyDescent="0.2">
      <c r="B1129" s="173"/>
      <c r="D1129" s="99" t="s">
        <v>151</v>
      </c>
      <c r="E1129" s="174" t="s">
        <v>1</v>
      </c>
      <c r="F1129" s="175" t="s">
        <v>1338</v>
      </c>
      <c r="H1129" s="176">
        <v>2.9159999999999999</v>
      </c>
      <c r="L1129" s="173"/>
      <c r="M1129" s="177"/>
      <c r="N1129" s="178"/>
      <c r="O1129" s="178"/>
      <c r="P1129" s="178"/>
      <c r="Q1129" s="178"/>
      <c r="R1129" s="178"/>
      <c r="S1129" s="178"/>
      <c r="T1129" s="179"/>
      <c r="AT1129" s="174" t="s">
        <v>151</v>
      </c>
      <c r="AU1129" s="174" t="s">
        <v>78</v>
      </c>
      <c r="AV1129" s="172" t="s">
        <v>78</v>
      </c>
      <c r="AW1129" s="172" t="s">
        <v>26</v>
      </c>
      <c r="AX1129" s="172" t="s">
        <v>68</v>
      </c>
      <c r="AY1129" s="174" t="s">
        <v>140</v>
      </c>
    </row>
    <row r="1130" spans="1:65" s="180" customFormat="1" x14ac:dyDescent="0.2">
      <c r="B1130" s="181"/>
      <c r="D1130" s="99" t="s">
        <v>151</v>
      </c>
      <c r="E1130" s="182" t="s">
        <v>1</v>
      </c>
      <c r="F1130" s="183" t="s">
        <v>157</v>
      </c>
      <c r="H1130" s="184">
        <v>22.355999999999998</v>
      </c>
      <c r="L1130" s="181"/>
      <c r="M1130" s="217"/>
      <c r="N1130" s="218"/>
      <c r="O1130" s="218"/>
      <c r="P1130" s="218"/>
      <c r="Q1130" s="218"/>
      <c r="R1130" s="218"/>
      <c r="S1130" s="218"/>
      <c r="T1130" s="219"/>
      <c r="AT1130" s="182" t="s">
        <v>151</v>
      </c>
      <c r="AU1130" s="182" t="s">
        <v>78</v>
      </c>
      <c r="AV1130" s="180" t="s">
        <v>147</v>
      </c>
      <c r="AW1130" s="180" t="s">
        <v>26</v>
      </c>
      <c r="AX1130" s="180" t="s">
        <v>76</v>
      </c>
      <c r="AY1130" s="182" t="s">
        <v>140</v>
      </c>
    </row>
    <row r="1131" spans="1:65" s="18" customFormat="1" ht="6.95" customHeight="1" x14ac:dyDescent="0.2">
      <c r="A1131" s="15"/>
      <c r="B1131" s="46"/>
      <c r="C1131" s="47"/>
      <c r="D1131" s="47"/>
      <c r="E1131" s="47"/>
      <c r="F1131" s="47"/>
      <c r="G1131" s="47"/>
      <c r="H1131" s="47"/>
      <c r="I1131" s="47"/>
      <c r="J1131" s="47"/>
      <c r="K1131" s="47"/>
      <c r="L1131" s="16"/>
      <c r="M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  <c r="AE1131" s="15"/>
    </row>
  </sheetData>
  <sheetProtection password="C71F" sheet="1" objects="1" scenarios="1" selectLockedCells="1"/>
  <autoFilter ref="C132:K1130"/>
  <mergeCells count="12">
    <mergeCell ref="F129:H129"/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  <mergeCell ref="E15:H15"/>
    <mergeCell ref="F91:H91"/>
  </mergeCells>
  <hyperlinks>
    <hyperlink ref="F137" r:id="rId1"/>
    <hyperlink ref="F145" r:id="rId2"/>
    <hyperlink ref="F150" r:id="rId3"/>
    <hyperlink ref="F152" r:id="rId4"/>
    <hyperlink ref="F155" r:id="rId5"/>
    <hyperlink ref="F157" r:id="rId6"/>
    <hyperlink ref="F160" r:id="rId7"/>
    <hyperlink ref="F163" r:id="rId8"/>
    <hyperlink ref="F165" r:id="rId9"/>
    <hyperlink ref="F167" r:id="rId10"/>
    <hyperlink ref="F191" r:id="rId11"/>
    <hyperlink ref="F199" r:id="rId12"/>
    <hyperlink ref="F204" r:id="rId13"/>
    <hyperlink ref="F206" r:id="rId14"/>
    <hyperlink ref="F210" r:id="rId15"/>
    <hyperlink ref="F223" r:id="rId16"/>
    <hyperlink ref="F235" r:id="rId17"/>
    <hyperlink ref="F248" r:id="rId18"/>
    <hyperlink ref="F250" r:id="rId19"/>
    <hyperlink ref="F286" r:id="rId20"/>
    <hyperlink ref="F311" r:id="rId21"/>
    <hyperlink ref="F406" r:id="rId22"/>
    <hyperlink ref="F414" r:id="rId23"/>
    <hyperlink ref="F424" r:id="rId24"/>
    <hyperlink ref="F500" r:id="rId25"/>
    <hyperlink ref="F503" r:id="rId26"/>
    <hyperlink ref="F508" r:id="rId27"/>
    <hyperlink ref="F522" r:id="rId28"/>
    <hyperlink ref="F540" r:id="rId29"/>
    <hyperlink ref="F546" r:id="rId30"/>
    <hyperlink ref="F553" r:id="rId31"/>
    <hyperlink ref="F562" r:id="rId32"/>
    <hyperlink ref="F567" r:id="rId33"/>
    <hyperlink ref="F577" r:id="rId34"/>
    <hyperlink ref="F581" r:id="rId35"/>
    <hyperlink ref="F590" r:id="rId36"/>
    <hyperlink ref="F594" r:id="rId37"/>
    <hyperlink ref="F603" r:id="rId38"/>
    <hyperlink ref="F607" r:id="rId39"/>
    <hyperlink ref="F611" r:id="rId40"/>
    <hyperlink ref="F615" r:id="rId41"/>
    <hyperlink ref="F624" r:id="rId42"/>
    <hyperlink ref="F626" r:id="rId43"/>
    <hyperlink ref="F633" r:id="rId44"/>
    <hyperlink ref="F636" r:id="rId45"/>
    <hyperlink ref="F642" r:id="rId46"/>
    <hyperlink ref="F648" r:id="rId47"/>
    <hyperlink ref="F654" r:id="rId48"/>
    <hyperlink ref="F659" r:id="rId49"/>
    <hyperlink ref="F665" r:id="rId50"/>
    <hyperlink ref="F672" r:id="rId51"/>
    <hyperlink ref="F677" r:id="rId52"/>
    <hyperlink ref="F682" r:id="rId53"/>
    <hyperlink ref="F686" r:id="rId54"/>
    <hyperlink ref="F698" r:id="rId55"/>
    <hyperlink ref="F701" r:id="rId56"/>
    <hyperlink ref="F707" r:id="rId57"/>
    <hyperlink ref="F715" r:id="rId58"/>
    <hyperlink ref="F718" r:id="rId59"/>
    <hyperlink ref="F730" r:id="rId60"/>
    <hyperlink ref="F744" r:id="rId61"/>
    <hyperlink ref="F748" r:id="rId62"/>
    <hyperlink ref="F750" r:id="rId63"/>
    <hyperlink ref="F753" r:id="rId64"/>
    <hyperlink ref="F768" r:id="rId65"/>
    <hyperlink ref="F778" r:id="rId66"/>
    <hyperlink ref="F781" r:id="rId67"/>
    <hyperlink ref="F785" r:id="rId68"/>
    <hyperlink ref="F789" r:id="rId69"/>
    <hyperlink ref="F794" r:id="rId70"/>
    <hyperlink ref="F806" r:id="rId71"/>
    <hyperlink ref="F823" r:id="rId72"/>
    <hyperlink ref="F880" r:id="rId73"/>
    <hyperlink ref="F884" r:id="rId74"/>
    <hyperlink ref="F1026" r:id="rId75"/>
    <hyperlink ref="F1029" r:id="rId76"/>
    <hyperlink ref="F1035" r:id="rId77"/>
    <hyperlink ref="F1042" r:id="rId78"/>
    <hyperlink ref="F1078" r:id="rId79"/>
    <hyperlink ref="F1081" r:id="rId80"/>
    <hyperlink ref="F1085" r:id="rId81"/>
    <hyperlink ref="F1087" r:id="rId82"/>
    <hyperlink ref="F1089" r:id="rId83"/>
    <hyperlink ref="F1101" r:id="rId84"/>
    <hyperlink ref="F1104" r:id="rId85"/>
    <hyperlink ref="F1107" r:id="rId86"/>
    <hyperlink ref="F1111" r:id="rId87"/>
    <hyperlink ref="F1113" r:id="rId88"/>
    <hyperlink ref="F1116" r:id="rId89"/>
    <hyperlink ref="F703" r:id="rId90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3"/>
  <sheetViews>
    <sheetView showGridLines="0" workbookViewId="0">
      <selection activeCell="I126" sqref="I126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5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9.33203125" style="1"/>
    <col min="44" max="62" width="0" style="1" hidden="1" customWidth="1"/>
    <col min="63" max="63" width="10.1640625" style="1" hidden="1" customWidth="1"/>
    <col min="64" max="65" width="0" style="1" hidden="1" customWidth="1"/>
    <col min="66" max="16384" width="9.33203125" style="1"/>
  </cols>
  <sheetData>
    <row r="2" spans="1:46" ht="36.950000000000003" customHeight="1" x14ac:dyDescent="0.2">
      <c r="L2" s="398" t="s">
        <v>5</v>
      </c>
      <c r="M2" s="388"/>
      <c r="N2" s="388"/>
      <c r="O2" s="388"/>
      <c r="P2" s="388"/>
      <c r="Q2" s="388"/>
      <c r="R2" s="388"/>
      <c r="S2" s="388"/>
      <c r="T2" s="388"/>
      <c r="U2" s="388"/>
      <c r="V2" s="388"/>
      <c r="AT2" s="7" t="s">
        <v>81</v>
      </c>
    </row>
    <row r="3" spans="1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78</v>
      </c>
    </row>
    <row r="4" spans="1:46" ht="24.95" customHeight="1" x14ac:dyDescent="0.2">
      <c r="B4" s="10"/>
      <c r="D4" s="11" t="s">
        <v>100</v>
      </c>
      <c r="L4" s="10"/>
      <c r="M4" s="12" t="s">
        <v>10</v>
      </c>
      <c r="AT4" s="7" t="s">
        <v>3</v>
      </c>
    </row>
    <row r="5" spans="1:46" ht="6.95" customHeight="1" x14ac:dyDescent="0.2">
      <c r="B5" s="10"/>
      <c r="L5" s="10"/>
    </row>
    <row r="6" spans="1:46" ht="12" customHeight="1" x14ac:dyDescent="0.2">
      <c r="B6" s="10"/>
      <c r="D6" s="13" t="s">
        <v>13</v>
      </c>
      <c r="L6" s="10"/>
    </row>
    <row r="7" spans="1:46" ht="29.25" customHeight="1" x14ac:dyDescent="0.2">
      <c r="B7" s="10"/>
      <c r="E7" s="404" t="str">
        <f>'Rekapitulace stavby'!K6</f>
        <v>72000 - Stavební úpravy vybraných částí Arcibiskupského zámku 
SO 03 Obnova vinných sklepů - expozice</v>
      </c>
      <c r="F7" s="405"/>
      <c r="G7" s="405"/>
      <c r="H7" s="405"/>
      <c r="L7" s="10"/>
    </row>
    <row r="8" spans="1:46" s="18" customFormat="1" ht="12" customHeight="1" x14ac:dyDescent="0.2">
      <c r="A8" s="15"/>
      <c r="B8" s="16"/>
      <c r="C8" s="15"/>
      <c r="D8" s="13" t="s">
        <v>101</v>
      </c>
      <c r="E8" s="15"/>
      <c r="F8" s="15"/>
      <c r="G8" s="15"/>
      <c r="H8" s="15"/>
      <c r="I8" s="15"/>
      <c r="J8" s="15"/>
      <c r="K8" s="15"/>
      <c r="L8" s="17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46" s="18" customFormat="1" ht="16.5" customHeight="1" x14ac:dyDescent="0.2">
      <c r="A9" s="15"/>
      <c r="B9" s="16"/>
      <c r="C9" s="15"/>
      <c r="D9" s="15"/>
      <c r="E9" s="362" t="s">
        <v>1339</v>
      </c>
      <c r="F9" s="403"/>
      <c r="G9" s="403"/>
      <c r="H9" s="403"/>
      <c r="I9" s="15"/>
      <c r="J9" s="15"/>
      <c r="K9" s="15"/>
      <c r="L9" s="17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6" s="18" customFormat="1" x14ac:dyDescent="0.2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7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46" s="18" customFormat="1" ht="12" customHeight="1" x14ac:dyDescent="0.2">
      <c r="A11" s="15"/>
      <c r="B11" s="16"/>
      <c r="C11" s="15"/>
      <c r="D11" s="13" t="s">
        <v>14</v>
      </c>
      <c r="E11" s="15"/>
      <c r="F11" s="19" t="s">
        <v>1</v>
      </c>
      <c r="G11" s="15"/>
      <c r="H11" s="15"/>
      <c r="I11" s="13" t="s">
        <v>15</v>
      </c>
      <c r="J11" s="19" t="s">
        <v>1</v>
      </c>
      <c r="K11" s="15"/>
      <c r="L11" s="17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46" s="18" customFormat="1" ht="12" customHeight="1" x14ac:dyDescent="0.2">
      <c r="A12" s="15"/>
      <c r="B12" s="16"/>
      <c r="C12" s="15"/>
      <c r="D12" s="13" t="s">
        <v>16</v>
      </c>
      <c r="E12" s="15"/>
      <c r="F12" s="19" t="s">
        <v>17</v>
      </c>
      <c r="G12" s="15"/>
      <c r="H12" s="15"/>
      <c r="I12" s="13" t="s">
        <v>18</v>
      </c>
      <c r="J12" s="20"/>
      <c r="K12" s="15"/>
      <c r="L12" s="17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46" s="18" customFormat="1" ht="10.9" customHeight="1" x14ac:dyDescent="0.2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7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46" s="18" customFormat="1" ht="12" customHeight="1" x14ac:dyDescent="0.2">
      <c r="A14" s="15"/>
      <c r="B14" s="16"/>
      <c r="C14" s="15"/>
      <c r="D14" s="13" t="s">
        <v>19</v>
      </c>
      <c r="E14" s="15"/>
      <c r="F14" s="15"/>
      <c r="G14" s="15"/>
      <c r="H14" s="15"/>
      <c r="I14" s="13" t="s">
        <v>20</v>
      </c>
      <c r="J14" s="19">
        <v>445151</v>
      </c>
      <c r="K14" s="15"/>
      <c r="L14" s="17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46" s="18" customFormat="1" ht="18" customHeight="1" x14ac:dyDescent="0.2">
      <c r="A15" s="15"/>
      <c r="B15" s="16"/>
      <c r="C15" s="15"/>
      <c r="D15" s="15"/>
      <c r="E15" s="390" t="s">
        <v>2304</v>
      </c>
      <c r="F15" s="371"/>
      <c r="G15" s="371"/>
      <c r="H15" s="371"/>
      <c r="I15" s="13" t="s">
        <v>21</v>
      </c>
      <c r="J15" s="19" t="s">
        <v>2303</v>
      </c>
      <c r="K15" s="15"/>
      <c r="L15" s="1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6" s="18" customFormat="1" ht="6.95" customHeight="1" x14ac:dyDescent="0.2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8" customFormat="1" ht="12" customHeight="1" x14ac:dyDescent="0.2">
      <c r="A17" s="15"/>
      <c r="B17" s="16"/>
      <c r="C17" s="15"/>
      <c r="D17" s="13" t="s">
        <v>22</v>
      </c>
      <c r="E17" s="15"/>
      <c r="F17" s="15"/>
      <c r="G17" s="15"/>
      <c r="H17" s="15"/>
      <c r="I17" s="13" t="s">
        <v>20</v>
      </c>
      <c r="J17" s="19" t="str">
        <f>'Rekapitulace stavby'!AN13</f>
        <v/>
      </c>
      <c r="K17" s="15"/>
      <c r="L17" s="17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8" customFormat="1" ht="18" customHeight="1" x14ac:dyDescent="0.2">
      <c r="A18" s="15"/>
      <c r="B18" s="16"/>
      <c r="C18" s="15"/>
      <c r="D18" s="15"/>
      <c r="E18" s="387" t="str">
        <f>'Rekapitulace stavby'!E14</f>
        <v xml:space="preserve"> </v>
      </c>
      <c r="F18" s="387"/>
      <c r="G18" s="387"/>
      <c r="H18" s="387"/>
      <c r="I18" s="13" t="s">
        <v>21</v>
      </c>
      <c r="J18" s="19" t="str">
        <f>'Rekapitulace stavby'!AN14</f>
        <v/>
      </c>
      <c r="K18" s="15"/>
      <c r="L18" s="17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8" customFormat="1" ht="6.95" customHeight="1" x14ac:dyDescent="0.2">
      <c r="A19" s="15"/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7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8" customFormat="1" ht="12" customHeight="1" x14ac:dyDescent="0.2">
      <c r="A20" s="15"/>
      <c r="B20" s="16"/>
      <c r="C20" s="15"/>
      <c r="D20" s="13" t="s">
        <v>24</v>
      </c>
      <c r="E20" s="15"/>
      <c r="F20" s="15"/>
      <c r="G20" s="15"/>
      <c r="H20" s="15"/>
      <c r="I20" s="13" t="s">
        <v>20</v>
      </c>
      <c r="J20" s="19" t="s">
        <v>1</v>
      </c>
      <c r="K20" s="15"/>
      <c r="L20" s="17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8" customFormat="1" ht="18" customHeight="1" x14ac:dyDescent="0.2">
      <c r="A21" s="15"/>
      <c r="B21" s="16"/>
      <c r="C21" s="15"/>
      <c r="D21" s="15"/>
      <c r="E21" s="19" t="s">
        <v>25</v>
      </c>
      <c r="F21" s="15"/>
      <c r="G21" s="15"/>
      <c r="H21" s="15"/>
      <c r="I21" s="13" t="s">
        <v>21</v>
      </c>
      <c r="J21" s="19" t="s">
        <v>1</v>
      </c>
      <c r="K21" s="15"/>
      <c r="L21" s="17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8" customFormat="1" ht="6.95" customHeight="1" x14ac:dyDescent="0.2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7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8" customFormat="1" ht="12" customHeight="1" x14ac:dyDescent="0.2">
      <c r="A23" s="15"/>
      <c r="B23" s="16"/>
      <c r="C23" s="15"/>
      <c r="D23" s="13" t="s">
        <v>27</v>
      </c>
      <c r="E23" s="15"/>
      <c r="F23" s="15"/>
      <c r="G23" s="15"/>
      <c r="H23" s="15"/>
      <c r="I23" s="13" t="s">
        <v>20</v>
      </c>
      <c r="J23" s="19" t="str">
        <f>IF('Rekapitulace stavby'!AN20="","",'Rekapitulace stavby'!AN20)</f>
        <v/>
      </c>
      <c r="K23" s="15"/>
      <c r="L23" s="17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8" customFormat="1" ht="18" customHeight="1" x14ac:dyDescent="0.2">
      <c r="A24" s="15"/>
      <c r="B24" s="16"/>
      <c r="C24" s="15"/>
      <c r="D24" s="15"/>
      <c r="E24" s="19" t="str">
        <f>IF('Rekapitulace stavby'!E21="","",'Rekapitulace stavby'!E21)</f>
        <v xml:space="preserve"> </v>
      </c>
      <c r="F24" s="15"/>
      <c r="G24" s="15"/>
      <c r="H24" s="15"/>
      <c r="I24" s="13" t="s">
        <v>21</v>
      </c>
      <c r="J24" s="19" t="str">
        <f>IF('Rekapitulace stavby'!AN21="","",'Rekapitulace stavby'!AN21)</f>
        <v/>
      </c>
      <c r="K24" s="15"/>
      <c r="L24" s="17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8" customFormat="1" ht="6.95" customHeight="1" x14ac:dyDescent="0.2">
      <c r="A25" s="15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7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8" customFormat="1" ht="12" customHeight="1" x14ac:dyDescent="0.2">
      <c r="A26" s="15"/>
      <c r="B26" s="16"/>
      <c r="C26" s="15"/>
      <c r="D26" s="13" t="s">
        <v>28</v>
      </c>
      <c r="E26" s="15"/>
      <c r="F26" s="15"/>
      <c r="G26" s="15"/>
      <c r="H26" s="15"/>
      <c r="I26" s="15"/>
      <c r="J26" s="15"/>
      <c r="K26" s="15"/>
      <c r="L26" s="17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24" customFormat="1" ht="16.5" customHeight="1" x14ac:dyDescent="0.2">
      <c r="A27" s="21"/>
      <c r="B27" s="22"/>
      <c r="C27" s="21"/>
      <c r="D27" s="21"/>
      <c r="E27" s="390" t="s">
        <v>1</v>
      </c>
      <c r="F27" s="390"/>
      <c r="G27" s="390"/>
      <c r="H27" s="390"/>
      <c r="I27" s="21"/>
      <c r="J27" s="21"/>
      <c r="K27" s="21"/>
      <c r="L27" s="2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s="18" customFormat="1" ht="6.95" customHeight="1" x14ac:dyDescent="0.2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7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8" customFormat="1" ht="6.95" customHeight="1" x14ac:dyDescent="0.2">
      <c r="A29" s="15"/>
      <c r="B29" s="16"/>
      <c r="C29" s="15"/>
      <c r="D29" s="25"/>
      <c r="E29" s="25"/>
      <c r="F29" s="25"/>
      <c r="G29" s="25"/>
      <c r="H29" s="25"/>
      <c r="I29" s="25"/>
      <c r="J29" s="25"/>
      <c r="K29" s="25"/>
      <c r="L29" s="17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8" customFormat="1" ht="25.35" customHeight="1" x14ac:dyDescent="0.2">
      <c r="A30" s="15"/>
      <c r="B30" s="16"/>
      <c r="C30" s="15"/>
      <c r="D30" s="26" t="s">
        <v>29</v>
      </c>
      <c r="E30" s="15"/>
      <c r="F30" s="15"/>
      <c r="G30" s="15"/>
      <c r="H30" s="15"/>
      <c r="I30" s="15"/>
      <c r="J30" s="27">
        <f>ROUND(J124, 2)</f>
        <v>0</v>
      </c>
      <c r="K30" s="15"/>
      <c r="L30" s="17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8" customFormat="1" ht="6.95" customHeight="1" x14ac:dyDescent="0.2">
      <c r="A31" s="15"/>
      <c r="B31" s="16"/>
      <c r="C31" s="15"/>
      <c r="D31" s="25"/>
      <c r="E31" s="25"/>
      <c r="F31" s="25"/>
      <c r="G31" s="25"/>
      <c r="H31" s="25"/>
      <c r="I31" s="25"/>
      <c r="J31" s="25"/>
      <c r="K31" s="25"/>
      <c r="L31" s="17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8" customFormat="1" ht="14.45" customHeight="1" x14ac:dyDescent="0.2">
      <c r="A32" s="15"/>
      <c r="B32" s="16"/>
      <c r="C32" s="15"/>
      <c r="D32" s="15"/>
      <c r="E32" s="15"/>
      <c r="F32" s="28" t="s">
        <v>31</v>
      </c>
      <c r="G32" s="15"/>
      <c r="H32" s="15"/>
      <c r="I32" s="28" t="s">
        <v>30</v>
      </c>
      <c r="J32" s="28" t="s">
        <v>32</v>
      </c>
      <c r="K32" s="15"/>
      <c r="L32" s="17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8" customFormat="1" ht="14.45" customHeight="1" x14ac:dyDescent="0.2">
      <c r="A33" s="15"/>
      <c r="B33" s="16"/>
      <c r="C33" s="15"/>
      <c r="D33" s="29" t="s">
        <v>33</v>
      </c>
      <c r="E33" s="13" t="s">
        <v>34</v>
      </c>
      <c r="F33" s="30">
        <f>ROUND((SUM(BE124:BE252)),  2)</f>
        <v>0</v>
      </c>
      <c r="G33" s="15"/>
      <c r="H33" s="15"/>
      <c r="I33" s="31">
        <v>0.21</v>
      </c>
      <c r="J33" s="30">
        <f>ROUND(((SUM(BE124:BE252))*I33),  2)</f>
        <v>0</v>
      </c>
      <c r="K33" s="15"/>
      <c r="L33" s="17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8" customFormat="1" ht="14.45" customHeight="1" x14ac:dyDescent="0.2">
      <c r="A34" s="15"/>
      <c r="B34" s="16"/>
      <c r="C34" s="15"/>
      <c r="D34" s="15"/>
      <c r="E34" s="13" t="s">
        <v>35</v>
      </c>
      <c r="F34" s="30">
        <f>ROUND((SUM(BF124:BF252)),  2)</f>
        <v>0</v>
      </c>
      <c r="G34" s="15"/>
      <c r="H34" s="15"/>
      <c r="I34" s="31">
        <v>0.12</v>
      </c>
      <c r="J34" s="30">
        <f>ROUND(((SUM(BF124:BF252))*I34),  2)</f>
        <v>0</v>
      </c>
      <c r="K34" s="15"/>
      <c r="L34" s="17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8" customFormat="1" ht="14.45" hidden="1" customHeight="1" x14ac:dyDescent="0.2">
      <c r="A35" s="15"/>
      <c r="B35" s="16"/>
      <c r="C35" s="15"/>
      <c r="D35" s="15"/>
      <c r="E35" s="13" t="s">
        <v>36</v>
      </c>
      <c r="F35" s="30">
        <f>ROUND((SUM(BG124:BG252)),  2)</f>
        <v>0</v>
      </c>
      <c r="G35" s="15"/>
      <c r="H35" s="15"/>
      <c r="I35" s="31">
        <v>0.21</v>
      </c>
      <c r="J35" s="30">
        <f>0</f>
        <v>0</v>
      </c>
      <c r="K35" s="15"/>
      <c r="L35" s="17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8" customFormat="1" ht="14.45" hidden="1" customHeight="1" x14ac:dyDescent="0.2">
      <c r="A36" s="15"/>
      <c r="B36" s="16"/>
      <c r="C36" s="15"/>
      <c r="D36" s="15"/>
      <c r="E36" s="13" t="s">
        <v>37</v>
      </c>
      <c r="F36" s="30">
        <f>ROUND((SUM(BH124:BH252)),  2)</f>
        <v>0</v>
      </c>
      <c r="G36" s="15"/>
      <c r="H36" s="15"/>
      <c r="I36" s="31">
        <v>0.12</v>
      </c>
      <c r="J36" s="30">
        <f>0</f>
        <v>0</v>
      </c>
      <c r="K36" s="15"/>
      <c r="L36" s="17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8" customFormat="1" ht="14.45" hidden="1" customHeight="1" x14ac:dyDescent="0.2">
      <c r="A37" s="15"/>
      <c r="B37" s="16"/>
      <c r="C37" s="15"/>
      <c r="D37" s="15"/>
      <c r="E37" s="13" t="s">
        <v>38</v>
      </c>
      <c r="F37" s="30">
        <f>ROUND((SUM(BI124:BI252)),  2)</f>
        <v>0</v>
      </c>
      <c r="G37" s="15"/>
      <c r="H37" s="15"/>
      <c r="I37" s="31">
        <v>0</v>
      </c>
      <c r="J37" s="30">
        <f>0</f>
        <v>0</v>
      </c>
      <c r="K37" s="15"/>
      <c r="L37" s="1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8" customFormat="1" ht="6.95" customHeight="1" x14ac:dyDescent="0.2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7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8" customFormat="1" ht="25.35" customHeight="1" x14ac:dyDescent="0.2">
      <c r="A39" s="15"/>
      <c r="B39" s="16"/>
      <c r="C39" s="32"/>
      <c r="D39" s="33" t="s">
        <v>39</v>
      </c>
      <c r="E39" s="34"/>
      <c r="F39" s="34"/>
      <c r="G39" s="35" t="s">
        <v>40</v>
      </c>
      <c r="H39" s="36" t="s">
        <v>41</v>
      </c>
      <c r="I39" s="34"/>
      <c r="J39" s="37">
        <f>SUM(J30:J37)</f>
        <v>0</v>
      </c>
      <c r="K39" s="38"/>
      <c r="L39" s="17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8" customFormat="1" ht="14.45" customHeight="1" x14ac:dyDescent="0.2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7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4.45" customHeight="1" x14ac:dyDescent="0.2">
      <c r="B41" s="10"/>
      <c r="L41" s="10"/>
    </row>
    <row r="42" spans="1:31" ht="14.45" customHeight="1" x14ac:dyDescent="0.2">
      <c r="B42" s="10"/>
      <c r="L42" s="10"/>
    </row>
    <row r="43" spans="1:31" ht="14.45" customHeight="1" x14ac:dyDescent="0.2">
      <c r="B43" s="10"/>
      <c r="L43" s="10"/>
    </row>
    <row r="44" spans="1:31" ht="14.45" customHeight="1" x14ac:dyDescent="0.2">
      <c r="B44" s="10"/>
      <c r="L44" s="10"/>
    </row>
    <row r="45" spans="1:31" ht="14.45" customHeight="1" x14ac:dyDescent="0.2">
      <c r="B45" s="10"/>
      <c r="L45" s="10"/>
    </row>
    <row r="46" spans="1:31" ht="14.45" customHeight="1" x14ac:dyDescent="0.2">
      <c r="B46" s="10"/>
      <c r="L46" s="10"/>
    </row>
    <row r="47" spans="1:31" ht="14.45" customHeight="1" x14ac:dyDescent="0.2">
      <c r="B47" s="10"/>
      <c r="L47" s="10"/>
    </row>
    <row r="48" spans="1:31" ht="14.45" customHeight="1" x14ac:dyDescent="0.2">
      <c r="B48" s="10"/>
      <c r="L48" s="10"/>
    </row>
    <row r="49" spans="1:31" ht="14.45" customHeight="1" x14ac:dyDescent="0.2">
      <c r="B49" s="10"/>
      <c r="L49" s="10"/>
    </row>
    <row r="50" spans="1:31" s="18" customFormat="1" ht="14.45" customHeight="1" x14ac:dyDescent="0.2">
      <c r="B50" s="17"/>
      <c r="D50" s="39" t="s">
        <v>42</v>
      </c>
      <c r="E50" s="40"/>
      <c r="F50" s="40"/>
      <c r="G50" s="39" t="s">
        <v>43</v>
      </c>
      <c r="H50" s="40"/>
      <c r="I50" s="40"/>
      <c r="J50" s="40"/>
      <c r="K50" s="40"/>
      <c r="L50" s="17"/>
    </row>
    <row r="51" spans="1:31" x14ac:dyDescent="0.2">
      <c r="B51" s="10"/>
      <c r="L51" s="10"/>
    </row>
    <row r="52" spans="1:31" x14ac:dyDescent="0.2">
      <c r="B52" s="10"/>
      <c r="L52" s="10"/>
    </row>
    <row r="53" spans="1:31" x14ac:dyDescent="0.2">
      <c r="B53" s="10"/>
      <c r="L53" s="10"/>
    </row>
    <row r="54" spans="1:31" x14ac:dyDescent="0.2">
      <c r="B54" s="10"/>
      <c r="L54" s="10"/>
    </row>
    <row r="55" spans="1:31" x14ac:dyDescent="0.2">
      <c r="B55" s="10"/>
      <c r="L55" s="10"/>
    </row>
    <row r="56" spans="1:31" x14ac:dyDescent="0.2">
      <c r="B56" s="10"/>
      <c r="L56" s="10"/>
    </row>
    <row r="57" spans="1:31" x14ac:dyDescent="0.2">
      <c r="B57" s="10"/>
      <c r="L57" s="10"/>
    </row>
    <row r="58" spans="1:31" x14ac:dyDescent="0.2">
      <c r="B58" s="10"/>
      <c r="L58" s="10"/>
    </row>
    <row r="59" spans="1:31" x14ac:dyDescent="0.2">
      <c r="B59" s="10"/>
      <c r="L59" s="10"/>
    </row>
    <row r="60" spans="1:31" x14ac:dyDescent="0.2">
      <c r="B60" s="10"/>
      <c r="L60" s="10"/>
    </row>
    <row r="61" spans="1:31" s="18" customFormat="1" ht="12.75" x14ac:dyDescent="0.2">
      <c r="A61" s="15"/>
      <c r="B61" s="16"/>
      <c r="C61" s="15"/>
      <c r="D61" s="41" t="s">
        <v>44</v>
      </c>
      <c r="E61" s="42"/>
      <c r="F61" s="43" t="s">
        <v>45</v>
      </c>
      <c r="G61" s="41" t="s">
        <v>44</v>
      </c>
      <c r="H61" s="42"/>
      <c r="I61" s="42"/>
      <c r="J61" s="44" t="s">
        <v>45</v>
      </c>
      <c r="K61" s="42"/>
      <c r="L61" s="17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x14ac:dyDescent="0.2">
      <c r="B62" s="10"/>
      <c r="L62" s="10"/>
    </row>
    <row r="63" spans="1:31" x14ac:dyDescent="0.2">
      <c r="B63" s="10"/>
      <c r="L63" s="10"/>
    </row>
    <row r="64" spans="1:31" x14ac:dyDescent="0.2">
      <c r="B64" s="10"/>
      <c r="L64" s="10"/>
    </row>
    <row r="65" spans="1:31" s="18" customFormat="1" ht="12.75" x14ac:dyDescent="0.2">
      <c r="A65" s="15"/>
      <c r="B65" s="16"/>
      <c r="C65" s="15"/>
      <c r="D65" s="39" t="s">
        <v>46</v>
      </c>
      <c r="E65" s="45"/>
      <c r="F65" s="45"/>
      <c r="G65" s="39" t="s">
        <v>47</v>
      </c>
      <c r="H65" s="45"/>
      <c r="I65" s="45"/>
      <c r="J65" s="45"/>
      <c r="K65" s="45"/>
      <c r="L65" s="17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x14ac:dyDescent="0.2">
      <c r="B66" s="10"/>
      <c r="L66" s="10"/>
    </row>
    <row r="67" spans="1:31" x14ac:dyDescent="0.2">
      <c r="B67" s="10"/>
      <c r="L67" s="10"/>
    </row>
    <row r="68" spans="1:31" x14ac:dyDescent="0.2">
      <c r="B68" s="10"/>
      <c r="L68" s="10"/>
    </row>
    <row r="69" spans="1:31" x14ac:dyDescent="0.2">
      <c r="B69" s="10"/>
      <c r="L69" s="10"/>
    </row>
    <row r="70" spans="1:31" x14ac:dyDescent="0.2">
      <c r="B70" s="10"/>
      <c r="L70" s="10"/>
    </row>
    <row r="71" spans="1:31" x14ac:dyDescent="0.2">
      <c r="B71" s="10"/>
      <c r="L71" s="10"/>
    </row>
    <row r="72" spans="1:31" x14ac:dyDescent="0.2">
      <c r="B72" s="10"/>
      <c r="L72" s="10"/>
    </row>
    <row r="73" spans="1:31" x14ac:dyDescent="0.2">
      <c r="B73" s="10"/>
      <c r="L73" s="10"/>
    </row>
    <row r="74" spans="1:31" x14ac:dyDescent="0.2">
      <c r="B74" s="10"/>
      <c r="L74" s="10"/>
    </row>
    <row r="75" spans="1:31" x14ac:dyDescent="0.2">
      <c r="B75" s="10"/>
      <c r="L75" s="10"/>
    </row>
    <row r="76" spans="1:31" s="18" customFormat="1" ht="12.75" x14ac:dyDescent="0.2">
      <c r="A76" s="15"/>
      <c r="B76" s="16"/>
      <c r="C76" s="15"/>
      <c r="D76" s="41" t="s">
        <v>44</v>
      </c>
      <c r="E76" s="42"/>
      <c r="F76" s="43" t="s">
        <v>45</v>
      </c>
      <c r="G76" s="41" t="s">
        <v>44</v>
      </c>
      <c r="H76" s="42"/>
      <c r="I76" s="42"/>
      <c r="J76" s="44" t="s">
        <v>45</v>
      </c>
      <c r="K76" s="42"/>
      <c r="L76" s="17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8" customFormat="1" ht="14.45" customHeight="1" x14ac:dyDescent="0.2">
      <c r="A77" s="15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17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81" spans="1:47" s="18" customFormat="1" ht="6.95" customHeight="1" x14ac:dyDescent="0.2">
      <c r="A81" s="15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17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47" s="18" customFormat="1" ht="24.95" customHeight="1" x14ac:dyDescent="0.2">
      <c r="A82" s="15"/>
      <c r="B82" s="16"/>
      <c r="C82" s="11" t="s">
        <v>103</v>
      </c>
      <c r="D82" s="15"/>
      <c r="E82" s="15"/>
      <c r="F82" s="15"/>
      <c r="G82" s="15"/>
      <c r="H82" s="15"/>
      <c r="I82" s="15"/>
      <c r="J82" s="15"/>
      <c r="K82" s="15"/>
      <c r="L82" s="17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47" s="18" customFormat="1" ht="6.95" customHeight="1" x14ac:dyDescent="0.2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7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47" s="18" customFormat="1" ht="12" customHeight="1" x14ac:dyDescent="0.2">
      <c r="A84" s="15"/>
      <c r="B84" s="16"/>
      <c r="C84" s="13" t="s">
        <v>13</v>
      </c>
      <c r="D84" s="15"/>
      <c r="E84" s="15"/>
      <c r="F84" s="15"/>
      <c r="G84" s="15"/>
      <c r="H84" s="15"/>
      <c r="I84" s="15"/>
      <c r="J84" s="15"/>
      <c r="K84" s="15"/>
      <c r="L84" s="17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47" s="18" customFormat="1" ht="27.75" customHeight="1" x14ac:dyDescent="0.2">
      <c r="A85" s="15"/>
      <c r="B85" s="16"/>
      <c r="C85" s="15"/>
      <c r="D85" s="15"/>
      <c r="E85" s="404" t="str">
        <f>E7</f>
        <v>72000 - Stavební úpravy vybraných částí Arcibiskupského zámku 
SO 03 Obnova vinných sklepů - expozice</v>
      </c>
      <c r="F85" s="405"/>
      <c r="G85" s="405"/>
      <c r="H85" s="405"/>
      <c r="I85" s="15"/>
      <c r="J85" s="15"/>
      <c r="K85" s="15"/>
      <c r="L85" s="17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47" s="18" customFormat="1" ht="12" customHeight="1" x14ac:dyDescent="0.2">
      <c r="A86" s="15"/>
      <c r="B86" s="16"/>
      <c r="C86" s="13" t="s">
        <v>101</v>
      </c>
      <c r="D86" s="15"/>
      <c r="E86" s="15"/>
      <c r="F86" s="15"/>
      <c r="G86" s="15"/>
      <c r="H86" s="15"/>
      <c r="I86" s="15"/>
      <c r="J86" s="15"/>
      <c r="K86" s="15"/>
      <c r="L86" s="17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47" s="18" customFormat="1" ht="16.5" customHeight="1" x14ac:dyDescent="0.2">
      <c r="A87" s="15"/>
      <c r="B87" s="16"/>
      <c r="C87" s="15"/>
      <c r="D87" s="15"/>
      <c r="E87" s="362" t="str">
        <f>E9</f>
        <v>D.1.4.1 - Zdravotechnické instalace</v>
      </c>
      <c r="F87" s="403"/>
      <c r="G87" s="403"/>
      <c r="H87" s="403"/>
      <c r="I87" s="15"/>
      <c r="J87" s="15"/>
      <c r="K87" s="15"/>
      <c r="L87" s="17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47" s="18" customFormat="1" ht="6.95" customHeight="1" x14ac:dyDescent="0.2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7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47" s="18" customFormat="1" ht="12" customHeight="1" x14ac:dyDescent="0.2">
      <c r="A89" s="15"/>
      <c r="B89" s="16"/>
      <c r="C89" s="13" t="s">
        <v>16</v>
      </c>
      <c r="D89" s="15"/>
      <c r="E89" s="15"/>
      <c r="F89" s="19" t="str">
        <f>F12</f>
        <v>Kroměříž</v>
      </c>
      <c r="G89" s="15"/>
      <c r="H89" s="15"/>
      <c r="I89" s="13" t="s">
        <v>18</v>
      </c>
      <c r="J89" s="20"/>
      <c r="K89" s="15"/>
      <c r="L89" s="17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47" s="18" customFormat="1" ht="6.95" customHeight="1" x14ac:dyDescent="0.2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7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47" s="18" customFormat="1" ht="15.2" customHeight="1" x14ac:dyDescent="0.2">
      <c r="A91" s="15"/>
      <c r="B91" s="16"/>
      <c r="C91" s="13" t="s">
        <v>19</v>
      </c>
      <c r="D91" s="15"/>
      <c r="E91" s="15"/>
      <c r="F91" s="19" t="str">
        <f>E15</f>
        <v>Arcibiskupství olomoucké, Wurmova 562/9, 779 00 Olomouc</v>
      </c>
      <c r="G91" s="15"/>
      <c r="H91" s="15"/>
      <c r="I91" s="13" t="s">
        <v>24</v>
      </c>
      <c r="J91" s="50"/>
      <c r="K91" s="15"/>
      <c r="L91" s="17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47" s="18" customFormat="1" ht="15.2" customHeight="1" x14ac:dyDescent="0.2">
      <c r="A92" s="15"/>
      <c r="B92" s="16"/>
      <c r="C92" s="13" t="s">
        <v>22</v>
      </c>
      <c r="D92" s="15"/>
      <c r="E92" s="15"/>
      <c r="F92" s="19" t="str">
        <f>IF(E18="","",E18)</f>
        <v xml:space="preserve"> </v>
      </c>
      <c r="G92" s="15"/>
      <c r="H92" s="15"/>
      <c r="I92" s="13" t="s">
        <v>27</v>
      </c>
      <c r="J92" s="50" t="str">
        <f>E24</f>
        <v xml:space="preserve"> </v>
      </c>
      <c r="K92" s="15"/>
      <c r="L92" s="17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47" s="18" customFormat="1" ht="10.35" customHeight="1" x14ac:dyDescent="0.2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7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47" s="18" customFormat="1" ht="29.25" customHeight="1" x14ac:dyDescent="0.2">
      <c r="A94" s="15"/>
      <c r="B94" s="16"/>
      <c r="C94" s="51" t="s">
        <v>104</v>
      </c>
      <c r="D94" s="32"/>
      <c r="E94" s="32"/>
      <c r="F94" s="32"/>
      <c r="G94" s="32"/>
      <c r="H94" s="32"/>
      <c r="I94" s="32"/>
      <c r="J94" s="52" t="s">
        <v>105</v>
      </c>
      <c r="K94" s="32"/>
      <c r="L94" s="17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47" s="18" customFormat="1" ht="10.35" customHeight="1" x14ac:dyDescent="0.2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7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47" s="18" customFormat="1" ht="22.9" customHeight="1" x14ac:dyDescent="0.2">
      <c r="A96" s="15"/>
      <c r="B96" s="16"/>
      <c r="C96" s="53" t="s">
        <v>106</v>
      </c>
      <c r="D96" s="15"/>
      <c r="E96" s="15"/>
      <c r="F96" s="15"/>
      <c r="G96" s="15"/>
      <c r="H96" s="15"/>
      <c r="I96" s="15"/>
      <c r="J96" s="27">
        <f>J124</f>
        <v>0</v>
      </c>
      <c r="K96" s="15"/>
      <c r="L96" s="17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U96" s="7" t="s">
        <v>107</v>
      </c>
    </row>
    <row r="97" spans="1:31" s="54" customFormat="1" ht="24.95" customHeight="1" x14ac:dyDescent="0.2">
      <c r="B97" s="55"/>
      <c r="D97" s="56" t="s">
        <v>1340</v>
      </c>
      <c r="E97" s="57"/>
      <c r="F97" s="57"/>
      <c r="G97" s="57"/>
      <c r="H97" s="57"/>
      <c r="I97" s="57"/>
      <c r="J97" s="58">
        <f>J125</f>
        <v>0</v>
      </c>
      <c r="L97" s="55"/>
    </row>
    <row r="98" spans="1:31" s="54" customFormat="1" ht="24.95" customHeight="1" x14ac:dyDescent="0.2">
      <c r="B98" s="55"/>
      <c r="D98" s="56" t="s">
        <v>1341</v>
      </c>
      <c r="E98" s="57"/>
      <c r="F98" s="57"/>
      <c r="G98" s="57"/>
      <c r="H98" s="57"/>
      <c r="I98" s="57"/>
      <c r="J98" s="58">
        <f>J148</f>
        <v>0</v>
      </c>
      <c r="L98" s="55"/>
    </row>
    <row r="99" spans="1:31" s="54" customFormat="1" ht="24.95" customHeight="1" x14ac:dyDescent="0.2">
      <c r="B99" s="55"/>
      <c r="D99" s="56" t="s">
        <v>1342</v>
      </c>
      <c r="E99" s="57"/>
      <c r="F99" s="57"/>
      <c r="G99" s="57"/>
      <c r="H99" s="57"/>
      <c r="I99" s="57"/>
      <c r="J99" s="58">
        <f>J155</f>
        <v>0</v>
      </c>
      <c r="L99" s="55"/>
    </row>
    <row r="100" spans="1:31" s="54" customFormat="1" ht="24.95" customHeight="1" x14ac:dyDescent="0.2">
      <c r="B100" s="55"/>
      <c r="D100" s="56" t="s">
        <v>1343</v>
      </c>
      <c r="E100" s="57"/>
      <c r="F100" s="57"/>
      <c r="G100" s="57"/>
      <c r="H100" s="57"/>
      <c r="I100" s="57"/>
      <c r="J100" s="58">
        <f>J162</f>
        <v>0</v>
      </c>
      <c r="L100" s="55"/>
    </row>
    <row r="101" spans="1:31" s="54" customFormat="1" ht="24.95" customHeight="1" x14ac:dyDescent="0.2">
      <c r="B101" s="55"/>
      <c r="D101" s="56" t="s">
        <v>1344</v>
      </c>
      <c r="E101" s="57"/>
      <c r="F101" s="57"/>
      <c r="G101" s="57"/>
      <c r="H101" s="57"/>
      <c r="I101" s="57"/>
      <c r="J101" s="58">
        <f>J193</f>
        <v>0</v>
      </c>
      <c r="L101" s="55"/>
    </row>
    <row r="102" spans="1:31" s="54" customFormat="1" ht="24.95" customHeight="1" x14ac:dyDescent="0.2">
      <c r="B102" s="55"/>
      <c r="D102" s="56" t="s">
        <v>1345</v>
      </c>
      <c r="E102" s="57"/>
      <c r="F102" s="57"/>
      <c r="G102" s="57"/>
      <c r="H102" s="57"/>
      <c r="I102" s="57"/>
      <c r="J102" s="58">
        <f>J218</f>
        <v>0</v>
      </c>
      <c r="L102" s="55"/>
    </row>
    <row r="103" spans="1:31" s="54" customFormat="1" ht="24.95" customHeight="1" x14ac:dyDescent="0.2">
      <c r="B103" s="55"/>
      <c r="D103" s="56" t="s">
        <v>1346</v>
      </c>
      <c r="E103" s="57"/>
      <c r="F103" s="57"/>
      <c r="G103" s="57"/>
      <c r="H103" s="57"/>
      <c r="I103" s="57"/>
      <c r="J103" s="58">
        <f>J249</f>
        <v>0</v>
      </c>
      <c r="L103" s="55"/>
    </row>
    <row r="104" spans="1:31" s="54" customFormat="1" ht="24.95" customHeight="1" x14ac:dyDescent="0.2">
      <c r="B104" s="55"/>
      <c r="D104" s="56" t="s">
        <v>1347</v>
      </c>
      <c r="E104" s="57"/>
      <c r="F104" s="57"/>
      <c r="G104" s="57"/>
      <c r="H104" s="57"/>
      <c r="I104" s="57"/>
      <c r="J104" s="58">
        <f>J251</f>
        <v>0</v>
      </c>
      <c r="L104" s="55"/>
    </row>
    <row r="105" spans="1:31" s="18" customFormat="1" ht="21.75" customHeight="1" x14ac:dyDescent="0.2">
      <c r="A105" s="15"/>
      <c r="B105" s="16"/>
      <c r="C105" s="15"/>
      <c r="D105" s="15"/>
      <c r="E105" s="15"/>
      <c r="F105" s="15"/>
      <c r="G105" s="15"/>
      <c r="H105" s="15"/>
      <c r="I105" s="15"/>
      <c r="J105" s="15"/>
      <c r="K105" s="15"/>
      <c r="L105" s="17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s="18" customFormat="1" ht="6.95" customHeight="1" x14ac:dyDescent="0.2">
      <c r="A106" s="15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17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10" spans="1:31" s="18" customFormat="1" ht="6.95" customHeight="1" x14ac:dyDescent="0.2">
      <c r="A110" s="15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17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s="18" customFormat="1" ht="24.95" customHeight="1" x14ac:dyDescent="0.2">
      <c r="A111" s="15"/>
      <c r="B111" s="16"/>
      <c r="C111" s="11" t="s">
        <v>125</v>
      </c>
      <c r="D111" s="15"/>
      <c r="E111" s="15"/>
      <c r="F111" s="15"/>
      <c r="G111" s="15"/>
      <c r="H111" s="15"/>
      <c r="I111" s="15"/>
      <c r="J111" s="15"/>
      <c r="K111" s="15"/>
      <c r="L111" s="17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s="18" customFormat="1" ht="6.95" customHeight="1" x14ac:dyDescent="0.2">
      <c r="A112" s="15"/>
      <c r="B112" s="16"/>
      <c r="C112" s="15"/>
      <c r="D112" s="15"/>
      <c r="E112" s="15"/>
      <c r="F112" s="15"/>
      <c r="G112" s="15"/>
      <c r="H112" s="15"/>
      <c r="I112" s="15"/>
      <c r="J112" s="15"/>
      <c r="K112" s="15"/>
      <c r="L112" s="17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65" s="18" customFormat="1" ht="12" customHeight="1" x14ac:dyDescent="0.2">
      <c r="A113" s="15"/>
      <c r="B113" s="16"/>
      <c r="C113" s="13" t="s">
        <v>13</v>
      </c>
      <c r="D113" s="15"/>
      <c r="E113" s="15"/>
      <c r="F113" s="15"/>
      <c r="G113" s="15"/>
      <c r="H113" s="15"/>
      <c r="I113" s="15"/>
      <c r="J113" s="15"/>
      <c r="K113" s="15"/>
      <c r="L113" s="17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65" s="18" customFormat="1" ht="30.75" customHeight="1" x14ac:dyDescent="0.2">
      <c r="A114" s="15"/>
      <c r="B114" s="16"/>
      <c r="C114" s="15"/>
      <c r="D114" s="15"/>
      <c r="E114" s="404" t="str">
        <f>E7</f>
        <v>72000 - Stavební úpravy vybraných částí Arcibiskupského zámku 
SO 03 Obnova vinných sklepů - expozice</v>
      </c>
      <c r="F114" s="405"/>
      <c r="G114" s="405"/>
      <c r="H114" s="405"/>
      <c r="I114" s="15"/>
      <c r="J114" s="15"/>
      <c r="K114" s="15"/>
      <c r="L114" s="17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65" s="18" customFormat="1" ht="12" customHeight="1" x14ac:dyDescent="0.2">
      <c r="A115" s="15"/>
      <c r="B115" s="16"/>
      <c r="C115" s="13" t="s">
        <v>101</v>
      </c>
      <c r="D115" s="15"/>
      <c r="E115" s="15"/>
      <c r="F115" s="15"/>
      <c r="G115" s="15"/>
      <c r="H115" s="15"/>
      <c r="I115" s="15"/>
      <c r="J115" s="15"/>
      <c r="K115" s="15"/>
      <c r="L115" s="17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65" s="18" customFormat="1" ht="16.5" customHeight="1" x14ac:dyDescent="0.2">
      <c r="A116" s="15"/>
      <c r="B116" s="16"/>
      <c r="C116" s="15"/>
      <c r="D116" s="15"/>
      <c r="E116" s="362" t="str">
        <f>E9</f>
        <v>D.1.4.1 - Zdravotechnické instalace</v>
      </c>
      <c r="F116" s="403"/>
      <c r="G116" s="403"/>
      <c r="H116" s="403"/>
      <c r="I116" s="15"/>
      <c r="J116" s="15"/>
      <c r="K116" s="15"/>
      <c r="L116" s="17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65" s="18" customFormat="1" ht="6.95" customHeight="1" x14ac:dyDescent="0.2">
      <c r="A117" s="15"/>
      <c r="B117" s="16"/>
      <c r="C117" s="15"/>
      <c r="D117" s="15"/>
      <c r="E117" s="15"/>
      <c r="F117" s="15"/>
      <c r="G117" s="15"/>
      <c r="H117" s="15"/>
      <c r="I117" s="15"/>
      <c r="J117" s="15"/>
      <c r="K117" s="15"/>
      <c r="L117" s="17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65" s="18" customFormat="1" ht="12" customHeight="1" x14ac:dyDescent="0.2">
      <c r="A118" s="15"/>
      <c r="B118" s="16"/>
      <c r="C118" s="13" t="s">
        <v>16</v>
      </c>
      <c r="D118" s="15"/>
      <c r="E118" s="15"/>
      <c r="F118" s="19" t="str">
        <f>F12</f>
        <v>Kroměříž</v>
      </c>
      <c r="G118" s="15"/>
      <c r="H118" s="15"/>
      <c r="I118" s="13" t="s">
        <v>18</v>
      </c>
      <c r="J118" s="20"/>
      <c r="K118" s="15"/>
      <c r="L118" s="17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65" s="18" customFormat="1" ht="6.95" customHeight="1" x14ac:dyDescent="0.2">
      <c r="A119" s="15"/>
      <c r="B119" s="16"/>
      <c r="C119" s="15"/>
      <c r="D119" s="15"/>
      <c r="E119" s="15"/>
      <c r="F119" s="15"/>
      <c r="G119" s="15"/>
      <c r="H119" s="15"/>
      <c r="I119" s="15"/>
      <c r="J119" s="15"/>
      <c r="K119" s="15"/>
      <c r="L119" s="17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65" s="18" customFormat="1" ht="15.2" customHeight="1" x14ac:dyDescent="0.2">
      <c r="A120" s="15"/>
      <c r="B120" s="16"/>
      <c r="C120" s="13" t="s">
        <v>19</v>
      </c>
      <c r="D120" s="15"/>
      <c r="E120" s="15"/>
      <c r="F120" s="390" t="str">
        <f>E15</f>
        <v>Arcibiskupství olomoucké, Wurmova 562/9, 779 00 Olomouc</v>
      </c>
      <c r="G120" s="371"/>
      <c r="H120" s="371"/>
      <c r="I120" s="13" t="s">
        <v>24</v>
      </c>
      <c r="J120" s="50"/>
      <c r="K120" s="15"/>
      <c r="L120" s="17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65" s="18" customFormat="1" ht="15.2" customHeight="1" x14ac:dyDescent="0.2">
      <c r="A121" s="15"/>
      <c r="B121" s="16"/>
      <c r="C121" s="13" t="s">
        <v>22</v>
      </c>
      <c r="D121" s="15"/>
      <c r="E121" s="15"/>
      <c r="F121" s="19" t="str">
        <f>IF(E18="","",E18)</f>
        <v xml:space="preserve"> </v>
      </c>
      <c r="G121" s="15"/>
      <c r="H121" s="15"/>
      <c r="I121" s="13" t="s">
        <v>27</v>
      </c>
      <c r="J121" s="50" t="str">
        <f>E24</f>
        <v xml:space="preserve"> </v>
      </c>
      <c r="K121" s="15"/>
      <c r="L121" s="17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65" s="18" customFormat="1" ht="10.35" customHeight="1" x14ac:dyDescent="0.2">
      <c r="A122" s="15"/>
      <c r="B122" s="16"/>
      <c r="C122" s="15"/>
      <c r="D122" s="15"/>
      <c r="E122" s="15"/>
      <c r="F122" s="15"/>
      <c r="G122" s="15"/>
      <c r="H122" s="15"/>
      <c r="I122" s="15"/>
      <c r="J122" s="15"/>
      <c r="K122" s="15"/>
      <c r="L122" s="17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65" s="68" customFormat="1" ht="29.25" customHeight="1" x14ac:dyDescent="0.2">
      <c r="A123" s="59"/>
      <c r="B123" s="60"/>
      <c r="C123" s="61" t="s">
        <v>126</v>
      </c>
      <c r="D123" s="62" t="s">
        <v>53</v>
      </c>
      <c r="E123" s="62" t="s">
        <v>50</v>
      </c>
      <c r="F123" s="62" t="s">
        <v>51</v>
      </c>
      <c r="G123" s="62" t="s">
        <v>127</v>
      </c>
      <c r="H123" s="62" t="s">
        <v>128</v>
      </c>
      <c r="I123" s="62" t="s">
        <v>129</v>
      </c>
      <c r="J123" s="62" t="s">
        <v>105</v>
      </c>
      <c r="K123" s="63" t="s">
        <v>130</v>
      </c>
      <c r="L123" s="64"/>
      <c r="M123" s="65" t="s">
        <v>1</v>
      </c>
      <c r="N123" s="66" t="s">
        <v>33</v>
      </c>
      <c r="O123" s="66" t="s">
        <v>131</v>
      </c>
      <c r="P123" s="66" t="s">
        <v>132</v>
      </c>
      <c r="Q123" s="66" t="s">
        <v>133</v>
      </c>
      <c r="R123" s="66" t="s">
        <v>134</v>
      </c>
      <c r="S123" s="66" t="s">
        <v>135</v>
      </c>
      <c r="T123" s="67" t="s">
        <v>136</v>
      </c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</row>
    <row r="124" spans="1:65" s="18" customFormat="1" ht="22.9" customHeight="1" x14ac:dyDescent="0.25">
      <c r="A124" s="15"/>
      <c r="B124" s="16"/>
      <c r="C124" s="69" t="s">
        <v>137</v>
      </c>
      <c r="D124" s="15"/>
      <c r="E124" s="15"/>
      <c r="F124" s="15"/>
      <c r="G124" s="15"/>
      <c r="H124" s="15"/>
      <c r="I124" s="15"/>
      <c r="J124" s="70">
        <f>BK124</f>
        <v>0</v>
      </c>
      <c r="K124" s="15"/>
      <c r="L124" s="16"/>
      <c r="M124" s="71"/>
      <c r="N124" s="72"/>
      <c r="O124" s="25"/>
      <c r="P124" s="73">
        <f>P125+P148+P155+P162+P193+P218+P249+P251</f>
        <v>0</v>
      </c>
      <c r="Q124" s="25"/>
      <c r="R124" s="73">
        <f>R125+R148+R155+R162+R193+R218+R249+R251</f>
        <v>0</v>
      </c>
      <c r="S124" s="25"/>
      <c r="T124" s="74">
        <f>T125+T148+T155+T162+T193+T218+T249+T251</f>
        <v>0</v>
      </c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7" t="s">
        <v>67</v>
      </c>
      <c r="AU124" s="7" t="s">
        <v>107</v>
      </c>
      <c r="BK124" s="75">
        <f>BK125+BK148+BK155+BK162+BK193+BK218+BK249+BK251</f>
        <v>0</v>
      </c>
    </row>
    <row r="125" spans="1:65" s="76" customFormat="1" ht="25.9" customHeight="1" x14ac:dyDescent="0.2">
      <c r="B125" s="77"/>
      <c r="D125" s="78" t="s">
        <v>67</v>
      </c>
      <c r="E125" s="79" t="s">
        <v>76</v>
      </c>
      <c r="F125" s="79" t="s">
        <v>141</v>
      </c>
      <c r="J125" s="80">
        <f>BK125</f>
        <v>0</v>
      </c>
      <c r="L125" s="77"/>
      <c r="M125" s="81"/>
      <c r="N125" s="82"/>
      <c r="O125" s="82"/>
      <c r="P125" s="83">
        <f>SUM(P126:P147)</f>
        <v>0</v>
      </c>
      <c r="Q125" s="82"/>
      <c r="R125" s="83">
        <f>SUM(R126:R147)</f>
        <v>0</v>
      </c>
      <c r="S125" s="82"/>
      <c r="T125" s="84">
        <f>SUM(T126:T147)</f>
        <v>0</v>
      </c>
      <c r="AR125" s="78" t="s">
        <v>76</v>
      </c>
      <c r="AT125" s="85" t="s">
        <v>67</v>
      </c>
      <c r="AU125" s="85" t="s">
        <v>68</v>
      </c>
      <c r="AY125" s="78" t="s">
        <v>140</v>
      </c>
      <c r="BK125" s="86">
        <f>SUM(BK126:BK147)</f>
        <v>0</v>
      </c>
    </row>
    <row r="126" spans="1:65" s="18" customFormat="1" ht="33" customHeight="1" x14ac:dyDescent="0.2">
      <c r="A126" s="15"/>
      <c r="B126" s="16"/>
      <c r="C126" s="87" t="s">
        <v>76</v>
      </c>
      <c r="D126" s="87" t="s">
        <v>142</v>
      </c>
      <c r="E126" s="88" t="s">
        <v>1348</v>
      </c>
      <c r="F126" s="89" t="s">
        <v>1349</v>
      </c>
      <c r="G126" s="90" t="s">
        <v>145</v>
      </c>
      <c r="H126" s="91">
        <v>29.87</v>
      </c>
      <c r="I126" s="2"/>
      <c r="J126" s="92">
        <f>ROUND(I126*H126,2)</f>
        <v>0</v>
      </c>
      <c r="K126" s="89" t="s">
        <v>2789</v>
      </c>
      <c r="L126" s="16"/>
      <c r="M126" s="93" t="s">
        <v>1</v>
      </c>
      <c r="N126" s="94" t="s">
        <v>34</v>
      </c>
      <c r="O126" s="95">
        <v>0</v>
      </c>
      <c r="P126" s="95">
        <f>O126*H126</f>
        <v>0</v>
      </c>
      <c r="Q126" s="95">
        <v>0</v>
      </c>
      <c r="R126" s="95">
        <f>Q126*H126</f>
        <v>0</v>
      </c>
      <c r="S126" s="95">
        <v>0</v>
      </c>
      <c r="T126" s="96">
        <f>S126*H126</f>
        <v>0</v>
      </c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R126" s="97" t="s">
        <v>147</v>
      </c>
      <c r="AT126" s="97" t="s">
        <v>142</v>
      </c>
      <c r="AU126" s="97" t="s">
        <v>76</v>
      </c>
      <c r="AY126" s="7" t="s">
        <v>140</v>
      </c>
      <c r="BE126" s="98">
        <f>IF(N126="základní",J126,0)</f>
        <v>0</v>
      </c>
      <c r="BF126" s="98">
        <f>IF(N126="snížená",J126,0)</f>
        <v>0</v>
      </c>
      <c r="BG126" s="98">
        <f>IF(N126="zákl. přenesená",J126,0)</f>
        <v>0</v>
      </c>
      <c r="BH126" s="98">
        <f>IF(N126="sníž. přenesená",J126,0)</f>
        <v>0</v>
      </c>
      <c r="BI126" s="98">
        <f>IF(N126="nulová",J126,0)</f>
        <v>0</v>
      </c>
      <c r="BJ126" s="7" t="s">
        <v>76</v>
      </c>
      <c r="BK126" s="98">
        <f>ROUND(I126*H126,2)</f>
        <v>0</v>
      </c>
      <c r="BL126" s="7" t="s">
        <v>147</v>
      </c>
      <c r="BM126" s="97" t="s">
        <v>78</v>
      </c>
    </row>
    <row r="127" spans="1:65" s="18" customFormat="1" ht="19.5" x14ac:dyDescent="0.2">
      <c r="A127" s="15"/>
      <c r="B127" s="16"/>
      <c r="C127" s="15"/>
      <c r="D127" s="99" t="s">
        <v>380</v>
      </c>
      <c r="E127" s="15"/>
      <c r="F127" s="100" t="s">
        <v>1350</v>
      </c>
      <c r="G127" s="15"/>
      <c r="H127" s="15"/>
      <c r="I127" s="15"/>
      <c r="J127" s="15"/>
      <c r="K127" s="15"/>
      <c r="L127" s="16"/>
      <c r="M127" s="101"/>
      <c r="N127" s="102"/>
      <c r="O127" s="103"/>
      <c r="P127" s="103"/>
      <c r="Q127" s="103"/>
      <c r="R127" s="103"/>
      <c r="S127" s="103"/>
      <c r="T127" s="10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7" t="s">
        <v>380</v>
      </c>
      <c r="AU127" s="7" t="s">
        <v>76</v>
      </c>
    </row>
    <row r="128" spans="1:65" s="18" customFormat="1" ht="24.2" customHeight="1" x14ac:dyDescent="0.2">
      <c r="A128" s="15"/>
      <c r="B128" s="16"/>
      <c r="C128" s="87" t="s">
        <v>78</v>
      </c>
      <c r="D128" s="87" t="s">
        <v>142</v>
      </c>
      <c r="E128" s="88" t="s">
        <v>1351</v>
      </c>
      <c r="F128" s="89" t="s">
        <v>1352</v>
      </c>
      <c r="G128" s="90" t="s">
        <v>145</v>
      </c>
      <c r="H128" s="91">
        <v>6.06</v>
      </c>
      <c r="I128" s="2"/>
      <c r="J128" s="92">
        <f>ROUND(I128*H128,2)</f>
        <v>0</v>
      </c>
      <c r="K128" s="89" t="s">
        <v>2789</v>
      </c>
      <c r="L128" s="16"/>
      <c r="M128" s="93" t="s">
        <v>1</v>
      </c>
      <c r="N128" s="94" t="s">
        <v>34</v>
      </c>
      <c r="O128" s="95">
        <v>0</v>
      </c>
      <c r="P128" s="95">
        <f>O128*H128</f>
        <v>0</v>
      </c>
      <c r="Q128" s="95">
        <v>0</v>
      </c>
      <c r="R128" s="95">
        <f>Q128*H128</f>
        <v>0</v>
      </c>
      <c r="S128" s="95">
        <v>0</v>
      </c>
      <c r="T128" s="96">
        <f>S128*H128</f>
        <v>0</v>
      </c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R128" s="97" t="s">
        <v>147</v>
      </c>
      <c r="AT128" s="97" t="s">
        <v>142</v>
      </c>
      <c r="AU128" s="97" t="s">
        <v>76</v>
      </c>
      <c r="AY128" s="7" t="s">
        <v>140</v>
      </c>
      <c r="BE128" s="98">
        <f>IF(N128="základní",J128,0)</f>
        <v>0</v>
      </c>
      <c r="BF128" s="98">
        <f>IF(N128="snížená",J128,0)</f>
        <v>0</v>
      </c>
      <c r="BG128" s="98">
        <f>IF(N128="zákl. přenesená",J128,0)</f>
        <v>0</v>
      </c>
      <c r="BH128" s="98">
        <f>IF(N128="sníž. přenesená",J128,0)</f>
        <v>0</v>
      </c>
      <c r="BI128" s="98">
        <f>IF(N128="nulová",J128,0)</f>
        <v>0</v>
      </c>
      <c r="BJ128" s="7" t="s">
        <v>76</v>
      </c>
      <c r="BK128" s="98">
        <f>ROUND(I128*H128,2)</f>
        <v>0</v>
      </c>
      <c r="BL128" s="7" t="s">
        <v>147</v>
      </c>
      <c r="BM128" s="97" t="s">
        <v>147</v>
      </c>
    </row>
    <row r="129" spans="1:65" s="18" customFormat="1" ht="19.5" x14ac:dyDescent="0.2">
      <c r="A129" s="15"/>
      <c r="B129" s="16"/>
      <c r="C129" s="15"/>
      <c r="D129" s="99" t="s">
        <v>380</v>
      </c>
      <c r="E129" s="15"/>
      <c r="F129" s="100" t="s">
        <v>1353</v>
      </c>
      <c r="G129" s="15"/>
      <c r="H129" s="15"/>
      <c r="I129" s="15"/>
      <c r="J129" s="15"/>
      <c r="K129" s="15"/>
      <c r="L129" s="16"/>
      <c r="M129" s="101"/>
      <c r="N129" s="102"/>
      <c r="O129" s="103"/>
      <c r="P129" s="103"/>
      <c r="Q129" s="103"/>
      <c r="R129" s="103"/>
      <c r="S129" s="103"/>
      <c r="T129" s="10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7" t="s">
        <v>380</v>
      </c>
      <c r="AU129" s="7" t="s">
        <v>76</v>
      </c>
    </row>
    <row r="130" spans="1:65" s="18" customFormat="1" ht="16.5" customHeight="1" x14ac:dyDescent="0.2">
      <c r="A130" s="15"/>
      <c r="B130" s="16"/>
      <c r="C130" s="87" t="s">
        <v>163</v>
      </c>
      <c r="D130" s="87" t="s">
        <v>142</v>
      </c>
      <c r="E130" s="88" t="s">
        <v>1354</v>
      </c>
      <c r="F130" s="89" t="s">
        <v>1355</v>
      </c>
      <c r="G130" s="90" t="s">
        <v>145</v>
      </c>
      <c r="H130" s="91">
        <v>35.93</v>
      </c>
      <c r="I130" s="2"/>
      <c r="J130" s="92">
        <f>ROUND(I130*H130,2)</f>
        <v>0</v>
      </c>
      <c r="K130" s="89" t="s">
        <v>2789</v>
      </c>
      <c r="L130" s="16"/>
      <c r="M130" s="93" t="s">
        <v>1</v>
      </c>
      <c r="N130" s="94" t="s">
        <v>34</v>
      </c>
      <c r="O130" s="95">
        <v>0</v>
      </c>
      <c r="P130" s="95">
        <f>O130*H130</f>
        <v>0</v>
      </c>
      <c r="Q130" s="95">
        <v>0</v>
      </c>
      <c r="R130" s="95">
        <f>Q130*H130</f>
        <v>0</v>
      </c>
      <c r="S130" s="95">
        <v>0</v>
      </c>
      <c r="T130" s="96">
        <f>S130*H130</f>
        <v>0</v>
      </c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R130" s="97" t="s">
        <v>147</v>
      </c>
      <c r="AT130" s="97" t="s">
        <v>142</v>
      </c>
      <c r="AU130" s="97" t="s">
        <v>76</v>
      </c>
      <c r="AY130" s="7" t="s">
        <v>140</v>
      </c>
      <c r="BE130" s="98">
        <f>IF(N130="základní",J130,0)</f>
        <v>0</v>
      </c>
      <c r="BF130" s="98">
        <f>IF(N130="snížená",J130,0)</f>
        <v>0</v>
      </c>
      <c r="BG130" s="98">
        <f>IF(N130="zákl. přenesená",J130,0)</f>
        <v>0</v>
      </c>
      <c r="BH130" s="98">
        <f>IF(N130="sníž. přenesená",J130,0)</f>
        <v>0</v>
      </c>
      <c r="BI130" s="98">
        <f>IF(N130="nulová",J130,0)</f>
        <v>0</v>
      </c>
      <c r="BJ130" s="7" t="s">
        <v>76</v>
      </c>
      <c r="BK130" s="98">
        <f>ROUND(I130*H130,2)</f>
        <v>0</v>
      </c>
      <c r="BL130" s="7" t="s">
        <v>147</v>
      </c>
      <c r="BM130" s="97" t="s">
        <v>178</v>
      </c>
    </row>
    <row r="131" spans="1:65" s="18" customFormat="1" ht="19.5" x14ac:dyDescent="0.2">
      <c r="A131" s="15"/>
      <c r="B131" s="16"/>
      <c r="C131" s="15"/>
      <c r="D131" s="99" t="s">
        <v>380</v>
      </c>
      <c r="E131" s="15"/>
      <c r="F131" s="100" t="s">
        <v>1356</v>
      </c>
      <c r="G131" s="15"/>
      <c r="H131" s="15"/>
      <c r="I131" s="15"/>
      <c r="J131" s="15"/>
      <c r="K131" s="15"/>
      <c r="L131" s="16"/>
      <c r="M131" s="101"/>
      <c r="N131" s="102"/>
      <c r="O131" s="103"/>
      <c r="P131" s="103"/>
      <c r="Q131" s="103"/>
      <c r="R131" s="103"/>
      <c r="S131" s="103"/>
      <c r="T131" s="10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7" t="s">
        <v>380</v>
      </c>
      <c r="AU131" s="7" t="s">
        <v>76</v>
      </c>
    </row>
    <row r="132" spans="1:65" s="18" customFormat="1" ht="21.75" customHeight="1" x14ac:dyDescent="0.2">
      <c r="A132" s="15"/>
      <c r="B132" s="16"/>
      <c r="C132" s="87" t="s">
        <v>147</v>
      </c>
      <c r="D132" s="87" t="s">
        <v>142</v>
      </c>
      <c r="E132" s="88" t="s">
        <v>1357</v>
      </c>
      <c r="F132" s="89" t="s">
        <v>1358</v>
      </c>
      <c r="G132" s="90" t="s">
        <v>251</v>
      </c>
      <c r="H132" s="91">
        <v>13.48</v>
      </c>
      <c r="I132" s="2"/>
      <c r="J132" s="92">
        <f>ROUND(I132*H132,2)</f>
        <v>0</v>
      </c>
      <c r="K132" s="89" t="s">
        <v>2789</v>
      </c>
      <c r="L132" s="16"/>
      <c r="M132" s="93" t="s">
        <v>1</v>
      </c>
      <c r="N132" s="94" t="s">
        <v>34</v>
      </c>
      <c r="O132" s="95">
        <v>0</v>
      </c>
      <c r="P132" s="95">
        <f>O132*H132</f>
        <v>0</v>
      </c>
      <c r="Q132" s="95">
        <v>0</v>
      </c>
      <c r="R132" s="95">
        <f>Q132*H132</f>
        <v>0</v>
      </c>
      <c r="S132" s="95">
        <v>0</v>
      </c>
      <c r="T132" s="96">
        <f>S132*H132</f>
        <v>0</v>
      </c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R132" s="97" t="s">
        <v>147</v>
      </c>
      <c r="AT132" s="97" t="s">
        <v>142</v>
      </c>
      <c r="AU132" s="97" t="s">
        <v>76</v>
      </c>
      <c r="AY132" s="7" t="s">
        <v>140</v>
      </c>
      <c r="BE132" s="98">
        <f>IF(N132="základní",J132,0)</f>
        <v>0</v>
      </c>
      <c r="BF132" s="98">
        <f>IF(N132="snížená",J132,0)</f>
        <v>0</v>
      </c>
      <c r="BG132" s="98">
        <f>IF(N132="zákl. přenesená",J132,0)</f>
        <v>0</v>
      </c>
      <c r="BH132" s="98">
        <f>IF(N132="sníž. přenesená",J132,0)</f>
        <v>0</v>
      </c>
      <c r="BI132" s="98">
        <f>IF(N132="nulová",J132,0)</f>
        <v>0</v>
      </c>
      <c r="BJ132" s="7" t="s">
        <v>76</v>
      </c>
      <c r="BK132" s="98">
        <f>ROUND(I132*H132,2)</f>
        <v>0</v>
      </c>
      <c r="BL132" s="7" t="s">
        <v>147</v>
      </c>
      <c r="BM132" s="97" t="s">
        <v>190</v>
      </c>
    </row>
    <row r="133" spans="1:65" s="18" customFormat="1" ht="19.5" x14ac:dyDescent="0.2">
      <c r="A133" s="15"/>
      <c r="B133" s="16"/>
      <c r="C133" s="15"/>
      <c r="D133" s="99" t="s">
        <v>380</v>
      </c>
      <c r="E133" s="15"/>
      <c r="F133" s="100" t="s">
        <v>1359</v>
      </c>
      <c r="G133" s="15"/>
      <c r="H133" s="15"/>
      <c r="I133" s="15"/>
      <c r="J133" s="15"/>
      <c r="K133" s="15"/>
      <c r="L133" s="16"/>
      <c r="M133" s="101"/>
      <c r="N133" s="102"/>
      <c r="O133" s="103"/>
      <c r="P133" s="103"/>
      <c r="Q133" s="103"/>
      <c r="R133" s="103"/>
      <c r="S133" s="103"/>
      <c r="T133" s="104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7" t="s">
        <v>380</v>
      </c>
      <c r="AU133" s="7" t="s">
        <v>76</v>
      </c>
    </row>
    <row r="134" spans="1:65" s="18" customFormat="1" ht="21.75" customHeight="1" x14ac:dyDescent="0.2">
      <c r="A134" s="15"/>
      <c r="B134" s="16"/>
      <c r="C134" s="87" t="s">
        <v>173</v>
      </c>
      <c r="D134" s="87" t="s">
        <v>142</v>
      </c>
      <c r="E134" s="88" t="s">
        <v>1360</v>
      </c>
      <c r="F134" s="89" t="s">
        <v>1361</v>
      </c>
      <c r="G134" s="90" t="s">
        <v>251</v>
      </c>
      <c r="H134" s="91">
        <v>13.48</v>
      </c>
      <c r="I134" s="2"/>
      <c r="J134" s="92">
        <f>ROUND(I134*H134,2)</f>
        <v>0</v>
      </c>
      <c r="K134" s="89" t="s">
        <v>2789</v>
      </c>
      <c r="L134" s="16"/>
      <c r="M134" s="93" t="s">
        <v>1</v>
      </c>
      <c r="N134" s="94" t="s">
        <v>34</v>
      </c>
      <c r="O134" s="95">
        <v>0</v>
      </c>
      <c r="P134" s="95">
        <f>O134*H134</f>
        <v>0</v>
      </c>
      <c r="Q134" s="95">
        <v>0</v>
      </c>
      <c r="R134" s="95">
        <f>Q134*H134</f>
        <v>0</v>
      </c>
      <c r="S134" s="95">
        <v>0</v>
      </c>
      <c r="T134" s="96">
        <f>S134*H134</f>
        <v>0</v>
      </c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R134" s="97" t="s">
        <v>147</v>
      </c>
      <c r="AT134" s="97" t="s">
        <v>142</v>
      </c>
      <c r="AU134" s="97" t="s">
        <v>76</v>
      </c>
      <c r="AY134" s="7" t="s">
        <v>140</v>
      </c>
      <c r="BE134" s="98">
        <f>IF(N134="základní",J134,0)</f>
        <v>0</v>
      </c>
      <c r="BF134" s="98">
        <f>IF(N134="snížená",J134,0)</f>
        <v>0</v>
      </c>
      <c r="BG134" s="98">
        <f>IF(N134="zákl. přenesená",J134,0)</f>
        <v>0</v>
      </c>
      <c r="BH134" s="98">
        <f>IF(N134="sníž. přenesená",J134,0)</f>
        <v>0</v>
      </c>
      <c r="BI134" s="98">
        <f>IF(N134="nulová",J134,0)</f>
        <v>0</v>
      </c>
      <c r="BJ134" s="7" t="s">
        <v>76</v>
      </c>
      <c r="BK134" s="98">
        <f>ROUND(I134*H134,2)</f>
        <v>0</v>
      </c>
      <c r="BL134" s="7" t="s">
        <v>147</v>
      </c>
      <c r="BM134" s="97" t="s">
        <v>200</v>
      </c>
    </row>
    <row r="135" spans="1:65" s="18" customFormat="1" ht="19.5" x14ac:dyDescent="0.2">
      <c r="A135" s="15"/>
      <c r="B135" s="16"/>
      <c r="C135" s="15"/>
      <c r="D135" s="99" t="s">
        <v>380</v>
      </c>
      <c r="E135" s="15"/>
      <c r="F135" s="100" t="s">
        <v>1362</v>
      </c>
      <c r="G135" s="15"/>
      <c r="H135" s="15"/>
      <c r="I135" s="15"/>
      <c r="J135" s="15"/>
      <c r="K135" s="15"/>
      <c r="L135" s="16"/>
      <c r="M135" s="101"/>
      <c r="N135" s="102"/>
      <c r="O135" s="103"/>
      <c r="P135" s="103"/>
      <c r="Q135" s="103"/>
      <c r="R135" s="103"/>
      <c r="S135" s="103"/>
      <c r="T135" s="10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7" t="s">
        <v>380</v>
      </c>
      <c r="AU135" s="7" t="s">
        <v>76</v>
      </c>
    </row>
    <row r="136" spans="1:65" s="18" customFormat="1" ht="16.5" customHeight="1" x14ac:dyDescent="0.2">
      <c r="A136" s="15"/>
      <c r="B136" s="16"/>
      <c r="C136" s="87" t="s">
        <v>178</v>
      </c>
      <c r="D136" s="87" t="s">
        <v>142</v>
      </c>
      <c r="E136" s="88" t="s">
        <v>1363</v>
      </c>
      <c r="F136" s="89" t="s">
        <v>1364</v>
      </c>
      <c r="G136" s="90" t="s">
        <v>145</v>
      </c>
      <c r="H136" s="91">
        <v>35.93</v>
      </c>
      <c r="I136" s="2"/>
      <c r="J136" s="92">
        <f>ROUND(I136*H136,2)</f>
        <v>0</v>
      </c>
      <c r="K136" s="89" t="s">
        <v>2789</v>
      </c>
      <c r="L136" s="16"/>
      <c r="M136" s="93" t="s">
        <v>1</v>
      </c>
      <c r="N136" s="94" t="s">
        <v>34</v>
      </c>
      <c r="O136" s="95">
        <v>0</v>
      </c>
      <c r="P136" s="95">
        <f>O136*H136</f>
        <v>0</v>
      </c>
      <c r="Q136" s="95">
        <v>0</v>
      </c>
      <c r="R136" s="95">
        <f>Q136*H136</f>
        <v>0</v>
      </c>
      <c r="S136" s="95">
        <v>0</v>
      </c>
      <c r="T136" s="96">
        <f>S136*H136</f>
        <v>0</v>
      </c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R136" s="97" t="s">
        <v>147</v>
      </c>
      <c r="AT136" s="97" t="s">
        <v>142</v>
      </c>
      <c r="AU136" s="97" t="s">
        <v>76</v>
      </c>
      <c r="AY136" s="7" t="s">
        <v>140</v>
      </c>
      <c r="BE136" s="98">
        <f>IF(N136="základní",J136,0)</f>
        <v>0</v>
      </c>
      <c r="BF136" s="98">
        <f>IF(N136="snížená",J136,0)</f>
        <v>0</v>
      </c>
      <c r="BG136" s="98">
        <f>IF(N136="zákl. přenesená",J136,0)</f>
        <v>0</v>
      </c>
      <c r="BH136" s="98">
        <f>IF(N136="sníž. přenesená",J136,0)</f>
        <v>0</v>
      </c>
      <c r="BI136" s="98">
        <f>IF(N136="nulová",J136,0)</f>
        <v>0</v>
      </c>
      <c r="BJ136" s="7" t="s">
        <v>76</v>
      </c>
      <c r="BK136" s="98">
        <f>ROUND(I136*H136,2)</f>
        <v>0</v>
      </c>
      <c r="BL136" s="7" t="s">
        <v>147</v>
      </c>
      <c r="BM136" s="97" t="s">
        <v>8</v>
      </c>
    </row>
    <row r="137" spans="1:65" s="18" customFormat="1" ht="19.5" x14ac:dyDescent="0.2">
      <c r="A137" s="15"/>
      <c r="B137" s="16"/>
      <c r="C137" s="15"/>
      <c r="D137" s="99" t="s">
        <v>380</v>
      </c>
      <c r="E137" s="15"/>
      <c r="F137" s="100" t="s">
        <v>1365</v>
      </c>
      <c r="G137" s="15"/>
      <c r="H137" s="15"/>
      <c r="I137" s="15"/>
      <c r="J137" s="15"/>
      <c r="K137" s="15"/>
      <c r="L137" s="16"/>
      <c r="M137" s="101"/>
      <c r="N137" s="102"/>
      <c r="O137" s="103"/>
      <c r="P137" s="103"/>
      <c r="Q137" s="103"/>
      <c r="R137" s="103"/>
      <c r="S137" s="103"/>
      <c r="T137" s="10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7" t="s">
        <v>380</v>
      </c>
      <c r="AU137" s="7" t="s">
        <v>76</v>
      </c>
    </row>
    <row r="138" spans="1:65" s="18" customFormat="1" ht="24.2" customHeight="1" x14ac:dyDescent="0.2">
      <c r="A138" s="15"/>
      <c r="B138" s="16"/>
      <c r="C138" s="87" t="s">
        <v>184</v>
      </c>
      <c r="D138" s="87" t="s">
        <v>142</v>
      </c>
      <c r="E138" s="88" t="s">
        <v>1366</v>
      </c>
      <c r="F138" s="89" t="s">
        <v>1367</v>
      </c>
      <c r="G138" s="90" t="s">
        <v>145</v>
      </c>
      <c r="H138" s="91">
        <v>23.44</v>
      </c>
      <c r="I138" s="2"/>
      <c r="J138" s="92">
        <f>ROUND(I138*H138,2)</f>
        <v>0</v>
      </c>
      <c r="K138" s="89" t="s">
        <v>2789</v>
      </c>
      <c r="L138" s="16"/>
      <c r="M138" s="93" t="s">
        <v>1</v>
      </c>
      <c r="N138" s="94" t="s">
        <v>34</v>
      </c>
      <c r="O138" s="95">
        <v>0</v>
      </c>
      <c r="P138" s="95">
        <f>O138*H138</f>
        <v>0</v>
      </c>
      <c r="Q138" s="95">
        <v>0</v>
      </c>
      <c r="R138" s="95">
        <f>Q138*H138</f>
        <v>0</v>
      </c>
      <c r="S138" s="95">
        <v>0</v>
      </c>
      <c r="T138" s="96">
        <f>S138*H138</f>
        <v>0</v>
      </c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R138" s="97" t="s">
        <v>147</v>
      </c>
      <c r="AT138" s="97" t="s">
        <v>142</v>
      </c>
      <c r="AU138" s="97" t="s">
        <v>76</v>
      </c>
      <c r="AY138" s="7" t="s">
        <v>140</v>
      </c>
      <c r="BE138" s="98">
        <f>IF(N138="základní",J138,0)</f>
        <v>0</v>
      </c>
      <c r="BF138" s="98">
        <f>IF(N138="snížená",J138,0)</f>
        <v>0</v>
      </c>
      <c r="BG138" s="98">
        <f>IF(N138="zákl. přenesená",J138,0)</f>
        <v>0</v>
      </c>
      <c r="BH138" s="98">
        <f>IF(N138="sníž. přenesená",J138,0)</f>
        <v>0</v>
      </c>
      <c r="BI138" s="98">
        <f>IF(N138="nulová",J138,0)</f>
        <v>0</v>
      </c>
      <c r="BJ138" s="7" t="s">
        <v>76</v>
      </c>
      <c r="BK138" s="98">
        <f>ROUND(I138*H138,2)</f>
        <v>0</v>
      </c>
      <c r="BL138" s="7" t="s">
        <v>147</v>
      </c>
      <c r="BM138" s="97" t="s">
        <v>224</v>
      </c>
    </row>
    <row r="139" spans="1:65" s="18" customFormat="1" ht="29.25" x14ac:dyDescent="0.2">
      <c r="A139" s="15"/>
      <c r="B139" s="16"/>
      <c r="C139" s="15"/>
      <c r="D139" s="99" t="s">
        <v>380</v>
      </c>
      <c r="E139" s="15"/>
      <c r="F139" s="100" t="s">
        <v>1368</v>
      </c>
      <c r="G139" s="15"/>
      <c r="H139" s="15"/>
      <c r="I139" s="15"/>
      <c r="J139" s="15"/>
      <c r="K139" s="15"/>
      <c r="L139" s="16"/>
      <c r="M139" s="101"/>
      <c r="N139" s="102"/>
      <c r="O139" s="103"/>
      <c r="P139" s="103"/>
      <c r="Q139" s="103"/>
      <c r="R139" s="103"/>
      <c r="S139" s="103"/>
      <c r="T139" s="10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7" t="s">
        <v>380</v>
      </c>
      <c r="AU139" s="7" t="s">
        <v>76</v>
      </c>
    </row>
    <row r="140" spans="1:65" s="18" customFormat="1" ht="24.2" customHeight="1" x14ac:dyDescent="0.2">
      <c r="A140" s="15"/>
      <c r="B140" s="16"/>
      <c r="C140" s="87" t="s">
        <v>190</v>
      </c>
      <c r="D140" s="87" t="s">
        <v>142</v>
      </c>
      <c r="E140" s="88" t="s">
        <v>1369</v>
      </c>
      <c r="F140" s="89" t="s">
        <v>1370</v>
      </c>
      <c r="G140" s="90" t="s">
        <v>145</v>
      </c>
      <c r="H140" s="91">
        <v>12.49</v>
      </c>
      <c r="I140" s="2"/>
      <c r="J140" s="92">
        <f>ROUND(I140*H140,2)</f>
        <v>0</v>
      </c>
      <c r="K140" s="89" t="s">
        <v>2789</v>
      </c>
      <c r="L140" s="16"/>
      <c r="M140" s="93" t="s">
        <v>1</v>
      </c>
      <c r="N140" s="94" t="s">
        <v>34</v>
      </c>
      <c r="O140" s="95">
        <v>0</v>
      </c>
      <c r="P140" s="95">
        <f>O140*H140</f>
        <v>0</v>
      </c>
      <c r="Q140" s="95">
        <v>0</v>
      </c>
      <c r="R140" s="95">
        <f>Q140*H140</f>
        <v>0</v>
      </c>
      <c r="S140" s="95">
        <v>0</v>
      </c>
      <c r="T140" s="96">
        <f>S140*H140</f>
        <v>0</v>
      </c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R140" s="97" t="s">
        <v>147</v>
      </c>
      <c r="AT140" s="97" t="s">
        <v>142</v>
      </c>
      <c r="AU140" s="97" t="s">
        <v>76</v>
      </c>
      <c r="AY140" s="7" t="s">
        <v>140</v>
      </c>
      <c r="BE140" s="98">
        <f>IF(N140="základní",J140,0)</f>
        <v>0</v>
      </c>
      <c r="BF140" s="98">
        <f>IF(N140="snížená",J140,0)</f>
        <v>0</v>
      </c>
      <c r="BG140" s="98">
        <f>IF(N140="zákl. přenesená",J140,0)</f>
        <v>0</v>
      </c>
      <c r="BH140" s="98">
        <f>IF(N140="sníž. přenesená",J140,0)</f>
        <v>0</v>
      </c>
      <c r="BI140" s="98">
        <f>IF(N140="nulová",J140,0)</f>
        <v>0</v>
      </c>
      <c r="BJ140" s="7" t="s">
        <v>76</v>
      </c>
      <c r="BK140" s="98">
        <f>ROUND(I140*H140,2)</f>
        <v>0</v>
      </c>
      <c r="BL140" s="7" t="s">
        <v>147</v>
      </c>
      <c r="BM140" s="97" t="s">
        <v>248</v>
      </c>
    </row>
    <row r="141" spans="1:65" s="18" customFormat="1" ht="39" x14ac:dyDescent="0.2">
      <c r="A141" s="15"/>
      <c r="B141" s="16"/>
      <c r="C141" s="15"/>
      <c r="D141" s="99" t="s">
        <v>380</v>
      </c>
      <c r="E141" s="15"/>
      <c r="F141" s="100" t="s">
        <v>1371</v>
      </c>
      <c r="G141" s="15"/>
      <c r="H141" s="15"/>
      <c r="I141" s="15"/>
      <c r="J141" s="15"/>
      <c r="K141" s="15"/>
      <c r="L141" s="16"/>
      <c r="M141" s="101"/>
      <c r="N141" s="102"/>
      <c r="O141" s="103"/>
      <c r="P141" s="103"/>
      <c r="Q141" s="103"/>
      <c r="R141" s="103"/>
      <c r="S141" s="103"/>
      <c r="T141" s="10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7" t="s">
        <v>380</v>
      </c>
      <c r="AU141" s="7" t="s">
        <v>76</v>
      </c>
    </row>
    <row r="142" spans="1:65" s="18" customFormat="1" ht="24.2" customHeight="1" x14ac:dyDescent="0.2">
      <c r="A142" s="15"/>
      <c r="B142" s="16"/>
      <c r="C142" s="87" t="s">
        <v>195</v>
      </c>
      <c r="D142" s="87" t="s">
        <v>142</v>
      </c>
      <c r="E142" s="88" t="s">
        <v>1372</v>
      </c>
      <c r="F142" s="89" t="s">
        <v>1373</v>
      </c>
      <c r="G142" s="90" t="s">
        <v>145</v>
      </c>
      <c r="H142" s="91">
        <v>18.55</v>
      </c>
      <c r="I142" s="2"/>
      <c r="J142" s="92">
        <f>ROUND(I142*H142,2)</f>
        <v>0</v>
      </c>
      <c r="K142" s="89" t="s">
        <v>2789</v>
      </c>
      <c r="L142" s="16"/>
      <c r="M142" s="93" t="s">
        <v>1</v>
      </c>
      <c r="N142" s="94" t="s">
        <v>34</v>
      </c>
      <c r="O142" s="95">
        <v>0</v>
      </c>
      <c r="P142" s="95">
        <f>O142*H142</f>
        <v>0</v>
      </c>
      <c r="Q142" s="95">
        <v>0</v>
      </c>
      <c r="R142" s="95">
        <f>Q142*H142</f>
        <v>0</v>
      </c>
      <c r="S142" s="95">
        <v>0</v>
      </c>
      <c r="T142" s="96">
        <f>S142*H142</f>
        <v>0</v>
      </c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R142" s="97" t="s">
        <v>147</v>
      </c>
      <c r="AT142" s="97" t="s">
        <v>142</v>
      </c>
      <c r="AU142" s="97" t="s">
        <v>76</v>
      </c>
      <c r="AY142" s="7" t="s">
        <v>140</v>
      </c>
      <c r="BE142" s="98">
        <f>IF(N142="základní",J142,0)</f>
        <v>0</v>
      </c>
      <c r="BF142" s="98">
        <f>IF(N142="snížená",J142,0)</f>
        <v>0</v>
      </c>
      <c r="BG142" s="98">
        <f>IF(N142="zákl. přenesená",J142,0)</f>
        <v>0</v>
      </c>
      <c r="BH142" s="98">
        <f>IF(N142="sníž. přenesená",J142,0)</f>
        <v>0</v>
      </c>
      <c r="BI142" s="98">
        <f>IF(N142="nulová",J142,0)</f>
        <v>0</v>
      </c>
      <c r="BJ142" s="7" t="s">
        <v>76</v>
      </c>
      <c r="BK142" s="98">
        <f>ROUND(I142*H142,2)</f>
        <v>0</v>
      </c>
      <c r="BL142" s="7" t="s">
        <v>147</v>
      </c>
      <c r="BM142" s="97" t="s">
        <v>262</v>
      </c>
    </row>
    <row r="143" spans="1:65" s="18" customFormat="1" ht="19.5" x14ac:dyDescent="0.2">
      <c r="A143" s="15"/>
      <c r="B143" s="16"/>
      <c r="C143" s="15"/>
      <c r="D143" s="99" t="s">
        <v>380</v>
      </c>
      <c r="E143" s="15"/>
      <c r="F143" s="100" t="s">
        <v>1374</v>
      </c>
      <c r="G143" s="15"/>
      <c r="H143" s="15"/>
      <c r="I143" s="15"/>
      <c r="J143" s="15"/>
      <c r="K143" s="15"/>
      <c r="L143" s="16"/>
      <c r="M143" s="101"/>
      <c r="N143" s="102"/>
      <c r="O143" s="103"/>
      <c r="P143" s="103"/>
      <c r="Q143" s="103"/>
      <c r="R143" s="103"/>
      <c r="S143" s="103"/>
      <c r="T143" s="10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7" t="s">
        <v>380</v>
      </c>
      <c r="AU143" s="7" t="s">
        <v>76</v>
      </c>
    </row>
    <row r="144" spans="1:65" s="18" customFormat="1" ht="21.75" customHeight="1" x14ac:dyDescent="0.2">
      <c r="A144" s="15"/>
      <c r="B144" s="16"/>
      <c r="C144" s="87" t="s">
        <v>200</v>
      </c>
      <c r="D144" s="87" t="s">
        <v>142</v>
      </c>
      <c r="E144" s="88" t="s">
        <v>1375</v>
      </c>
      <c r="F144" s="89" t="s">
        <v>1376</v>
      </c>
      <c r="G144" s="90" t="s">
        <v>145</v>
      </c>
      <c r="H144" s="91">
        <v>18.55</v>
      </c>
      <c r="I144" s="2"/>
      <c r="J144" s="92">
        <f>ROUND(I144*H144,2)</f>
        <v>0</v>
      </c>
      <c r="K144" s="89" t="s">
        <v>2789</v>
      </c>
      <c r="L144" s="16"/>
      <c r="M144" s="93" t="s">
        <v>1</v>
      </c>
      <c r="N144" s="94" t="s">
        <v>34</v>
      </c>
      <c r="O144" s="95">
        <v>0</v>
      </c>
      <c r="P144" s="95">
        <f>O144*H144</f>
        <v>0</v>
      </c>
      <c r="Q144" s="95">
        <v>0</v>
      </c>
      <c r="R144" s="95">
        <f>Q144*H144</f>
        <v>0</v>
      </c>
      <c r="S144" s="95">
        <v>0</v>
      </c>
      <c r="T144" s="96">
        <f>S144*H144</f>
        <v>0</v>
      </c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R144" s="97" t="s">
        <v>147</v>
      </c>
      <c r="AT144" s="97" t="s">
        <v>142</v>
      </c>
      <c r="AU144" s="97" t="s">
        <v>76</v>
      </c>
      <c r="AY144" s="7" t="s">
        <v>140</v>
      </c>
      <c r="BE144" s="98">
        <f>IF(N144="základní",J144,0)</f>
        <v>0</v>
      </c>
      <c r="BF144" s="98">
        <f>IF(N144="snížená",J144,0)</f>
        <v>0</v>
      </c>
      <c r="BG144" s="98">
        <f>IF(N144="zákl. přenesená",J144,0)</f>
        <v>0</v>
      </c>
      <c r="BH144" s="98">
        <f>IF(N144="sníž. přenesená",J144,0)</f>
        <v>0</v>
      </c>
      <c r="BI144" s="98">
        <f>IF(N144="nulová",J144,0)</f>
        <v>0</v>
      </c>
      <c r="BJ144" s="7" t="s">
        <v>76</v>
      </c>
      <c r="BK144" s="98">
        <f>ROUND(I144*H144,2)</f>
        <v>0</v>
      </c>
      <c r="BL144" s="7" t="s">
        <v>147</v>
      </c>
      <c r="BM144" s="97" t="s">
        <v>281</v>
      </c>
    </row>
    <row r="145" spans="1:65" s="18" customFormat="1" ht="19.5" x14ac:dyDescent="0.2">
      <c r="A145" s="15"/>
      <c r="B145" s="16"/>
      <c r="C145" s="15"/>
      <c r="D145" s="99" t="s">
        <v>380</v>
      </c>
      <c r="E145" s="15"/>
      <c r="F145" s="100" t="s">
        <v>1377</v>
      </c>
      <c r="G145" s="15"/>
      <c r="H145" s="15"/>
      <c r="I145" s="15"/>
      <c r="J145" s="15"/>
      <c r="K145" s="15"/>
      <c r="L145" s="16"/>
      <c r="M145" s="101"/>
      <c r="N145" s="102"/>
      <c r="O145" s="103"/>
      <c r="P145" s="103"/>
      <c r="Q145" s="103"/>
      <c r="R145" s="103"/>
      <c r="S145" s="103"/>
      <c r="T145" s="10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7" t="s">
        <v>380</v>
      </c>
      <c r="AU145" s="7" t="s">
        <v>76</v>
      </c>
    </row>
    <row r="146" spans="1:65" s="18" customFormat="1" ht="16.5" customHeight="1" x14ac:dyDescent="0.2">
      <c r="A146" s="15"/>
      <c r="B146" s="16"/>
      <c r="C146" s="87" t="s">
        <v>208</v>
      </c>
      <c r="D146" s="87" t="s">
        <v>142</v>
      </c>
      <c r="E146" s="88" t="s">
        <v>1378</v>
      </c>
      <c r="F146" s="89" t="s">
        <v>1379</v>
      </c>
      <c r="G146" s="90" t="s">
        <v>145</v>
      </c>
      <c r="H146" s="91">
        <v>23.44</v>
      </c>
      <c r="I146" s="2"/>
      <c r="J146" s="92">
        <f>ROUND(I146*H146,2)</f>
        <v>0</v>
      </c>
      <c r="K146" s="89" t="s">
        <v>2789</v>
      </c>
      <c r="L146" s="16"/>
      <c r="M146" s="93" t="s">
        <v>1</v>
      </c>
      <c r="N146" s="94" t="s">
        <v>34</v>
      </c>
      <c r="O146" s="95">
        <v>0</v>
      </c>
      <c r="P146" s="95">
        <f>O146*H146</f>
        <v>0</v>
      </c>
      <c r="Q146" s="95">
        <v>0</v>
      </c>
      <c r="R146" s="95">
        <f>Q146*H146</f>
        <v>0</v>
      </c>
      <c r="S146" s="95">
        <v>0</v>
      </c>
      <c r="T146" s="96">
        <f>S146*H146</f>
        <v>0</v>
      </c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R146" s="97" t="s">
        <v>147</v>
      </c>
      <c r="AT146" s="97" t="s">
        <v>142</v>
      </c>
      <c r="AU146" s="97" t="s">
        <v>76</v>
      </c>
      <c r="AY146" s="7" t="s">
        <v>140</v>
      </c>
      <c r="BE146" s="98">
        <f>IF(N146="základní",J146,0)</f>
        <v>0</v>
      </c>
      <c r="BF146" s="98">
        <f>IF(N146="snížená",J146,0)</f>
        <v>0</v>
      </c>
      <c r="BG146" s="98">
        <f>IF(N146="zákl. přenesená",J146,0)</f>
        <v>0</v>
      </c>
      <c r="BH146" s="98">
        <f>IF(N146="sníž. přenesená",J146,0)</f>
        <v>0</v>
      </c>
      <c r="BI146" s="98">
        <f>IF(N146="nulová",J146,0)</f>
        <v>0</v>
      </c>
      <c r="BJ146" s="7" t="s">
        <v>76</v>
      </c>
      <c r="BK146" s="98">
        <f>ROUND(I146*H146,2)</f>
        <v>0</v>
      </c>
      <c r="BL146" s="7" t="s">
        <v>147</v>
      </c>
      <c r="BM146" s="97" t="s">
        <v>308</v>
      </c>
    </row>
    <row r="147" spans="1:65" s="18" customFormat="1" ht="19.5" x14ac:dyDescent="0.2">
      <c r="A147" s="15"/>
      <c r="B147" s="16"/>
      <c r="C147" s="15"/>
      <c r="D147" s="99" t="s">
        <v>380</v>
      </c>
      <c r="E147" s="15"/>
      <c r="F147" s="100" t="s">
        <v>1380</v>
      </c>
      <c r="G147" s="15"/>
      <c r="H147" s="15"/>
      <c r="I147" s="15"/>
      <c r="J147" s="15"/>
      <c r="K147" s="15"/>
      <c r="L147" s="16"/>
      <c r="M147" s="101"/>
      <c r="N147" s="102"/>
      <c r="O147" s="103"/>
      <c r="P147" s="103"/>
      <c r="Q147" s="103"/>
      <c r="R147" s="103"/>
      <c r="S147" s="103"/>
      <c r="T147" s="10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7" t="s">
        <v>380</v>
      </c>
      <c r="AU147" s="7" t="s">
        <v>76</v>
      </c>
    </row>
    <row r="148" spans="1:65" s="76" customFormat="1" ht="25.9" customHeight="1" x14ac:dyDescent="0.2">
      <c r="B148" s="77"/>
      <c r="D148" s="78" t="s">
        <v>67</v>
      </c>
      <c r="E148" s="79" t="s">
        <v>147</v>
      </c>
      <c r="F148" s="79" t="s">
        <v>236</v>
      </c>
      <c r="J148" s="80">
        <f>BK148</f>
        <v>0</v>
      </c>
      <c r="L148" s="77"/>
      <c r="M148" s="81"/>
      <c r="N148" s="82"/>
      <c r="O148" s="82"/>
      <c r="P148" s="83">
        <f>SUM(P149:P154)</f>
        <v>0</v>
      </c>
      <c r="Q148" s="82"/>
      <c r="R148" s="83">
        <f>SUM(R149:R154)</f>
        <v>0</v>
      </c>
      <c r="S148" s="82"/>
      <c r="T148" s="84">
        <f>SUM(T149:T154)</f>
        <v>0</v>
      </c>
      <c r="AR148" s="78" t="s">
        <v>76</v>
      </c>
      <c r="AT148" s="85" t="s">
        <v>67</v>
      </c>
      <c r="AU148" s="85" t="s">
        <v>68</v>
      </c>
      <c r="AY148" s="78" t="s">
        <v>140</v>
      </c>
      <c r="BK148" s="86">
        <f>SUM(BK149:BK154)</f>
        <v>0</v>
      </c>
    </row>
    <row r="149" spans="1:65" s="18" customFormat="1" ht="16.5" customHeight="1" x14ac:dyDescent="0.2">
      <c r="A149" s="15"/>
      <c r="B149" s="16"/>
      <c r="C149" s="87" t="s">
        <v>8</v>
      </c>
      <c r="D149" s="87" t="s">
        <v>142</v>
      </c>
      <c r="E149" s="88" t="s">
        <v>1381</v>
      </c>
      <c r="F149" s="89" t="s">
        <v>1382</v>
      </c>
      <c r="G149" s="90" t="s">
        <v>145</v>
      </c>
      <c r="H149" s="91">
        <v>4.8899999999999997</v>
      </c>
      <c r="I149" s="2"/>
      <c r="J149" s="92">
        <f>ROUND(I149*H149,2)</f>
        <v>0</v>
      </c>
      <c r="K149" s="89" t="s">
        <v>2789</v>
      </c>
      <c r="L149" s="16"/>
      <c r="M149" s="93" t="s">
        <v>1</v>
      </c>
      <c r="N149" s="94" t="s">
        <v>34</v>
      </c>
      <c r="O149" s="95">
        <v>0</v>
      </c>
      <c r="P149" s="95">
        <f>O149*H149</f>
        <v>0</v>
      </c>
      <c r="Q149" s="95">
        <v>0</v>
      </c>
      <c r="R149" s="95">
        <f>Q149*H149</f>
        <v>0</v>
      </c>
      <c r="S149" s="95">
        <v>0</v>
      </c>
      <c r="T149" s="96">
        <f>S149*H149</f>
        <v>0</v>
      </c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R149" s="97" t="s">
        <v>147</v>
      </c>
      <c r="AT149" s="97" t="s">
        <v>142</v>
      </c>
      <c r="AU149" s="97" t="s">
        <v>76</v>
      </c>
      <c r="AY149" s="7" t="s">
        <v>140</v>
      </c>
      <c r="BE149" s="98">
        <f>IF(N149="základní",J149,0)</f>
        <v>0</v>
      </c>
      <c r="BF149" s="98">
        <f>IF(N149="snížená",J149,0)</f>
        <v>0</v>
      </c>
      <c r="BG149" s="98">
        <f>IF(N149="zákl. přenesená",J149,0)</f>
        <v>0</v>
      </c>
      <c r="BH149" s="98">
        <f>IF(N149="sníž. přenesená",J149,0)</f>
        <v>0</v>
      </c>
      <c r="BI149" s="98">
        <f>IF(N149="nulová",J149,0)</f>
        <v>0</v>
      </c>
      <c r="BJ149" s="7" t="s">
        <v>76</v>
      </c>
      <c r="BK149" s="98">
        <f>ROUND(I149*H149,2)</f>
        <v>0</v>
      </c>
      <c r="BL149" s="7" t="s">
        <v>147</v>
      </c>
      <c r="BM149" s="97" t="s">
        <v>215</v>
      </c>
    </row>
    <row r="150" spans="1:65" s="18" customFormat="1" ht="19.5" x14ac:dyDescent="0.2">
      <c r="A150" s="15"/>
      <c r="B150" s="16"/>
      <c r="C150" s="15"/>
      <c r="D150" s="99" t="s">
        <v>380</v>
      </c>
      <c r="E150" s="15"/>
      <c r="F150" s="100" t="s">
        <v>1383</v>
      </c>
      <c r="G150" s="15"/>
      <c r="H150" s="15"/>
      <c r="I150" s="15"/>
      <c r="J150" s="15"/>
      <c r="K150" s="15"/>
      <c r="L150" s="16"/>
      <c r="M150" s="101"/>
      <c r="N150" s="102"/>
      <c r="O150" s="103"/>
      <c r="P150" s="103"/>
      <c r="Q150" s="103"/>
      <c r="R150" s="103"/>
      <c r="S150" s="103"/>
      <c r="T150" s="10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7" t="s">
        <v>380</v>
      </c>
      <c r="AU150" s="7" t="s">
        <v>76</v>
      </c>
    </row>
    <row r="151" spans="1:65" s="18" customFormat="1" ht="21.75" customHeight="1" x14ac:dyDescent="0.2">
      <c r="A151" s="15"/>
      <c r="B151" s="16"/>
      <c r="C151" s="87" t="s">
        <v>220</v>
      </c>
      <c r="D151" s="87" t="s">
        <v>142</v>
      </c>
      <c r="E151" s="88" t="s">
        <v>1384</v>
      </c>
      <c r="F151" s="89" t="s">
        <v>1385</v>
      </c>
      <c r="G151" s="90" t="s">
        <v>211</v>
      </c>
      <c r="H151" s="91">
        <v>1</v>
      </c>
      <c r="I151" s="2"/>
      <c r="J151" s="92">
        <f>ROUND(I151*H151,2)</f>
        <v>0</v>
      </c>
      <c r="K151" s="89" t="s">
        <v>2789</v>
      </c>
      <c r="L151" s="16"/>
      <c r="M151" s="93" t="s">
        <v>1</v>
      </c>
      <c r="N151" s="94" t="s">
        <v>34</v>
      </c>
      <c r="O151" s="95">
        <v>0</v>
      </c>
      <c r="P151" s="95">
        <f>O151*H151</f>
        <v>0</v>
      </c>
      <c r="Q151" s="95">
        <v>0</v>
      </c>
      <c r="R151" s="95">
        <f>Q151*H151</f>
        <v>0</v>
      </c>
      <c r="S151" s="95">
        <v>0</v>
      </c>
      <c r="T151" s="96">
        <f>S151*H151</f>
        <v>0</v>
      </c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R151" s="97" t="s">
        <v>147</v>
      </c>
      <c r="AT151" s="97" t="s">
        <v>142</v>
      </c>
      <c r="AU151" s="97" t="s">
        <v>76</v>
      </c>
      <c r="AY151" s="7" t="s">
        <v>140</v>
      </c>
      <c r="BE151" s="98">
        <f>IF(N151="základní",J151,0)</f>
        <v>0</v>
      </c>
      <c r="BF151" s="98">
        <f>IF(N151="snížená",J151,0)</f>
        <v>0</v>
      </c>
      <c r="BG151" s="98">
        <f>IF(N151="zákl. přenesená",J151,0)</f>
        <v>0</v>
      </c>
      <c r="BH151" s="98">
        <f>IF(N151="sníž. přenesená",J151,0)</f>
        <v>0</v>
      </c>
      <c r="BI151" s="98">
        <f>IF(N151="nulová",J151,0)</f>
        <v>0</v>
      </c>
      <c r="BJ151" s="7" t="s">
        <v>76</v>
      </c>
      <c r="BK151" s="98">
        <f>ROUND(I151*H151,2)</f>
        <v>0</v>
      </c>
      <c r="BL151" s="7" t="s">
        <v>147</v>
      </c>
      <c r="BM151" s="97" t="s">
        <v>360</v>
      </c>
    </row>
    <row r="152" spans="1:65" s="18" customFormat="1" ht="44.25" customHeight="1" x14ac:dyDescent="0.2">
      <c r="A152" s="15"/>
      <c r="B152" s="16"/>
      <c r="C152" s="87" t="s">
        <v>224</v>
      </c>
      <c r="D152" s="87" t="s">
        <v>142</v>
      </c>
      <c r="E152" s="88" t="s">
        <v>1386</v>
      </c>
      <c r="F152" s="89" t="s">
        <v>2788</v>
      </c>
      <c r="G152" s="90" t="s">
        <v>1442</v>
      </c>
      <c r="H152" s="91">
        <v>1</v>
      </c>
      <c r="I152" s="2"/>
      <c r="J152" s="92">
        <f>ROUND(I152*H152,2)</f>
        <v>0</v>
      </c>
      <c r="K152" s="89" t="s">
        <v>2280</v>
      </c>
      <c r="L152" s="16"/>
      <c r="M152" s="93" t="s">
        <v>1</v>
      </c>
      <c r="N152" s="94" t="s">
        <v>34</v>
      </c>
      <c r="O152" s="95">
        <v>0</v>
      </c>
      <c r="P152" s="95">
        <f>O152*H152</f>
        <v>0</v>
      </c>
      <c r="Q152" s="95">
        <v>0</v>
      </c>
      <c r="R152" s="95">
        <f>Q152*H152</f>
        <v>0</v>
      </c>
      <c r="S152" s="95">
        <v>0</v>
      </c>
      <c r="T152" s="96">
        <f>S152*H152</f>
        <v>0</v>
      </c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R152" s="97" t="s">
        <v>147</v>
      </c>
      <c r="AT152" s="97" t="s">
        <v>142</v>
      </c>
      <c r="AU152" s="97" t="s">
        <v>76</v>
      </c>
      <c r="AY152" s="7" t="s">
        <v>140</v>
      </c>
      <c r="BE152" s="98">
        <f>IF(N152="základní",J152,0)</f>
        <v>0</v>
      </c>
      <c r="BF152" s="98">
        <f>IF(N152="snížená",J152,0)</f>
        <v>0</v>
      </c>
      <c r="BG152" s="98">
        <f>IF(N152="zákl. přenesená",J152,0)</f>
        <v>0</v>
      </c>
      <c r="BH152" s="98">
        <f>IF(N152="sníž. přenesená",J152,0)</f>
        <v>0</v>
      </c>
      <c r="BI152" s="98">
        <f>IF(N152="nulová",J152,0)</f>
        <v>0</v>
      </c>
      <c r="BJ152" s="7" t="s">
        <v>76</v>
      </c>
      <c r="BK152" s="98">
        <f>ROUND(I152*H152,2)</f>
        <v>0</v>
      </c>
      <c r="BL152" s="7" t="s">
        <v>147</v>
      </c>
      <c r="BM152" s="97" t="s">
        <v>376</v>
      </c>
    </row>
    <row r="153" spans="1:65" s="18" customFormat="1" ht="33" customHeight="1" x14ac:dyDescent="0.2">
      <c r="A153" s="15"/>
      <c r="B153" s="16"/>
      <c r="C153" s="87" t="s">
        <v>237</v>
      </c>
      <c r="D153" s="87" t="s">
        <v>142</v>
      </c>
      <c r="E153" s="88" t="s">
        <v>1388</v>
      </c>
      <c r="F153" s="89" t="s">
        <v>1389</v>
      </c>
      <c r="G153" s="90" t="s">
        <v>1442</v>
      </c>
      <c r="H153" s="91">
        <v>1</v>
      </c>
      <c r="I153" s="2"/>
      <c r="J153" s="92">
        <f>ROUND(I153*H153,2)</f>
        <v>0</v>
      </c>
      <c r="K153" s="89" t="s">
        <v>2280</v>
      </c>
      <c r="L153" s="16"/>
      <c r="M153" s="93" t="s">
        <v>1</v>
      </c>
      <c r="N153" s="94" t="s">
        <v>34</v>
      </c>
      <c r="O153" s="95">
        <v>0</v>
      </c>
      <c r="P153" s="95">
        <f>O153*H153</f>
        <v>0</v>
      </c>
      <c r="Q153" s="95">
        <v>0</v>
      </c>
      <c r="R153" s="95">
        <f>Q153*H153</f>
        <v>0</v>
      </c>
      <c r="S153" s="95">
        <v>0</v>
      </c>
      <c r="T153" s="96">
        <f>S153*H153</f>
        <v>0</v>
      </c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R153" s="97" t="s">
        <v>147</v>
      </c>
      <c r="AT153" s="97" t="s">
        <v>142</v>
      </c>
      <c r="AU153" s="97" t="s">
        <v>76</v>
      </c>
      <c r="AY153" s="7" t="s">
        <v>140</v>
      </c>
      <c r="BE153" s="98">
        <f>IF(N153="základní",J153,0)</f>
        <v>0</v>
      </c>
      <c r="BF153" s="98">
        <f>IF(N153="snížená",J153,0)</f>
        <v>0</v>
      </c>
      <c r="BG153" s="98">
        <f>IF(N153="zákl. přenesená",J153,0)</f>
        <v>0</v>
      </c>
      <c r="BH153" s="98">
        <f>IF(N153="sníž. přenesená",J153,0)</f>
        <v>0</v>
      </c>
      <c r="BI153" s="98">
        <f>IF(N153="nulová",J153,0)</f>
        <v>0</v>
      </c>
      <c r="BJ153" s="7" t="s">
        <v>76</v>
      </c>
      <c r="BK153" s="98">
        <f>ROUND(I153*H153,2)</f>
        <v>0</v>
      </c>
      <c r="BL153" s="7" t="s">
        <v>147</v>
      </c>
      <c r="BM153" s="97" t="s">
        <v>397</v>
      </c>
    </row>
    <row r="154" spans="1:65" s="18" customFormat="1" ht="21.75" customHeight="1" x14ac:dyDescent="0.2">
      <c r="A154" s="15"/>
      <c r="B154" s="16"/>
      <c r="C154" s="87" t="s">
        <v>248</v>
      </c>
      <c r="D154" s="87" t="s">
        <v>142</v>
      </c>
      <c r="E154" s="88" t="s">
        <v>1390</v>
      </c>
      <c r="F154" s="89" t="s">
        <v>1391</v>
      </c>
      <c r="G154" s="90" t="s">
        <v>240</v>
      </c>
      <c r="H154" s="91">
        <v>2.2999999999999998</v>
      </c>
      <c r="I154" s="2"/>
      <c r="J154" s="92">
        <f>ROUND(I154*H154,2)</f>
        <v>0</v>
      </c>
      <c r="K154" s="89" t="s">
        <v>2280</v>
      </c>
      <c r="L154" s="16"/>
      <c r="M154" s="93" t="s">
        <v>1</v>
      </c>
      <c r="N154" s="94" t="s">
        <v>34</v>
      </c>
      <c r="O154" s="95">
        <v>0</v>
      </c>
      <c r="P154" s="95">
        <f>O154*H154</f>
        <v>0</v>
      </c>
      <c r="Q154" s="95">
        <v>0</v>
      </c>
      <c r="R154" s="95">
        <f>Q154*H154</f>
        <v>0</v>
      </c>
      <c r="S154" s="95">
        <v>0</v>
      </c>
      <c r="T154" s="96">
        <f>S154*H154</f>
        <v>0</v>
      </c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R154" s="97" t="s">
        <v>147</v>
      </c>
      <c r="AT154" s="97" t="s">
        <v>142</v>
      </c>
      <c r="AU154" s="97" t="s">
        <v>76</v>
      </c>
      <c r="AY154" s="7" t="s">
        <v>140</v>
      </c>
      <c r="BE154" s="98">
        <f>IF(N154="základní",J154,0)</f>
        <v>0</v>
      </c>
      <c r="BF154" s="98">
        <f>IF(N154="snížená",J154,0)</f>
        <v>0</v>
      </c>
      <c r="BG154" s="98">
        <f>IF(N154="zákl. přenesená",J154,0)</f>
        <v>0</v>
      </c>
      <c r="BH154" s="98">
        <f>IF(N154="sníž. přenesená",J154,0)</f>
        <v>0</v>
      </c>
      <c r="BI154" s="98">
        <f>IF(N154="nulová",J154,0)</f>
        <v>0</v>
      </c>
      <c r="BJ154" s="7" t="s">
        <v>76</v>
      </c>
      <c r="BK154" s="98">
        <f>ROUND(I154*H154,2)</f>
        <v>0</v>
      </c>
      <c r="BL154" s="7" t="s">
        <v>147</v>
      </c>
      <c r="BM154" s="97" t="s">
        <v>410</v>
      </c>
    </row>
    <row r="155" spans="1:65" s="76" customFormat="1" ht="25.9" customHeight="1" x14ac:dyDescent="0.2">
      <c r="B155" s="77"/>
      <c r="D155" s="78" t="s">
        <v>67</v>
      </c>
      <c r="E155" s="79" t="s">
        <v>1392</v>
      </c>
      <c r="F155" s="79" t="s">
        <v>1393</v>
      </c>
      <c r="J155" s="80">
        <f>BK155</f>
        <v>0</v>
      </c>
      <c r="L155" s="77"/>
      <c r="M155" s="81"/>
      <c r="N155" s="82"/>
      <c r="O155" s="82"/>
      <c r="P155" s="83">
        <f>SUM(P156:P161)</f>
        <v>0</v>
      </c>
      <c r="Q155" s="82"/>
      <c r="R155" s="83">
        <f>SUM(R156:R161)</f>
        <v>0</v>
      </c>
      <c r="S155" s="82"/>
      <c r="T155" s="84">
        <f>SUM(T156:T161)</f>
        <v>0</v>
      </c>
      <c r="AR155" s="78" t="s">
        <v>78</v>
      </c>
      <c r="AT155" s="85" t="s">
        <v>67</v>
      </c>
      <c r="AU155" s="85" t="s">
        <v>68</v>
      </c>
      <c r="AY155" s="78" t="s">
        <v>140</v>
      </c>
      <c r="BK155" s="86">
        <f>SUM(BK156:BK161)</f>
        <v>0</v>
      </c>
    </row>
    <row r="156" spans="1:65" s="18" customFormat="1" ht="33" customHeight="1" x14ac:dyDescent="0.2">
      <c r="A156" s="15"/>
      <c r="B156" s="16"/>
      <c r="C156" s="87" t="s">
        <v>257</v>
      </c>
      <c r="D156" s="87" t="s">
        <v>142</v>
      </c>
      <c r="E156" s="88" t="s">
        <v>1394</v>
      </c>
      <c r="F156" s="89" t="s">
        <v>1395</v>
      </c>
      <c r="G156" s="90" t="s">
        <v>240</v>
      </c>
      <c r="H156" s="91">
        <v>55.1</v>
      </c>
      <c r="I156" s="2"/>
      <c r="J156" s="92">
        <f t="shared" ref="J156:J161" si="0">ROUND(I156*H156,2)</f>
        <v>0</v>
      </c>
      <c r="K156" s="89" t="s">
        <v>2280</v>
      </c>
      <c r="L156" s="16"/>
      <c r="M156" s="93" t="s">
        <v>1</v>
      </c>
      <c r="N156" s="94" t="s">
        <v>34</v>
      </c>
      <c r="O156" s="95">
        <v>0</v>
      </c>
      <c r="P156" s="95">
        <f t="shared" ref="P156:P161" si="1">O156*H156</f>
        <v>0</v>
      </c>
      <c r="Q156" s="95">
        <v>0</v>
      </c>
      <c r="R156" s="95">
        <f t="shared" ref="R156:R161" si="2">Q156*H156</f>
        <v>0</v>
      </c>
      <c r="S156" s="95">
        <v>0</v>
      </c>
      <c r="T156" s="96">
        <f t="shared" ref="T156:T161" si="3">S156*H156</f>
        <v>0</v>
      </c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R156" s="97" t="s">
        <v>248</v>
      </c>
      <c r="AT156" s="97" t="s">
        <v>142</v>
      </c>
      <c r="AU156" s="97" t="s">
        <v>76</v>
      </c>
      <c r="AY156" s="7" t="s">
        <v>140</v>
      </c>
      <c r="BE156" s="98">
        <f t="shared" ref="BE156:BE161" si="4">IF(N156="základní",J156,0)</f>
        <v>0</v>
      </c>
      <c r="BF156" s="98">
        <f t="shared" ref="BF156:BF161" si="5">IF(N156="snížená",J156,0)</f>
        <v>0</v>
      </c>
      <c r="BG156" s="98">
        <f t="shared" ref="BG156:BG161" si="6">IF(N156="zákl. přenesená",J156,0)</f>
        <v>0</v>
      </c>
      <c r="BH156" s="98">
        <f t="shared" ref="BH156:BH161" si="7">IF(N156="sníž. přenesená",J156,0)</f>
        <v>0</v>
      </c>
      <c r="BI156" s="98">
        <f t="shared" ref="BI156:BI161" si="8">IF(N156="nulová",J156,0)</f>
        <v>0</v>
      </c>
      <c r="BJ156" s="7" t="s">
        <v>76</v>
      </c>
      <c r="BK156" s="98">
        <f t="shared" ref="BK156:BK161" si="9">ROUND(I156*H156,2)</f>
        <v>0</v>
      </c>
      <c r="BL156" s="7" t="s">
        <v>248</v>
      </c>
      <c r="BM156" s="97" t="s">
        <v>427</v>
      </c>
    </row>
    <row r="157" spans="1:65" s="18" customFormat="1" ht="33" customHeight="1" x14ac:dyDescent="0.2">
      <c r="A157" s="15"/>
      <c r="B157" s="16"/>
      <c r="C157" s="87" t="s">
        <v>262</v>
      </c>
      <c r="D157" s="87" t="s">
        <v>142</v>
      </c>
      <c r="E157" s="88" t="s">
        <v>1396</v>
      </c>
      <c r="F157" s="89" t="s">
        <v>1397</v>
      </c>
      <c r="G157" s="90" t="s">
        <v>240</v>
      </c>
      <c r="H157" s="91">
        <v>16.2</v>
      </c>
      <c r="I157" s="2"/>
      <c r="J157" s="92">
        <f t="shared" si="0"/>
        <v>0</v>
      </c>
      <c r="K157" s="89" t="s">
        <v>2280</v>
      </c>
      <c r="L157" s="16"/>
      <c r="M157" s="93" t="s">
        <v>1</v>
      </c>
      <c r="N157" s="94" t="s">
        <v>34</v>
      </c>
      <c r="O157" s="95">
        <v>0</v>
      </c>
      <c r="P157" s="95">
        <f t="shared" si="1"/>
        <v>0</v>
      </c>
      <c r="Q157" s="95">
        <v>0</v>
      </c>
      <c r="R157" s="95">
        <f t="shared" si="2"/>
        <v>0</v>
      </c>
      <c r="S157" s="95">
        <v>0</v>
      </c>
      <c r="T157" s="96">
        <f t="shared" si="3"/>
        <v>0</v>
      </c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R157" s="97" t="s">
        <v>248</v>
      </c>
      <c r="AT157" s="97" t="s">
        <v>142</v>
      </c>
      <c r="AU157" s="97" t="s">
        <v>76</v>
      </c>
      <c r="AY157" s="7" t="s">
        <v>140</v>
      </c>
      <c r="BE157" s="98">
        <f t="shared" si="4"/>
        <v>0</v>
      </c>
      <c r="BF157" s="98">
        <f t="shared" si="5"/>
        <v>0</v>
      </c>
      <c r="BG157" s="98">
        <f t="shared" si="6"/>
        <v>0</v>
      </c>
      <c r="BH157" s="98">
        <f t="shared" si="7"/>
        <v>0</v>
      </c>
      <c r="BI157" s="98">
        <f t="shared" si="8"/>
        <v>0</v>
      </c>
      <c r="BJ157" s="7" t="s">
        <v>76</v>
      </c>
      <c r="BK157" s="98">
        <f t="shared" si="9"/>
        <v>0</v>
      </c>
      <c r="BL157" s="7" t="s">
        <v>248</v>
      </c>
      <c r="BM157" s="97" t="s">
        <v>438</v>
      </c>
    </row>
    <row r="158" spans="1:65" s="18" customFormat="1" ht="33" customHeight="1" x14ac:dyDescent="0.2">
      <c r="A158" s="15"/>
      <c r="B158" s="16"/>
      <c r="C158" s="87" t="s">
        <v>268</v>
      </c>
      <c r="D158" s="87" t="s">
        <v>142</v>
      </c>
      <c r="E158" s="88" t="s">
        <v>1398</v>
      </c>
      <c r="F158" s="89" t="s">
        <v>1399</v>
      </c>
      <c r="G158" s="90" t="s">
        <v>240</v>
      </c>
      <c r="H158" s="91">
        <v>67.5</v>
      </c>
      <c r="I158" s="2"/>
      <c r="J158" s="92">
        <f t="shared" si="0"/>
        <v>0</v>
      </c>
      <c r="K158" s="89" t="s">
        <v>2280</v>
      </c>
      <c r="L158" s="16"/>
      <c r="M158" s="93" t="s">
        <v>1</v>
      </c>
      <c r="N158" s="94" t="s">
        <v>34</v>
      </c>
      <c r="O158" s="95">
        <v>0</v>
      </c>
      <c r="P158" s="95">
        <f t="shared" si="1"/>
        <v>0</v>
      </c>
      <c r="Q158" s="95">
        <v>0</v>
      </c>
      <c r="R158" s="95">
        <f t="shared" si="2"/>
        <v>0</v>
      </c>
      <c r="S158" s="95">
        <v>0</v>
      </c>
      <c r="T158" s="96">
        <f t="shared" si="3"/>
        <v>0</v>
      </c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R158" s="97" t="s">
        <v>248</v>
      </c>
      <c r="AT158" s="97" t="s">
        <v>142</v>
      </c>
      <c r="AU158" s="97" t="s">
        <v>76</v>
      </c>
      <c r="AY158" s="7" t="s">
        <v>140</v>
      </c>
      <c r="BE158" s="98">
        <f t="shared" si="4"/>
        <v>0</v>
      </c>
      <c r="BF158" s="98">
        <f t="shared" si="5"/>
        <v>0</v>
      </c>
      <c r="BG158" s="98">
        <f t="shared" si="6"/>
        <v>0</v>
      </c>
      <c r="BH158" s="98">
        <f t="shared" si="7"/>
        <v>0</v>
      </c>
      <c r="BI158" s="98">
        <f t="shared" si="8"/>
        <v>0</v>
      </c>
      <c r="BJ158" s="7" t="s">
        <v>76</v>
      </c>
      <c r="BK158" s="98">
        <f t="shared" si="9"/>
        <v>0</v>
      </c>
      <c r="BL158" s="7" t="s">
        <v>248</v>
      </c>
      <c r="BM158" s="97" t="s">
        <v>467</v>
      </c>
    </row>
    <row r="159" spans="1:65" s="18" customFormat="1" ht="24.2" customHeight="1" x14ac:dyDescent="0.2">
      <c r="A159" s="15"/>
      <c r="B159" s="16"/>
      <c r="C159" s="87" t="s">
        <v>281</v>
      </c>
      <c r="D159" s="87" t="s">
        <v>142</v>
      </c>
      <c r="E159" s="88" t="s">
        <v>1400</v>
      </c>
      <c r="F159" s="89" t="s">
        <v>1401</v>
      </c>
      <c r="G159" s="90" t="s">
        <v>240</v>
      </c>
      <c r="H159" s="91">
        <v>46.5</v>
      </c>
      <c r="I159" s="2"/>
      <c r="J159" s="92">
        <f t="shared" si="0"/>
        <v>0</v>
      </c>
      <c r="K159" s="89" t="s">
        <v>2280</v>
      </c>
      <c r="L159" s="16"/>
      <c r="M159" s="93" t="s">
        <v>1</v>
      </c>
      <c r="N159" s="94" t="s">
        <v>34</v>
      </c>
      <c r="O159" s="95">
        <v>0</v>
      </c>
      <c r="P159" s="95">
        <f t="shared" si="1"/>
        <v>0</v>
      </c>
      <c r="Q159" s="95">
        <v>0</v>
      </c>
      <c r="R159" s="95">
        <f t="shared" si="2"/>
        <v>0</v>
      </c>
      <c r="S159" s="95">
        <v>0</v>
      </c>
      <c r="T159" s="96">
        <f t="shared" si="3"/>
        <v>0</v>
      </c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R159" s="97" t="s">
        <v>248</v>
      </c>
      <c r="AT159" s="97" t="s">
        <v>142</v>
      </c>
      <c r="AU159" s="97" t="s">
        <v>76</v>
      </c>
      <c r="AY159" s="7" t="s">
        <v>140</v>
      </c>
      <c r="BE159" s="98">
        <f t="shared" si="4"/>
        <v>0</v>
      </c>
      <c r="BF159" s="98">
        <f t="shared" si="5"/>
        <v>0</v>
      </c>
      <c r="BG159" s="98">
        <f t="shared" si="6"/>
        <v>0</v>
      </c>
      <c r="BH159" s="98">
        <f t="shared" si="7"/>
        <v>0</v>
      </c>
      <c r="BI159" s="98">
        <f t="shared" si="8"/>
        <v>0</v>
      </c>
      <c r="BJ159" s="7" t="s">
        <v>76</v>
      </c>
      <c r="BK159" s="98">
        <f t="shared" si="9"/>
        <v>0</v>
      </c>
      <c r="BL159" s="7" t="s">
        <v>248</v>
      </c>
      <c r="BM159" s="97" t="s">
        <v>479</v>
      </c>
    </row>
    <row r="160" spans="1:65" s="18" customFormat="1" ht="24.2" customHeight="1" x14ac:dyDescent="0.2">
      <c r="A160" s="15"/>
      <c r="B160" s="16"/>
      <c r="C160" s="87" t="s">
        <v>7</v>
      </c>
      <c r="D160" s="87" t="s">
        <v>142</v>
      </c>
      <c r="E160" s="88" t="s">
        <v>1402</v>
      </c>
      <c r="F160" s="89" t="s">
        <v>1403</v>
      </c>
      <c r="G160" s="90" t="s">
        <v>240</v>
      </c>
      <c r="H160" s="91">
        <v>19</v>
      </c>
      <c r="I160" s="2"/>
      <c r="J160" s="92">
        <f t="shared" si="0"/>
        <v>0</v>
      </c>
      <c r="K160" s="89" t="s">
        <v>2280</v>
      </c>
      <c r="L160" s="16"/>
      <c r="M160" s="93" t="s">
        <v>1</v>
      </c>
      <c r="N160" s="94" t="s">
        <v>34</v>
      </c>
      <c r="O160" s="95">
        <v>0</v>
      </c>
      <c r="P160" s="95">
        <f t="shared" si="1"/>
        <v>0</v>
      </c>
      <c r="Q160" s="95">
        <v>0</v>
      </c>
      <c r="R160" s="95">
        <f t="shared" si="2"/>
        <v>0</v>
      </c>
      <c r="S160" s="95">
        <v>0</v>
      </c>
      <c r="T160" s="96">
        <f t="shared" si="3"/>
        <v>0</v>
      </c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R160" s="97" t="s">
        <v>248</v>
      </c>
      <c r="AT160" s="97" t="s">
        <v>142</v>
      </c>
      <c r="AU160" s="97" t="s">
        <v>76</v>
      </c>
      <c r="AY160" s="7" t="s">
        <v>140</v>
      </c>
      <c r="BE160" s="98">
        <f t="shared" si="4"/>
        <v>0</v>
      </c>
      <c r="BF160" s="98">
        <f t="shared" si="5"/>
        <v>0</v>
      </c>
      <c r="BG160" s="98">
        <f t="shared" si="6"/>
        <v>0</v>
      </c>
      <c r="BH160" s="98">
        <f t="shared" si="7"/>
        <v>0</v>
      </c>
      <c r="BI160" s="98">
        <f t="shared" si="8"/>
        <v>0</v>
      </c>
      <c r="BJ160" s="7" t="s">
        <v>76</v>
      </c>
      <c r="BK160" s="98">
        <f t="shared" si="9"/>
        <v>0</v>
      </c>
      <c r="BL160" s="7" t="s">
        <v>248</v>
      </c>
      <c r="BM160" s="97" t="s">
        <v>508</v>
      </c>
    </row>
    <row r="161" spans="1:65" s="18" customFormat="1" ht="33" customHeight="1" x14ac:dyDescent="0.2">
      <c r="A161" s="15"/>
      <c r="B161" s="16"/>
      <c r="C161" s="87" t="s">
        <v>308</v>
      </c>
      <c r="D161" s="87" t="s">
        <v>142</v>
      </c>
      <c r="E161" s="88" t="s">
        <v>1404</v>
      </c>
      <c r="F161" s="89" t="s">
        <v>1405</v>
      </c>
      <c r="G161" s="90" t="s">
        <v>240</v>
      </c>
      <c r="H161" s="91">
        <v>5</v>
      </c>
      <c r="I161" s="2"/>
      <c r="J161" s="92">
        <f t="shared" si="0"/>
        <v>0</v>
      </c>
      <c r="K161" s="89" t="s">
        <v>2280</v>
      </c>
      <c r="L161" s="16"/>
      <c r="M161" s="93" t="s">
        <v>1</v>
      </c>
      <c r="N161" s="94" t="s">
        <v>34</v>
      </c>
      <c r="O161" s="95">
        <v>0</v>
      </c>
      <c r="P161" s="95">
        <f t="shared" si="1"/>
        <v>0</v>
      </c>
      <c r="Q161" s="95">
        <v>0</v>
      </c>
      <c r="R161" s="95">
        <f t="shared" si="2"/>
        <v>0</v>
      </c>
      <c r="S161" s="95">
        <v>0</v>
      </c>
      <c r="T161" s="96">
        <f t="shared" si="3"/>
        <v>0</v>
      </c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R161" s="97" t="s">
        <v>248</v>
      </c>
      <c r="AT161" s="97" t="s">
        <v>142</v>
      </c>
      <c r="AU161" s="97" t="s">
        <v>76</v>
      </c>
      <c r="AY161" s="7" t="s">
        <v>140</v>
      </c>
      <c r="BE161" s="98">
        <f t="shared" si="4"/>
        <v>0</v>
      </c>
      <c r="BF161" s="98">
        <f t="shared" si="5"/>
        <v>0</v>
      </c>
      <c r="BG161" s="98">
        <f t="shared" si="6"/>
        <v>0</v>
      </c>
      <c r="BH161" s="98">
        <f t="shared" si="7"/>
        <v>0</v>
      </c>
      <c r="BI161" s="98">
        <f t="shared" si="8"/>
        <v>0</v>
      </c>
      <c r="BJ161" s="7" t="s">
        <v>76</v>
      </c>
      <c r="BK161" s="98">
        <f t="shared" si="9"/>
        <v>0</v>
      </c>
      <c r="BL161" s="7" t="s">
        <v>248</v>
      </c>
      <c r="BM161" s="97" t="s">
        <v>521</v>
      </c>
    </row>
    <row r="162" spans="1:65" s="76" customFormat="1" ht="25.9" customHeight="1" x14ac:dyDescent="0.2">
      <c r="B162" s="77"/>
      <c r="D162" s="78" t="s">
        <v>67</v>
      </c>
      <c r="E162" s="79" t="s">
        <v>1406</v>
      </c>
      <c r="F162" s="79" t="s">
        <v>1407</v>
      </c>
      <c r="J162" s="80">
        <f>BK162</f>
        <v>0</v>
      </c>
      <c r="L162" s="77"/>
      <c r="M162" s="81"/>
      <c r="N162" s="82"/>
      <c r="O162" s="82"/>
      <c r="P162" s="83">
        <f>SUM(P163:P192)</f>
        <v>0</v>
      </c>
      <c r="Q162" s="82"/>
      <c r="R162" s="83">
        <f>SUM(R163:R192)</f>
        <v>0</v>
      </c>
      <c r="S162" s="82"/>
      <c r="T162" s="84">
        <f>SUM(T163:T192)</f>
        <v>0</v>
      </c>
      <c r="AR162" s="78" t="s">
        <v>78</v>
      </c>
      <c r="AT162" s="85" t="s">
        <v>67</v>
      </c>
      <c r="AU162" s="85" t="s">
        <v>68</v>
      </c>
      <c r="AY162" s="78" t="s">
        <v>140</v>
      </c>
      <c r="BK162" s="86">
        <f>SUM(BK163:BK192)</f>
        <v>0</v>
      </c>
    </row>
    <row r="163" spans="1:65" s="18" customFormat="1" ht="24.2" customHeight="1" x14ac:dyDescent="0.2">
      <c r="A163" s="15"/>
      <c r="B163" s="16"/>
      <c r="C163" s="87" t="s">
        <v>313</v>
      </c>
      <c r="D163" s="87" t="s">
        <v>142</v>
      </c>
      <c r="E163" s="88" t="s">
        <v>1408</v>
      </c>
      <c r="F163" s="89" t="s">
        <v>1409</v>
      </c>
      <c r="G163" s="90" t="s">
        <v>240</v>
      </c>
      <c r="H163" s="91">
        <v>2.5</v>
      </c>
      <c r="I163" s="2"/>
      <c r="J163" s="92">
        <f>ROUND(I163*H163,2)</f>
        <v>0</v>
      </c>
      <c r="K163" s="89" t="s">
        <v>2789</v>
      </c>
      <c r="L163" s="16"/>
      <c r="M163" s="93" t="s">
        <v>1</v>
      </c>
      <c r="N163" s="94" t="s">
        <v>34</v>
      </c>
      <c r="O163" s="95">
        <v>0</v>
      </c>
      <c r="P163" s="95">
        <f>O163*H163</f>
        <v>0</v>
      </c>
      <c r="Q163" s="95">
        <v>0</v>
      </c>
      <c r="R163" s="95">
        <f>Q163*H163</f>
        <v>0</v>
      </c>
      <c r="S163" s="95">
        <v>0</v>
      </c>
      <c r="T163" s="96">
        <f>S163*H163</f>
        <v>0</v>
      </c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R163" s="97" t="s">
        <v>248</v>
      </c>
      <c r="AT163" s="97" t="s">
        <v>142</v>
      </c>
      <c r="AU163" s="97" t="s">
        <v>76</v>
      </c>
      <c r="AY163" s="7" t="s">
        <v>140</v>
      </c>
      <c r="BE163" s="98">
        <f>IF(N163="základní",J163,0)</f>
        <v>0</v>
      </c>
      <c r="BF163" s="98">
        <f>IF(N163="snížená",J163,0)</f>
        <v>0</v>
      </c>
      <c r="BG163" s="98">
        <f>IF(N163="zákl. přenesená",J163,0)</f>
        <v>0</v>
      </c>
      <c r="BH163" s="98">
        <f>IF(N163="sníž. přenesená",J163,0)</f>
        <v>0</v>
      </c>
      <c r="BI163" s="98">
        <f>IF(N163="nulová",J163,0)</f>
        <v>0</v>
      </c>
      <c r="BJ163" s="7" t="s">
        <v>76</v>
      </c>
      <c r="BK163" s="98">
        <f>ROUND(I163*H163,2)</f>
        <v>0</v>
      </c>
      <c r="BL163" s="7" t="s">
        <v>248</v>
      </c>
      <c r="BM163" s="97" t="s">
        <v>532</v>
      </c>
    </row>
    <row r="164" spans="1:65" s="18" customFormat="1" ht="19.5" x14ac:dyDescent="0.2">
      <c r="A164" s="15"/>
      <c r="B164" s="16"/>
      <c r="C164" s="15"/>
      <c r="D164" s="99" t="s">
        <v>380</v>
      </c>
      <c r="E164" s="15"/>
      <c r="F164" s="100" t="s">
        <v>1410</v>
      </c>
      <c r="G164" s="15"/>
      <c r="H164" s="15"/>
      <c r="I164" s="15"/>
      <c r="J164" s="15"/>
      <c r="K164" s="15"/>
      <c r="L164" s="16"/>
      <c r="M164" s="101"/>
      <c r="N164" s="102"/>
      <c r="O164" s="103"/>
      <c r="P164" s="103"/>
      <c r="Q164" s="103"/>
      <c r="R164" s="103"/>
      <c r="S164" s="103"/>
      <c r="T164" s="10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7" t="s">
        <v>380</v>
      </c>
      <c r="AU164" s="7" t="s">
        <v>76</v>
      </c>
    </row>
    <row r="165" spans="1:65" s="18" customFormat="1" ht="24.2" customHeight="1" x14ac:dyDescent="0.2">
      <c r="A165" s="15"/>
      <c r="B165" s="16"/>
      <c r="C165" s="87" t="s">
        <v>215</v>
      </c>
      <c r="D165" s="87" t="s">
        <v>142</v>
      </c>
      <c r="E165" s="88" t="s">
        <v>1411</v>
      </c>
      <c r="F165" s="89" t="s">
        <v>1412</v>
      </c>
      <c r="G165" s="90" t="s">
        <v>240</v>
      </c>
      <c r="H165" s="91">
        <v>2.5</v>
      </c>
      <c r="I165" s="2"/>
      <c r="J165" s="92">
        <f>ROUND(I165*H165,2)</f>
        <v>0</v>
      </c>
      <c r="K165" s="89" t="s">
        <v>2789</v>
      </c>
      <c r="L165" s="16"/>
      <c r="M165" s="93" t="s">
        <v>1</v>
      </c>
      <c r="N165" s="94" t="s">
        <v>34</v>
      </c>
      <c r="O165" s="95">
        <v>0</v>
      </c>
      <c r="P165" s="95">
        <f>O165*H165</f>
        <v>0</v>
      </c>
      <c r="Q165" s="95">
        <v>0</v>
      </c>
      <c r="R165" s="95">
        <f>Q165*H165</f>
        <v>0</v>
      </c>
      <c r="S165" s="95">
        <v>0</v>
      </c>
      <c r="T165" s="96">
        <f>S165*H165</f>
        <v>0</v>
      </c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R165" s="97" t="s">
        <v>248</v>
      </c>
      <c r="AT165" s="97" t="s">
        <v>142</v>
      </c>
      <c r="AU165" s="97" t="s">
        <v>76</v>
      </c>
      <c r="AY165" s="7" t="s">
        <v>140</v>
      </c>
      <c r="BE165" s="98">
        <f>IF(N165="základní",J165,0)</f>
        <v>0</v>
      </c>
      <c r="BF165" s="98">
        <f>IF(N165="snížená",J165,0)</f>
        <v>0</v>
      </c>
      <c r="BG165" s="98">
        <f>IF(N165="zákl. přenesená",J165,0)</f>
        <v>0</v>
      </c>
      <c r="BH165" s="98">
        <f>IF(N165="sníž. přenesená",J165,0)</f>
        <v>0</v>
      </c>
      <c r="BI165" s="98">
        <f>IF(N165="nulová",J165,0)</f>
        <v>0</v>
      </c>
      <c r="BJ165" s="7" t="s">
        <v>76</v>
      </c>
      <c r="BK165" s="98">
        <f>ROUND(I165*H165,2)</f>
        <v>0</v>
      </c>
      <c r="BL165" s="7" t="s">
        <v>248</v>
      </c>
      <c r="BM165" s="97" t="s">
        <v>539</v>
      </c>
    </row>
    <row r="166" spans="1:65" s="18" customFormat="1" ht="19.5" x14ac:dyDescent="0.2">
      <c r="A166" s="15"/>
      <c r="B166" s="16"/>
      <c r="C166" s="15"/>
      <c r="D166" s="99" t="s">
        <v>380</v>
      </c>
      <c r="E166" s="15"/>
      <c r="F166" s="100" t="s">
        <v>1410</v>
      </c>
      <c r="G166" s="15"/>
      <c r="H166" s="15"/>
      <c r="I166" s="15"/>
      <c r="J166" s="15"/>
      <c r="K166" s="15"/>
      <c r="L166" s="16"/>
      <c r="M166" s="101"/>
      <c r="N166" s="102"/>
      <c r="O166" s="103"/>
      <c r="P166" s="103"/>
      <c r="Q166" s="103"/>
      <c r="R166" s="103"/>
      <c r="S166" s="103"/>
      <c r="T166" s="10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7" t="s">
        <v>380</v>
      </c>
      <c r="AU166" s="7" t="s">
        <v>76</v>
      </c>
    </row>
    <row r="167" spans="1:65" s="18" customFormat="1" ht="24.2" customHeight="1" x14ac:dyDescent="0.2">
      <c r="A167" s="15"/>
      <c r="B167" s="16"/>
      <c r="C167" s="87" t="s">
        <v>346</v>
      </c>
      <c r="D167" s="87" t="s">
        <v>142</v>
      </c>
      <c r="E167" s="88" t="s">
        <v>1413</v>
      </c>
      <c r="F167" s="89" t="s">
        <v>1414</v>
      </c>
      <c r="G167" s="90" t="s">
        <v>240</v>
      </c>
      <c r="H167" s="91">
        <v>1.5</v>
      </c>
      <c r="I167" s="2"/>
      <c r="J167" s="92">
        <f>ROUND(I167*H167,2)</f>
        <v>0</v>
      </c>
      <c r="K167" s="89" t="s">
        <v>2789</v>
      </c>
      <c r="L167" s="16"/>
      <c r="M167" s="93" t="s">
        <v>1</v>
      </c>
      <c r="N167" s="94" t="s">
        <v>34</v>
      </c>
      <c r="O167" s="95">
        <v>0</v>
      </c>
      <c r="P167" s="95">
        <f>O167*H167</f>
        <v>0</v>
      </c>
      <c r="Q167" s="95">
        <v>0</v>
      </c>
      <c r="R167" s="95">
        <f>Q167*H167</f>
        <v>0</v>
      </c>
      <c r="S167" s="95">
        <v>0</v>
      </c>
      <c r="T167" s="96">
        <f>S167*H167</f>
        <v>0</v>
      </c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R167" s="97" t="s">
        <v>248</v>
      </c>
      <c r="AT167" s="97" t="s">
        <v>142</v>
      </c>
      <c r="AU167" s="97" t="s">
        <v>76</v>
      </c>
      <c r="AY167" s="7" t="s">
        <v>140</v>
      </c>
      <c r="BE167" s="98">
        <f>IF(N167="základní",J167,0)</f>
        <v>0</v>
      </c>
      <c r="BF167" s="98">
        <f>IF(N167="snížená",J167,0)</f>
        <v>0</v>
      </c>
      <c r="BG167" s="98">
        <f>IF(N167="zákl. přenesená",J167,0)</f>
        <v>0</v>
      </c>
      <c r="BH167" s="98">
        <f>IF(N167="sníž. přenesená",J167,0)</f>
        <v>0</v>
      </c>
      <c r="BI167" s="98">
        <f>IF(N167="nulová",J167,0)</f>
        <v>0</v>
      </c>
      <c r="BJ167" s="7" t="s">
        <v>76</v>
      </c>
      <c r="BK167" s="98">
        <f>ROUND(I167*H167,2)</f>
        <v>0</v>
      </c>
      <c r="BL167" s="7" t="s">
        <v>248</v>
      </c>
      <c r="BM167" s="97" t="s">
        <v>550</v>
      </c>
    </row>
    <row r="168" spans="1:65" s="18" customFormat="1" ht="19.5" x14ac:dyDescent="0.2">
      <c r="A168" s="15"/>
      <c r="B168" s="16"/>
      <c r="C168" s="15"/>
      <c r="D168" s="99" t="s">
        <v>380</v>
      </c>
      <c r="E168" s="15"/>
      <c r="F168" s="100" t="s">
        <v>1410</v>
      </c>
      <c r="G168" s="15"/>
      <c r="H168" s="15"/>
      <c r="I168" s="15"/>
      <c r="J168" s="15"/>
      <c r="K168" s="15"/>
      <c r="L168" s="16"/>
      <c r="M168" s="101"/>
      <c r="N168" s="102"/>
      <c r="O168" s="103"/>
      <c r="P168" s="103"/>
      <c r="Q168" s="103"/>
      <c r="R168" s="103"/>
      <c r="S168" s="103"/>
      <c r="T168" s="10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7" t="s">
        <v>380</v>
      </c>
      <c r="AU168" s="7" t="s">
        <v>76</v>
      </c>
    </row>
    <row r="169" spans="1:65" s="18" customFormat="1" ht="24.2" customHeight="1" x14ac:dyDescent="0.2">
      <c r="A169" s="15"/>
      <c r="B169" s="16"/>
      <c r="C169" s="87" t="s">
        <v>360</v>
      </c>
      <c r="D169" s="87" t="s">
        <v>142</v>
      </c>
      <c r="E169" s="88" t="s">
        <v>1415</v>
      </c>
      <c r="F169" s="89" t="s">
        <v>1416</v>
      </c>
      <c r="G169" s="90" t="s">
        <v>240</v>
      </c>
      <c r="H169" s="91">
        <v>6.5</v>
      </c>
      <c r="I169" s="2"/>
      <c r="J169" s="92">
        <f>ROUND(I169*H169,2)</f>
        <v>0</v>
      </c>
      <c r="K169" s="89" t="s">
        <v>2789</v>
      </c>
      <c r="L169" s="16"/>
      <c r="M169" s="93" t="s">
        <v>1</v>
      </c>
      <c r="N169" s="94" t="s">
        <v>34</v>
      </c>
      <c r="O169" s="95">
        <v>0</v>
      </c>
      <c r="P169" s="95">
        <f>O169*H169</f>
        <v>0</v>
      </c>
      <c r="Q169" s="95">
        <v>0</v>
      </c>
      <c r="R169" s="95">
        <f>Q169*H169</f>
        <v>0</v>
      </c>
      <c r="S169" s="95">
        <v>0</v>
      </c>
      <c r="T169" s="96">
        <f>S169*H169</f>
        <v>0</v>
      </c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R169" s="97" t="s">
        <v>248</v>
      </c>
      <c r="AT169" s="97" t="s">
        <v>142</v>
      </c>
      <c r="AU169" s="97" t="s">
        <v>76</v>
      </c>
      <c r="AY169" s="7" t="s">
        <v>140</v>
      </c>
      <c r="BE169" s="98">
        <f>IF(N169="základní",J169,0)</f>
        <v>0</v>
      </c>
      <c r="BF169" s="98">
        <f>IF(N169="snížená",J169,0)</f>
        <v>0</v>
      </c>
      <c r="BG169" s="98">
        <f>IF(N169="zákl. přenesená",J169,0)</f>
        <v>0</v>
      </c>
      <c r="BH169" s="98">
        <f>IF(N169="sníž. přenesená",J169,0)</f>
        <v>0</v>
      </c>
      <c r="BI169" s="98">
        <f>IF(N169="nulová",J169,0)</f>
        <v>0</v>
      </c>
      <c r="BJ169" s="7" t="s">
        <v>76</v>
      </c>
      <c r="BK169" s="98">
        <f>ROUND(I169*H169,2)</f>
        <v>0</v>
      </c>
      <c r="BL169" s="7" t="s">
        <v>248</v>
      </c>
      <c r="BM169" s="97" t="s">
        <v>567</v>
      </c>
    </row>
    <row r="170" spans="1:65" s="18" customFormat="1" ht="19.5" x14ac:dyDescent="0.2">
      <c r="A170" s="15"/>
      <c r="B170" s="16"/>
      <c r="C170" s="15"/>
      <c r="D170" s="99" t="s">
        <v>380</v>
      </c>
      <c r="E170" s="15"/>
      <c r="F170" s="100" t="s">
        <v>1410</v>
      </c>
      <c r="G170" s="15"/>
      <c r="H170" s="15"/>
      <c r="I170" s="15"/>
      <c r="J170" s="15"/>
      <c r="K170" s="15"/>
      <c r="L170" s="16"/>
      <c r="M170" s="101"/>
      <c r="N170" s="102"/>
      <c r="O170" s="103"/>
      <c r="P170" s="103"/>
      <c r="Q170" s="103"/>
      <c r="R170" s="103"/>
      <c r="S170" s="103"/>
      <c r="T170" s="10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7" t="s">
        <v>380</v>
      </c>
      <c r="AU170" s="7" t="s">
        <v>76</v>
      </c>
    </row>
    <row r="171" spans="1:65" s="18" customFormat="1" ht="24.2" customHeight="1" x14ac:dyDescent="0.2">
      <c r="A171" s="15"/>
      <c r="B171" s="16"/>
      <c r="C171" s="87" t="s">
        <v>369</v>
      </c>
      <c r="D171" s="87" t="s">
        <v>142</v>
      </c>
      <c r="E171" s="88" t="s">
        <v>1417</v>
      </c>
      <c r="F171" s="89" t="s">
        <v>1418</v>
      </c>
      <c r="G171" s="90" t="s">
        <v>240</v>
      </c>
      <c r="H171" s="91">
        <v>6.5</v>
      </c>
      <c r="I171" s="2"/>
      <c r="J171" s="92">
        <f>ROUND(I171*H171,2)</f>
        <v>0</v>
      </c>
      <c r="K171" s="89" t="s">
        <v>2789</v>
      </c>
      <c r="L171" s="16"/>
      <c r="M171" s="93" t="s">
        <v>1</v>
      </c>
      <c r="N171" s="94" t="s">
        <v>34</v>
      </c>
      <c r="O171" s="95">
        <v>0</v>
      </c>
      <c r="P171" s="95">
        <f>O171*H171</f>
        <v>0</v>
      </c>
      <c r="Q171" s="95">
        <v>0</v>
      </c>
      <c r="R171" s="95">
        <f>Q171*H171</f>
        <v>0</v>
      </c>
      <c r="S171" s="95">
        <v>0</v>
      </c>
      <c r="T171" s="96">
        <f>S171*H171</f>
        <v>0</v>
      </c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R171" s="97" t="s">
        <v>248</v>
      </c>
      <c r="AT171" s="97" t="s">
        <v>142</v>
      </c>
      <c r="AU171" s="97" t="s">
        <v>76</v>
      </c>
      <c r="AY171" s="7" t="s">
        <v>140</v>
      </c>
      <c r="BE171" s="98">
        <f>IF(N171="základní",J171,0)</f>
        <v>0</v>
      </c>
      <c r="BF171" s="98">
        <f>IF(N171="snížená",J171,0)</f>
        <v>0</v>
      </c>
      <c r="BG171" s="98">
        <f>IF(N171="zákl. přenesená",J171,0)</f>
        <v>0</v>
      </c>
      <c r="BH171" s="98">
        <f>IF(N171="sníž. přenesená",J171,0)</f>
        <v>0</v>
      </c>
      <c r="BI171" s="98">
        <f>IF(N171="nulová",J171,0)</f>
        <v>0</v>
      </c>
      <c r="BJ171" s="7" t="s">
        <v>76</v>
      </c>
      <c r="BK171" s="98">
        <f>ROUND(I171*H171,2)</f>
        <v>0</v>
      </c>
      <c r="BL171" s="7" t="s">
        <v>248</v>
      </c>
      <c r="BM171" s="97" t="s">
        <v>585</v>
      </c>
    </row>
    <row r="172" spans="1:65" s="18" customFormat="1" ht="19.5" x14ac:dyDescent="0.2">
      <c r="A172" s="15"/>
      <c r="B172" s="16"/>
      <c r="C172" s="15"/>
      <c r="D172" s="99" t="s">
        <v>380</v>
      </c>
      <c r="E172" s="15"/>
      <c r="F172" s="100" t="s">
        <v>1410</v>
      </c>
      <c r="G172" s="15"/>
      <c r="H172" s="15"/>
      <c r="I172" s="15"/>
      <c r="J172" s="15"/>
      <c r="K172" s="15"/>
      <c r="L172" s="16"/>
      <c r="M172" s="101"/>
      <c r="N172" s="102"/>
      <c r="O172" s="103"/>
      <c r="P172" s="103"/>
      <c r="Q172" s="103"/>
      <c r="R172" s="103"/>
      <c r="S172" s="103"/>
      <c r="T172" s="10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7" t="s">
        <v>380</v>
      </c>
      <c r="AU172" s="7" t="s">
        <v>76</v>
      </c>
    </row>
    <row r="173" spans="1:65" s="18" customFormat="1" ht="21.75" customHeight="1" x14ac:dyDescent="0.2">
      <c r="A173" s="15"/>
      <c r="B173" s="16"/>
      <c r="C173" s="87" t="s">
        <v>376</v>
      </c>
      <c r="D173" s="87" t="s">
        <v>142</v>
      </c>
      <c r="E173" s="88" t="s">
        <v>1419</v>
      </c>
      <c r="F173" s="89" t="s">
        <v>1420</v>
      </c>
      <c r="G173" s="90" t="s">
        <v>240</v>
      </c>
      <c r="H173" s="91">
        <v>3.1</v>
      </c>
      <c r="I173" s="2"/>
      <c r="J173" s="92">
        <f>ROUND(I173*H173,2)</f>
        <v>0</v>
      </c>
      <c r="K173" s="89" t="s">
        <v>2789</v>
      </c>
      <c r="L173" s="16"/>
      <c r="M173" s="93" t="s">
        <v>1</v>
      </c>
      <c r="N173" s="94" t="s">
        <v>34</v>
      </c>
      <c r="O173" s="95">
        <v>0</v>
      </c>
      <c r="P173" s="95">
        <f>O173*H173</f>
        <v>0</v>
      </c>
      <c r="Q173" s="95">
        <v>0</v>
      </c>
      <c r="R173" s="95">
        <f>Q173*H173</f>
        <v>0</v>
      </c>
      <c r="S173" s="95">
        <v>0</v>
      </c>
      <c r="T173" s="96">
        <f>S173*H173</f>
        <v>0</v>
      </c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R173" s="97" t="s">
        <v>248</v>
      </c>
      <c r="AT173" s="97" t="s">
        <v>142</v>
      </c>
      <c r="AU173" s="97" t="s">
        <v>76</v>
      </c>
      <c r="AY173" s="7" t="s">
        <v>140</v>
      </c>
      <c r="BE173" s="98">
        <f>IF(N173="základní",J173,0)</f>
        <v>0</v>
      </c>
      <c r="BF173" s="98">
        <f>IF(N173="snížená",J173,0)</f>
        <v>0</v>
      </c>
      <c r="BG173" s="98">
        <f>IF(N173="zákl. přenesená",J173,0)</f>
        <v>0</v>
      </c>
      <c r="BH173" s="98">
        <f>IF(N173="sníž. přenesená",J173,0)</f>
        <v>0</v>
      </c>
      <c r="BI173" s="98">
        <f>IF(N173="nulová",J173,0)</f>
        <v>0</v>
      </c>
      <c r="BJ173" s="7" t="s">
        <v>76</v>
      </c>
      <c r="BK173" s="98">
        <f>ROUND(I173*H173,2)</f>
        <v>0</v>
      </c>
      <c r="BL173" s="7" t="s">
        <v>248</v>
      </c>
      <c r="BM173" s="97" t="s">
        <v>597</v>
      </c>
    </row>
    <row r="174" spans="1:65" s="18" customFormat="1" ht="19.5" x14ac:dyDescent="0.2">
      <c r="A174" s="15"/>
      <c r="B174" s="16"/>
      <c r="C174" s="15"/>
      <c r="D174" s="99" t="s">
        <v>380</v>
      </c>
      <c r="E174" s="15"/>
      <c r="F174" s="100" t="s">
        <v>1421</v>
      </c>
      <c r="G174" s="15"/>
      <c r="H174" s="15"/>
      <c r="I174" s="15"/>
      <c r="J174" s="15"/>
      <c r="K174" s="15"/>
      <c r="L174" s="16"/>
      <c r="M174" s="101"/>
      <c r="N174" s="102"/>
      <c r="O174" s="103"/>
      <c r="P174" s="103"/>
      <c r="Q174" s="103"/>
      <c r="R174" s="103"/>
      <c r="S174" s="103"/>
      <c r="T174" s="10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7" t="s">
        <v>380</v>
      </c>
      <c r="AU174" s="7" t="s">
        <v>76</v>
      </c>
    </row>
    <row r="175" spans="1:65" s="18" customFormat="1" ht="16.5" customHeight="1" x14ac:dyDescent="0.2">
      <c r="A175" s="15"/>
      <c r="B175" s="16"/>
      <c r="C175" s="87" t="s">
        <v>390</v>
      </c>
      <c r="D175" s="87" t="s">
        <v>142</v>
      </c>
      <c r="E175" s="88" t="s">
        <v>1422</v>
      </c>
      <c r="F175" s="89" t="s">
        <v>1423</v>
      </c>
      <c r="G175" s="90" t="s">
        <v>211</v>
      </c>
      <c r="H175" s="91">
        <v>3</v>
      </c>
      <c r="I175" s="2"/>
      <c r="J175" s="92">
        <f t="shared" ref="J175:J192" si="10">ROUND(I175*H175,2)</f>
        <v>0</v>
      </c>
      <c r="K175" s="89" t="s">
        <v>2789</v>
      </c>
      <c r="L175" s="16"/>
      <c r="M175" s="93" t="s">
        <v>1</v>
      </c>
      <c r="N175" s="94" t="s">
        <v>34</v>
      </c>
      <c r="O175" s="95">
        <v>0</v>
      </c>
      <c r="P175" s="95">
        <f t="shared" ref="P175:P192" si="11">O175*H175</f>
        <v>0</v>
      </c>
      <c r="Q175" s="95">
        <v>0</v>
      </c>
      <c r="R175" s="95">
        <f t="shared" ref="R175:R192" si="12">Q175*H175</f>
        <v>0</v>
      </c>
      <c r="S175" s="95">
        <v>0</v>
      </c>
      <c r="T175" s="96">
        <f t="shared" ref="T175:T192" si="13">S175*H175</f>
        <v>0</v>
      </c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R175" s="97" t="s">
        <v>248</v>
      </c>
      <c r="AT175" s="97" t="s">
        <v>142</v>
      </c>
      <c r="AU175" s="97" t="s">
        <v>76</v>
      </c>
      <c r="AY175" s="7" t="s">
        <v>140</v>
      </c>
      <c r="BE175" s="98">
        <f t="shared" ref="BE175:BE192" si="14">IF(N175="základní",J175,0)</f>
        <v>0</v>
      </c>
      <c r="BF175" s="98">
        <f t="shared" ref="BF175:BF192" si="15">IF(N175="snížená",J175,0)</f>
        <v>0</v>
      </c>
      <c r="BG175" s="98">
        <f t="shared" ref="BG175:BG192" si="16">IF(N175="zákl. přenesená",J175,0)</f>
        <v>0</v>
      </c>
      <c r="BH175" s="98">
        <f t="shared" ref="BH175:BH192" si="17">IF(N175="sníž. přenesená",J175,0)</f>
        <v>0</v>
      </c>
      <c r="BI175" s="98">
        <f t="shared" ref="BI175:BI192" si="18">IF(N175="nulová",J175,0)</f>
        <v>0</v>
      </c>
      <c r="BJ175" s="7" t="s">
        <v>76</v>
      </c>
      <c r="BK175" s="98">
        <f t="shared" ref="BK175:BK192" si="19">ROUND(I175*H175,2)</f>
        <v>0</v>
      </c>
      <c r="BL175" s="7" t="s">
        <v>248</v>
      </c>
      <c r="BM175" s="97" t="s">
        <v>611</v>
      </c>
    </row>
    <row r="176" spans="1:65" s="18" customFormat="1" ht="16.5" customHeight="1" x14ac:dyDescent="0.2">
      <c r="A176" s="15"/>
      <c r="B176" s="16"/>
      <c r="C176" s="87" t="s">
        <v>397</v>
      </c>
      <c r="D176" s="87" t="s">
        <v>142</v>
      </c>
      <c r="E176" s="88" t="s">
        <v>1424</v>
      </c>
      <c r="F176" s="89" t="s">
        <v>1425</v>
      </c>
      <c r="G176" s="90" t="s">
        <v>211</v>
      </c>
      <c r="H176" s="91">
        <v>5</v>
      </c>
      <c r="I176" s="2"/>
      <c r="J176" s="92">
        <f t="shared" si="10"/>
        <v>0</v>
      </c>
      <c r="K176" s="89" t="s">
        <v>2789</v>
      </c>
      <c r="L176" s="16"/>
      <c r="M176" s="93" t="s">
        <v>1</v>
      </c>
      <c r="N176" s="94" t="s">
        <v>34</v>
      </c>
      <c r="O176" s="95">
        <v>0</v>
      </c>
      <c r="P176" s="95">
        <f t="shared" si="11"/>
        <v>0</v>
      </c>
      <c r="Q176" s="95">
        <v>0</v>
      </c>
      <c r="R176" s="95">
        <f t="shared" si="12"/>
        <v>0</v>
      </c>
      <c r="S176" s="95">
        <v>0</v>
      </c>
      <c r="T176" s="96">
        <f t="shared" si="13"/>
        <v>0</v>
      </c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R176" s="97" t="s">
        <v>248</v>
      </c>
      <c r="AT176" s="97" t="s">
        <v>142</v>
      </c>
      <c r="AU176" s="97" t="s">
        <v>76</v>
      </c>
      <c r="AY176" s="7" t="s">
        <v>140</v>
      </c>
      <c r="BE176" s="98">
        <f t="shared" si="14"/>
        <v>0</v>
      </c>
      <c r="BF176" s="98">
        <f t="shared" si="15"/>
        <v>0</v>
      </c>
      <c r="BG176" s="98">
        <f t="shared" si="16"/>
        <v>0</v>
      </c>
      <c r="BH176" s="98">
        <f t="shared" si="17"/>
        <v>0</v>
      </c>
      <c r="BI176" s="98">
        <f t="shared" si="18"/>
        <v>0</v>
      </c>
      <c r="BJ176" s="7" t="s">
        <v>76</v>
      </c>
      <c r="BK176" s="98">
        <f t="shared" si="19"/>
        <v>0</v>
      </c>
      <c r="BL176" s="7" t="s">
        <v>248</v>
      </c>
      <c r="BM176" s="97" t="s">
        <v>623</v>
      </c>
    </row>
    <row r="177" spans="1:65" s="18" customFormat="1" ht="16.5" customHeight="1" x14ac:dyDescent="0.2">
      <c r="A177" s="15"/>
      <c r="B177" s="16"/>
      <c r="C177" s="87" t="s">
        <v>401</v>
      </c>
      <c r="D177" s="87" t="s">
        <v>142</v>
      </c>
      <c r="E177" s="88" t="s">
        <v>1426</v>
      </c>
      <c r="F177" s="89" t="s">
        <v>1427</v>
      </c>
      <c r="G177" s="90" t="s">
        <v>211</v>
      </c>
      <c r="H177" s="91">
        <v>4</v>
      </c>
      <c r="I177" s="2"/>
      <c r="J177" s="92">
        <f t="shared" si="10"/>
        <v>0</v>
      </c>
      <c r="K177" s="89" t="s">
        <v>2789</v>
      </c>
      <c r="L177" s="16"/>
      <c r="M177" s="93" t="s">
        <v>1</v>
      </c>
      <c r="N177" s="94" t="s">
        <v>34</v>
      </c>
      <c r="O177" s="95">
        <v>0</v>
      </c>
      <c r="P177" s="95">
        <f t="shared" si="11"/>
        <v>0</v>
      </c>
      <c r="Q177" s="95">
        <v>0</v>
      </c>
      <c r="R177" s="95">
        <f t="shared" si="12"/>
        <v>0</v>
      </c>
      <c r="S177" s="95">
        <v>0</v>
      </c>
      <c r="T177" s="96">
        <f t="shared" si="13"/>
        <v>0</v>
      </c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R177" s="97" t="s">
        <v>248</v>
      </c>
      <c r="AT177" s="97" t="s">
        <v>142</v>
      </c>
      <c r="AU177" s="97" t="s">
        <v>76</v>
      </c>
      <c r="AY177" s="7" t="s">
        <v>140</v>
      </c>
      <c r="BE177" s="98">
        <f t="shared" si="14"/>
        <v>0</v>
      </c>
      <c r="BF177" s="98">
        <f t="shared" si="15"/>
        <v>0</v>
      </c>
      <c r="BG177" s="98">
        <f t="shared" si="16"/>
        <v>0</v>
      </c>
      <c r="BH177" s="98">
        <f t="shared" si="17"/>
        <v>0</v>
      </c>
      <c r="BI177" s="98">
        <f t="shared" si="18"/>
        <v>0</v>
      </c>
      <c r="BJ177" s="7" t="s">
        <v>76</v>
      </c>
      <c r="BK177" s="98">
        <f t="shared" si="19"/>
        <v>0</v>
      </c>
      <c r="BL177" s="7" t="s">
        <v>248</v>
      </c>
      <c r="BM177" s="97" t="s">
        <v>637</v>
      </c>
    </row>
    <row r="178" spans="1:65" s="18" customFormat="1" ht="16.5" customHeight="1" x14ac:dyDescent="0.2">
      <c r="A178" s="15"/>
      <c r="B178" s="16"/>
      <c r="C178" s="87" t="s">
        <v>410</v>
      </c>
      <c r="D178" s="87" t="s">
        <v>142</v>
      </c>
      <c r="E178" s="88" t="s">
        <v>1428</v>
      </c>
      <c r="F178" s="89" t="s">
        <v>1429</v>
      </c>
      <c r="G178" s="90" t="s">
        <v>240</v>
      </c>
      <c r="H178" s="91">
        <v>19.5</v>
      </c>
      <c r="I178" s="2"/>
      <c r="J178" s="92">
        <f t="shared" si="10"/>
        <v>0</v>
      </c>
      <c r="K178" s="89" t="s">
        <v>2789</v>
      </c>
      <c r="L178" s="16"/>
      <c r="M178" s="93" t="s">
        <v>1</v>
      </c>
      <c r="N178" s="94" t="s">
        <v>34</v>
      </c>
      <c r="O178" s="95">
        <v>0</v>
      </c>
      <c r="P178" s="95">
        <f t="shared" si="11"/>
        <v>0</v>
      </c>
      <c r="Q178" s="95">
        <v>0</v>
      </c>
      <c r="R178" s="95">
        <f t="shared" si="12"/>
        <v>0</v>
      </c>
      <c r="S178" s="95">
        <v>0</v>
      </c>
      <c r="T178" s="96">
        <f t="shared" si="13"/>
        <v>0</v>
      </c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R178" s="97" t="s">
        <v>248</v>
      </c>
      <c r="AT178" s="97" t="s">
        <v>142</v>
      </c>
      <c r="AU178" s="97" t="s">
        <v>76</v>
      </c>
      <c r="AY178" s="7" t="s">
        <v>140</v>
      </c>
      <c r="BE178" s="98">
        <f t="shared" si="14"/>
        <v>0</v>
      </c>
      <c r="BF178" s="98">
        <f t="shared" si="15"/>
        <v>0</v>
      </c>
      <c r="BG178" s="98">
        <f t="shared" si="16"/>
        <v>0</v>
      </c>
      <c r="BH178" s="98">
        <f t="shared" si="17"/>
        <v>0</v>
      </c>
      <c r="BI178" s="98">
        <f t="shared" si="18"/>
        <v>0</v>
      </c>
      <c r="BJ178" s="7" t="s">
        <v>76</v>
      </c>
      <c r="BK178" s="98">
        <f t="shared" si="19"/>
        <v>0</v>
      </c>
      <c r="BL178" s="7" t="s">
        <v>248</v>
      </c>
      <c r="BM178" s="97" t="s">
        <v>652</v>
      </c>
    </row>
    <row r="179" spans="1:65" s="18" customFormat="1" ht="16.5" customHeight="1" x14ac:dyDescent="0.2">
      <c r="A179" s="15"/>
      <c r="B179" s="16"/>
      <c r="C179" s="87" t="s">
        <v>420</v>
      </c>
      <c r="D179" s="87" t="s">
        <v>142</v>
      </c>
      <c r="E179" s="88" t="s">
        <v>1430</v>
      </c>
      <c r="F179" s="89" t="s">
        <v>1431</v>
      </c>
      <c r="G179" s="90" t="s">
        <v>240</v>
      </c>
      <c r="H179" s="91">
        <v>98.1</v>
      </c>
      <c r="I179" s="2"/>
      <c r="J179" s="92">
        <f t="shared" si="10"/>
        <v>0</v>
      </c>
      <c r="K179" s="89" t="s">
        <v>2789</v>
      </c>
      <c r="L179" s="16"/>
      <c r="M179" s="93" t="s">
        <v>1</v>
      </c>
      <c r="N179" s="94" t="s">
        <v>34</v>
      </c>
      <c r="O179" s="95">
        <v>0</v>
      </c>
      <c r="P179" s="95">
        <f t="shared" si="11"/>
        <v>0</v>
      </c>
      <c r="Q179" s="95">
        <v>0</v>
      </c>
      <c r="R179" s="95">
        <f t="shared" si="12"/>
        <v>0</v>
      </c>
      <c r="S179" s="95">
        <v>0</v>
      </c>
      <c r="T179" s="96">
        <f t="shared" si="13"/>
        <v>0</v>
      </c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R179" s="97" t="s">
        <v>248</v>
      </c>
      <c r="AT179" s="97" t="s">
        <v>142</v>
      </c>
      <c r="AU179" s="97" t="s">
        <v>76</v>
      </c>
      <c r="AY179" s="7" t="s">
        <v>140</v>
      </c>
      <c r="BE179" s="98">
        <f t="shared" si="14"/>
        <v>0</v>
      </c>
      <c r="BF179" s="98">
        <f t="shared" si="15"/>
        <v>0</v>
      </c>
      <c r="BG179" s="98">
        <f t="shared" si="16"/>
        <v>0</v>
      </c>
      <c r="BH179" s="98">
        <f t="shared" si="17"/>
        <v>0</v>
      </c>
      <c r="BI179" s="98">
        <f t="shared" si="18"/>
        <v>0</v>
      </c>
      <c r="BJ179" s="7" t="s">
        <v>76</v>
      </c>
      <c r="BK179" s="98">
        <f t="shared" si="19"/>
        <v>0</v>
      </c>
      <c r="BL179" s="7" t="s">
        <v>248</v>
      </c>
      <c r="BM179" s="97" t="s">
        <v>663</v>
      </c>
    </row>
    <row r="180" spans="1:65" s="18" customFormat="1" ht="16.5" customHeight="1" x14ac:dyDescent="0.2">
      <c r="A180" s="15"/>
      <c r="B180" s="16"/>
      <c r="C180" s="87" t="s">
        <v>427</v>
      </c>
      <c r="D180" s="87" t="s">
        <v>142</v>
      </c>
      <c r="E180" s="88" t="s">
        <v>1432</v>
      </c>
      <c r="F180" s="89" t="s">
        <v>1433</v>
      </c>
      <c r="G180" s="90" t="s">
        <v>240</v>
      </c>
      <c r="H180" s="91">
        <v>11</v>
      </c>
      <c r="I180" s="2"/>
      <c r="J180" s="92">
        <f t="shared" si="10"/>
        <v>0</v>
      </c>
      <c r="K180" s="89" t="s">
        <v>2280</v>
      </c>
      <c r="L180" s="16"/>
      <c r="M180" s="93" t="s">
        <v>1</v>
      </c>
      <c r="N180" s="94" t="s">
        <v>34</v>
      </c>
      <c r="O180" s="95">
        <v>0</v>
      </c>
      <c r="P180" s="95">
        <f t="shared" si="11"/>
        <v>0</v>
      </c>
      <c r="Q180" s="95">
        <v>0</v>
      </c>
      <c r="R180" s="95">
        <f t="shared" si="12"/>
        <v>0</v>
      </c>
      <c r="S180" s="95">
        <v>0</v>
      </c>
      <c r="T180" s="96">
        <f t="shared" si="13"/>
        <v>0</v>
      </c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R180" s="97" t="s">
        <v>248</v>
      </c>
      <c r="AT180" s="97" t="s">
        <v>142</v>
      </c>
      <c r="AU180" s="97" t="s">
        <v>76</v>
      </c>
      <c r="AY180" s="7" t="s">
        <v>140</v>
      </c>
      <c r="BE180" s="98">
        <f t="shared" si="14"/>
        <v>0</v>
      </c>
      <c r="BF180" s="98">
        <f t="shared" si="15"/>
        <v>0</v>
      </c>
      <c r="BG180" s="98">
        <f t="shared" si="16"/>
        <v>0</v>
      </c>
      <c r="BH180" s="98">
        <f t="shared" si="17"/>
        <v>0</v>
      </c>
      <c r="BI180" s="98">
        <f t="shared" si="18"/>
        <v>0</v>
      </c>
      <c r="BJ180" s="7" t="s">
        <v>76</v>
      </c>
      <c r="BK180" s="98">
        <f t="shared" si="19"/>
        <v>0</v>
      </c>
      <c r="BL180" s="7" t="s">
        <v>248</v>
      </c>
      <c r="BM180" s="97" t="s">
        <v>678</v>
      </c>
    </row>
    <row r="181" spans="1:65" s="18" customFormat="1" ht="16.5" customHeight="1" x14ac:dyDescent="0.2">
      <c r="A181" s="15"/>
      <c r="B181" s="16"/>
      <c r="C181" s="87" t="s">
        <v>433</v>
      </c>
      <c r="D181" s="87" t="s">
        <v>142</v>
      </c>
      <c r="E181" s="88" t="s">
        <v>1434</v>
      </c>
      <c r="F181" s="89" t="s">
        <v>1435</v>
      </c>
      <c r="G181" s="90" t="s">
        <v>240</v>
      </c>
      <c r="H181" s="91">
        <v>18</v>
      </c>
      <c r="I181" s="2"/>
      <c r="J181" s="92">
        <f t="shared" si="10"/>
        <v>0</v>
      </c>
      <c r="K181" s="89" t="s">
        <v>2280</v>
      </c>
      <c r="L181" s="16"/>
      <c r="M181" s="93" t="s">
        <v>1</v>
      </c>
      <c r="N181" s="94" t="s">
        <v>34</v>
      </c>
      <c r="O181" s="95">
        <v>0</v>
      </c>
      <c r="P181" s="95">
        <f t="shared" si="11"/>
        <v>0</v>
      </c>
      <c r="Q181" s="95">
        <v>0</v>
      </c>
      <c r="R181" s="95">
        <f t="shared" si="12"/>
        <v>0</v>
      </c>
      <c r="S181" s="95">
        <v>0</v>
      </c>
      <c r="T181" s="96">
        <f t="shared" si="13"/>
        <v>0</v>
      </c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R181" s="97" t="s">
        <v>248</v>
      </c>
      <c r="AT181" s="97" t="s">
        <v>142</v>
      </c>
      <c r="AU181" s="97" t="s">
        <v>76</v>
      </c>
      <c r="AY181" s="7" t="s">
        <v>140</v>
      </c>
      <c r="BE181" s="98">
        <f t="shared" si="14"/>
        <v>0</v>
      </c>
      <c r="BF181" s="98">
        <f t="shared" si="15"/>
        <v>0</v>
      </c>
      <c r="BG181" s="98">
        <f t="shared" si="16"/>
        <v>0</v>
      </c>
      <c r="BH181" s="98">
        <f t="shared" si="17"/>
        <v>0</v>
      </c>
      <c r="BI181" s="98">
        <f t="shared" si="18"/>
        <v>0</v>
      </c>
      <c r="BJ181" s="7" t="s">
        <v>76</v>
      </c>
      <c r="BK181" s="98">
        <f t="shared" si="19"/>
        <v>0</v>
      </c>
      <c r="BL181" s="7" t="s">
        <v>248</v>
      </c>
      <c r="BM181" s="97" t="s">
        <v>692</v>
      </c>
    </row>
    <row r="182" spans="1:65" s="18" customFormat="1" ht="16.5" customHeight="1" x14ac:dyDescent="0.2">
      <c r="A182" s="15"/>
      <c r="B182" s="16"/>
      <c r="C182" s="87" t="s">
        <v>438</v>
      </c>
      <c r="D182" s="87" t="s">
        <v>142</v>
      </c>
      <c r="E182" s="88" t="s">
        <v>1436</v>
      </c>
      <c r="F182" s="89" t="s">
        <v>1437</v>
      </c>
      <c r="G182" s="90" t="s">
        <v>240</v>
      </c>
      <c r="H182" s="91">
        <v>11</v>
      </c>
      <c r="I182" s="2"/>
      <c r="J182" s="92">
        <f t="shared" si="10"/>
        <v>0</v>
      </c>
      <c r="K182" s="89" t="s">
        <v>2280</v>
      </c>
      <c r="L182" s="16"/>
      <c r="M182" s="93" t="s">
        <v>1</v>
      </c>
      <c r="N182" s="94" t="s">
        <v>34</v>
      </c>
      <c r="O182" s="95">
        <v>0</v>
      </c>
      <c r="P182" s="95">
        <f t="shared" si="11"/>
        <v>0</v>
      </c>
      <c r="Q182" s="95">
        <v>0</v>
      </c>
      <c r="R182" s="95">
        <f t="shared" si="12"/>
        <v>0</v>
      </c>
      <c r="S182" s="95">
        <v>0</v>
      </c>
      <c r="T182" s="96">
        <f t="shared" si="13"/>
        <v>0</v>
      </c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R182" s="97" t="s">
        <v>248</v>
      </c>
      <c r="AT182" s="97" t="s">
        <v>142</v>
      </c>
      <c r="AU182" s="97" t="s">
        <v>76</v>
      </c>
      <c r="AY182" s="7" t="s">
        <v>140</v>
      </c>
      <c r="BE182" s="98">
        <f t="shared" si="14"/>
        <v>0</v>
      </c>
      <c r="BF182" s="98">
        <f t="shared" si="15"/>
        <v>0</v>
      </c>
      <c r="BG182" s="98">
        <f t="shared" si="16"/>
        <v>0</v>
      </c>
      <c r="BH182" s="98">
        <f t="shared" si="17"/>
        <v>0</v>
      </c>
      <c r="BI182" s="98">
        <f t="shared" si="18"/>
        <v>0</v>
      </c>
      <c r="BJ182" s="7" t="s">
        <v>76</v>
      </c>
      <c r="BK182" s="98">
        <f t="shared" si="19"/>
        <v>0</v>
      </c>
      <c r="BL182" s="7" t="s">
        <v>248</v>
      </c>
      <c r="BM182" s="97" t="s">
        <v>702</v>
      </c>
    </row>
    <row r="183" spans="1:65" s="18" customFormat="1" ht="16.5" customHeight="1" x14ac:dyDescent="0.2">
      <c r="A183" s="15"/>
      <c r="B183" s="16"/>
      <c r="C183" s="87" t="s">
        <v>462</v>
      </c>
      <c r="D183" s="87" t="s">
        <v>142</v>
      </c>
      <c r="E183" s="88" t="s">
        <v>1438</v>
      </c>
      <c r="F183" s="89" t="s">
        <v>1439</v>
      </c>
      <c r="G183" s="90" t="s">
        <v>240</v>
      </c>
      <c r="H183" s="91">
        <v>55</v>
      </c>
      <c r="I183" s="2"/>
      <c r="J183" s="92">
        <f t="shared" si="10"/>
        <v>0</v>
      </c>
      <c r="K183" s="89" t="s">
        <v>2280</v>
      </c>
      <c r="L183" s="16"/>
      <c r="M183" s="93" t="s">
        <v>1</v>
      </c>
      <c r="N183" s="94" t="s">
        <v>34</v>
      </c>
      <c r="O183" s="95">
        <v>0</v>
      </c>
      <c r="P183" s="95">
        <f t="shared" si="11"/>
        <v>0</v>
      </c>
      <c r="Q183" s="95">
        <v>0</v>
      </c>
      <c r="R183" s="95">
        <f t="shared" si="12"/>
        <v>0</v>
      </c>
      <c r="S183" s="95">
        <v>0</v>
      </c>
      <c r="T183" s="96">
        <f t="shared" si="13"/>
        <v>0</v>
      </c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R183" s="97" t="s">
        <v>248</v>
      </c>
      <c r="AT183" s="97" t="s">
        <v>142</v>
      </c>
      <c r="AU183" s="97" t="s">
        <v>76</v>
      </c>
      <c r="AY183" s="7" t="s">
        <v>140</v>
      </c>
      <c r="BE183" s="98">
        <f t="shared" si="14"/>
        <v>0</v>
      </c>
      <c r="BF183" s="98">
        <f t="shared" si="15"/>
        <v>0</v>
      </c>
      <c r="BG183" s="98">
        <f t="shared" si="16"/>
        <v>0</v>
      </c>
      <c r="BH183" s="98">
        <f t="shared" si="17"/>
        <v>0</v>
      </c>
      <c r="BI183" s="98">
        <f t="shared" si="18"/>
        <v>0</v>
      </c>
      <c r="BJ183" s="7" t="s">
        <v>76</v>
      </c>
      <c r="BK183" s="98">
        <f t="shared" si="19"/>
        <v>0</v>
      </c>
      <c r="BL183" s="7" t="s">
        <v>248</v>
      </c>
      <c r="BM183" s="97" t="s">
        <v>712</v>
      </c>
    </row>
    <row r="184" spans="1:65" s="18" customFormat="1" ht="24.2" customHeight="1" x14ac:dyDescent="0.2">
      <c r="A184" s="15"/>
      <c r="B184" s="16"/>
      <c r="C184" s="87" t="s">
        <v>467</v>
      </c>
      <c r="D184" s="87" t="s">
        <v>142</v>
      </c>
      <c r="E184" s="88" t="s">
        <v>1440</v>
      </c>
      <c r="F184" s="89" t="s">
        <v>1441</v>
      </c>
      <c r="G184" s="90" t="s">
        <v>1442</v>
      </c>
      <c r="H184" s="91">
        <v>2</v>
      </c>
      <c r="I184" s="2"/>
      <c r="J184" s="92">
        <f t="shared" si="10"/>
        <v>0</v>
      </c>
      <c r="K184" s="89" t="s">
        <v>2280</v>
      </c>
      <c r="L184" s="16"/>
      <c r="M184" s="93" t="s">
        <v>1</v>
      </c>
      <c r="N184" s="94" t="s">
        <v>34</v>
      </c>
      <c r="O184" s="95">
        <v>0</v>
      </c>
      <c r="P184" s="95">
        <f t="shared" si="11"/>
        <v>0</v>
      </c>
      <c r="Q184" s="95">
        <v>0</v>
      </c>
      <c r="R184" s="95">
        <f t="shared" si="12"/>
        <v>0</v>
      </c>
      <c r="S184" s="95">
        <v>0</v>
      </c>
      <c r="T184" s="96">
        <f t="shared" si="13"/>
        <v>0</v>
      </c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R184" s="97" t="s">
        <v>248</v>
      </c>
      <c r="AT184" s="97" t="s">
        <v>142</v>
      </c>
      <c r="AU184" s="97" t="s">
        <v>76</v>
      </c>
      <c r="AY184" s="7" t="s">
        <v>140</v>
      </c>
      <c r="BE184" s="98">
        <f t="shared" si="14"/>
        <v>0</v>
      </c>
      <c r="BF184" s="98">
        <f t="shared" si="15"/>
        <v>0</v>
      </c>
      <c r="BG184" s="98">
        <f t="shared" si="16"/>
        <v>0</v>
      </c>
      <c r="BH184" s="98">
        <f t="shared" si="17"/>
        <v>0</v>
      </c>
      <c r="BI184" s="98">
        <f t="shared" si="18"/>
        <v>0</v>
      </c>
      <c r="BJ184" s="7" t="s">
        <v>76</v>
      </c>
      <c r="BK184" s="98">
        <f t="shared" si="19"/>
        <v>0</v>
      </c>
      <c r="BL184" s="7" t="s">
        <v>248</v>
      </c>
      <c r="BM184" s="97" t="s">
        <v>720</v>
      </c>
    </row>
    <row r="185" spans="1:65" s="18" customFormat="1" ht="24.2" customHeight="1" x14ac:dyDescent="0.2">
      <c r="A185" s="15"/>
      <c r="B185" s="16"/>
      <c r="C185" s="87" t="s">
        <v>471</v>
      </c>
      <c r="D185" s="87" t="s">
        <v>142</v>
      </c>
      <c r="E185" s="88" t="s">
        <v>1443</v>
      </c>
      <c r="F185" s="89" t="s">
        <v>1444</v>
      </c>
      <c r="G185" s="90" t="s">
        <v>1442</v>
      </c>
      <c r="H185" s="91">
        <v>1</v>
      </c>
      <c r="I185" s="2"/>
      <c r="J185" s="92">
        <f t="shared" si="10"/>
        <v>0</v>
      </c>
      <c r="K185" s="89" t="s">
        <v>2280</v>
      </c>
      <c r="L185" s="16"/>
      <c r="M185" s="93" t="s">
        <v>1</v>
      </c>
      <c r="N185" s="94" t="s">
        <v>34</v>
      </c>
      <c r="O185" s="95">
        <v>0</v>
      </c>
      <c r="P185" s="95">
        <f t="shared" si="11"/>
        <v>0</v>
      </c>
      <c r="Q185" s="95">
        <v>0</v>
      </c>
      <c r="R185" s="95">
        <f t="shared" si="12"/>
        <v>0</v>
      </c>
      <c r="S185" s="95">
        <v>0</v>
      </c>
      <c r="T185" s="96">
        <f t="shared" si="13"/>
        <v>0</v>
      </c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R185" s="97" t="s">
        <v>248</v>
      </c>
      <c r="AT185" s="97" t="s">
        <v>142</v>
      </c>
      <c r="AU185" s="97" t="s">
        <v>76</v>
      </c>
      <c r="AY185" s="7" t="s">
        <v>140</v>
      </c>
      <c r="BE185" s="98">
        <f t="shared" si="14"/>
        <v>0</v>
      </c>
      <c r="BF185" s="98">
        <f t="shared" si="15"/>
        <v>0</v>
      </c>
      <c r="BG185" s="98">
        <f t="shared" si="16"/>
        <v>0</v>
      </c>
      <c r="BH185" s="98">
        <f t="shared" si="17"/>
        <v>0</v>
      </c>
      <c r="BI185" s="98">
        <f t="shared" si="18"/>
        <v>0</v>
      </c>
      <c r="BJ185" s="7" t="s">
        <v>76</v>
      </c>
      <c r="BK185" s="98">
        <f t="shared" si="19"/>
        <v>0</v>
      </c>
      <c r="BL185" s="7" t="s">
        <v>248</v>
      </c>
      <c r="BM185" s="97" t="s">
        <v>727</v>
      </c>
    </row>
    <row r="186" spans="1:65" s="18" customFormat="1" ht="16.5" customHeight="1" x14ac:dyDescent="0.2">
      <c r="A186" s="15"/>
      <c r="B186" s="16"/>
      <c r="C186" s="87" t="s">
        <v>479</v>
      </c>
      <c r="D186" s="87" t="s">
        <v>142</v>
      </c>
      <c r="E186" s="88" t="s">
        <v>1445</v>
      </c>
      <c r="F186" s="89" t="s">
        <v>1446</v>
      </c>
      <c r="G186" s="90" t="s">
        <v>1442</v>
      </c>
      <c r="H186" s="91">
        <v>1</v>
      </c>
      <c r="I186" s="2"/>
      <c r="J186" s="92">
        <f t="shared" si="10"/>
        <v>0</v>
      </c>
      <c r="K186" s="89" t="s">
        <v>2280</v>
      </c>
      <c r="L186" s="16"/>
      <c r="M186" s="93" t="s">
        <v>1</v>
      </c>
      <c r="N186" s="94" t="s">
        <v>34</v>
      </c>
      <c r="O186" s="95">
        <v>0</v>
      </c>
      <c r="P186" s="95">
        <f t="shared" si="11"/>
        <v>0</v>
      </c>
      <c r="Q186" s="95">
        <v>0</v>
      </c>
      <c r="R186" s="95">
        <f t="shared" si="12"/>
        <v>0</v>
      </c>
      <c r="S186" s="95">
        <v>0</v>
      </c>
      <c r="T186" s="96">
        <f t="shared" si="13"/>
        <v>0</v>
      </c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R186" s="97" t="s">
        <v>248</v>
      </c>
      <c r="AT186" s="97" t="s">
        <v>142</v>
      </c>
      <c r="AU186" s="97" t="s">
        <v>76</v>
      </c>
      <c r="AY186" s="7" t="s">
        <v>140</v>
      </c>
      <c r="BE186" s="98">
        <f t="shared" si="14"/>
        <v>0</v>
      </c>
      <c r="BF186" s="98">
        <f t="shared" si="15"/>
        <v>0</v>
      </c>
      <c r="BG186" s="98">
        <f t="shared" si="16"/>
        <v>0</v>
      </c>
      <c r="BH186" s="98">
        <f t="shared" si="17"/>
        <v>0</v>
      </c>
      <c r="BI186" s="98">
        <f t="shared" si="18"/>
        <v>0</v>
      </c>
      <c r="BJ186" s="7" t="s">
        <v>76</v>
      </c>
      <c r="BK186" s="98">
        <f t="shared" si="19"/>
        <v>0</v>
      </c>
      <c r="BL186" s="7" t="s">
        <v>248</v>
      </c>
      <c r="BM186" s="97" t="s">
        <v>736</v>
      </c>
    </row>
    <row r="187" spans="1:65" s="18" customFormat="1" ht="16.5" customHeight="1" x14ac:dyDescent="0.2">
      <c r="A187" s="15"/>
      <c r="B187" s="16"/>
      <c r="C187" s="87" t="s">
        <v>493</v>
      </c>
      <c r="D187" s="87" t="s">
        <v>142</v>
      </c>
      <c r="E187" s="88" t="s">
        <v>1447</v>
      </c>
      <c r="F187" s="89" t="s">
        <v>1448</v>
      </c>
      <c r="G187" s="90" t="s">
        <v>1442</v>
      </c>
      <c r="H187" s="91">
        <v>2</v>
      </c>
      <c r="I187" s="2"/>
      <c r="J187" s="92">
        <f t="shared" si="10"/>
        <v>0</v>
      </c>
      <c r="K187" s="89" t="s">
        <v>2280</v>
      </c>
      <c r="L187" s="16"/>
      <c r="M187" s="93" t="s">
        <v>1</v>
      </c>
      <c r="N187" s="94" t="s">
        <v>34</v>
      </c>
      <c r="O187" s="95">
        <v>0</v>
      </c>
      <c r="P187" s="95">
        <f t="shared" si="11"/>
        <v>0</v>
      </c>
      <c r="Q187" s="95">
        <v>0</v>
      </c>
      <c r="R187" s="95">
        <f t="shared" si="12"/>
        <v>0</v>
      </c>
      <c r="S187" s="95">
        <v>0</v>
      </c>
      <c r="T187" s="96">
        <f t="shared" si="13"/>
        <v>0</v>
      </c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R187" s="97" t="s">
        <v>248</v>
      </c>
      <c r="AT187" s="97" t="s">
        <v>142</v>
      </c>
      <c r="AU187" s="97" t="s">
        <v>76</v>
      </c>
      <c r="AY187" s="7" t="s">
        <v>140</v>
      </c>
      <c r="BE187" s="98">
        <f t="shared" si="14"/>
        <v>0</v>
      </c>
      <c r="BF187" s="98">
        <f t="shared" si="15"/>
        <v>0</v>
      </c>
      <c r="BG187" s="98">
        <f t="shared" si="16"/>
        <v>0</v>
      </c>
      <c r="BH187" s="98">
        <f t="shared" si="17"/>
        <v>0</v>
      </c>
      <c r="BI187" s="98">
        <f t="shared" si="18"/>
        <v>0</v>
      </c>
      <c r="BJ187" s="7" t="s">
        <v>76</v>
      </c>
      <c r="BK187" s="98">
        <f t="shared" si="19"/>
        <v>0</v>
      </c>
      <c r="BL187" s="7" t="s">
        <v>248</v>
      </c>
      <c r="BM187" s="97" t="s">
        <v>742</v>
      </c>
    </row>
    <row r="188" spans="1:65" s="18" customFormat="1" ht="16.5" customHeight="1" x14ac:dyDescent="0.2">
      <c r="A188" s="15"/>
      <c r="B188" s="16"/>
      <c r="C188" s="87" t="s">
        <v>508</v>
      </c>
      <c r="D188" s="87" t="s">
        <v>142</v>
      </c>
      <c r="E188" s="88" t="s">
        <v>1449</v>
      </c>
      <c r="F188" s="89" t="s">
        <v>1450</v>
      </c>
      <c r="G188" s="90" t="s">
        <v>1451</v>
      </c>
      <c r="H188" s="91">
        <v>6</v>
      </c>
      <c r="I188" s="2"/>
      <c r="J188" s="92">
        <f t="shared" si="10"/>
        <v>0</v>
      </c>
      <c r="K188" s="89" t="s">
        <v>2280</v>
      </c>
      <c r="L188" s="16"/>
      <c r="M188" s="93" t="s">
        <v>1</v>
      </c>
      <c r="N188" s="94" t="s">
        <v>34</v>
      </c>
      <c r="O188" s="95">
        <v>0</v>
      </c>
      <c r="P188" s="95">
        <f t="shared" si="11"/>
        <v>0</v>
      </c>
      <c r="Q188" s="95">
        <v>0</v>
      </c>
      <c r="R188" s="95">
        <f t="shared" si="12"/>
        <v>0</v>
      </c>
      <c r="S188" s="95">
        <v>0</v>
      </c>
      <c r="T188" s="96">
        <f t="shared" si="13"/>
        <v>0</v>
      </c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R188" s="97" t="s">
        <v>248</v>
      </c>
      <c r="AT188" s="97" t="s">
        <v>142</v>
      </c>
      <c r="AU188" s="97" t="s">
        <v>76</v>
      </c>
      <c r="AY188" s="7" t="s">
        <v>140</v>
      </c>
      <c r="BE188" s="98">
        <f t="shared" si="14"/>
        <v>0</v>
      </c>
      <c r="BF188" s="98">
        <f t="shared" si="15"/>
        <v>0</v>
      </c>
      <c r="BG188" s="98">
        <f t="shared" si="16"/>
        <v>0</v>
      </c>
      <c r="BH188" s="98">
        <f t="shared" si="17"/>
        <v>0</v>
      </c>
      <c r="BI188" s="98">
        <f t="shared" si="18"/>
        <v>0</v>
      </c>
      <c r="BJ188" s="7" t="s">
        <v>76</v>
      </c>
      <c r="BK188" s="98">
        <f t="shared" si="19"/>
        <v>0</v>
      </c>
      <c r="BL188" s="7" t="s">
        <v>248</v>
      </c>
      <c r="BM188" s="97" t="s">
        <v>751</v>
      </c>
    </row>
    <row r="189" spans="1:65" s="18" customFormat="1" ht="16.5" customHeight="1" x14ac:dyDescent="0.2">
      <c r="A189" s="15"/>
      <c r="B189" s="16"/>
      <c r="C189" s="87" t="s">
        <v>515</v>
      </c>
      <c r="D189" s="87" t="s">
        <v>142</v>
      </c>
      <c r="E189" s="88" t="s">
        <v>1452</v>
      </c>
      <c r="F189" s="89" t="s">
        <v>1453</v>
      </c>
      <c r="G189" s="90" t="s">
        <v>1451</v>
      </c>
      <c r="H189" s="91">
        <v>10</v>
      </c>
      <c r="I189" s="2"/>
      <c r="J189" s="92">
        <f t="shared" si="10"/>
        <v>0</v>
      </c>
      <c r="K189" s="89" t="s">
        <v>2280</v>
      </c>
      <c r="L189" s="16"/>
      <c r="M189" s="93" t="s">
        <v>1</v>
      </c>
      <c r="N189" s="94" t="s">
        <v>34</v>
      </c>
      <c r="O189" s="95">
        <v>0</v>
      </c>
      <c r="P189" s="95">
        <f t="shared" si="11"/>
        <v>0</v>
      </c>
      <c r="Q189" s="95">
        <v>0</v>
      </c>
      <c r="R189" s="95">
        <f t="shared" si="12"/>
        <v>0</v>
      </c>
      <c r="S189" s="95">
        <v>0</v>
      </c>
      <c r="T189" s="96">
        <f t="shared" si="13"/>
        <v>0</v>
      </c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R189" s="97" t="s">
        <v>248</v>
      </c>
      <c r="AT189" s="97" t="s">
        <v>142</v>
      </c>
      <c r="AU189" s="97" t="s">
        <v>76</v>
      </c>
      <c r="AY189" s="7" t="s">
        <v>140</v>
      </c>
      <c r="BE189" s="98">
        <f t="shared" si="14"/>
        <v>0</v>
      </c>
      <c r="BF189" s="98">
        <f t="shared" si="15"/>
        <v>0</v>
      </c>
      <c r="BG189" s="98">
        <f t="shared" si="16"/>
        <v>0</v>
      </c>
      <c r="BH189" s="98">
        <f t="shared" si="17"/>
        <v>0</v>
      </c>
      <c r="BI189" s="98">
        <f t="shared" si="18"/>
        <v>0</v>
      </c>
      <c r="BJ189" s="7" t="s">
        <v>76</v>
      </c>
      <c r="BK189" s="98">
        <f t="shared" si="19"/>
        <v>0</v>
      </c>
      <c r="BL189" s="7" t="s">
        <v>248</v>
      </c>
      <c r="BM189" s="97" t="s">
        <v>764</v>
      </c>
    </row>
    <row r="190" spans="1:65" s="18" customFormat="1" ht="21.75" customHeight="1" x14ac:dyDescent="0.2">
      <c r="A190" s="15"/>
      <c r="B190" s="16"/>
      <c r="C190" s="87" t="s">
        <v>521</v>
      </c>
      <c r="D190" s="87" t="s">
        <v>142</v>
      </c>
      <c r="E190" s="88" t="s">
        <v>1454</v>
      </c>
      <c r="F190" s="89" t="s">
        <v>1455</v>
      </c>
      <c r="G190" s="90" t="s">
        <v>251</v>
      </c>
      <c r="H190" s="91">
        <v>2</v>
      </c>
      <c r="I190" s="2"/>
      <c r="J190" s="92">
        <f t="shared" si="10"/>
        <v>0</v>
      </c>
      <c r="K190" s="89" t="s">
        <v>2280</v>
      </c>
      <c r="L190" s="16"/>
      <c r="M190" s="93" t="s">
        <v>1</v>
      </c>
      <c r="N190" s="94" t="s">
        <v>34</v>
      </c>
      <c r="O190" s="95">
        <v>0</v>
      </c>
      <c r="P190" s="95">
        <f t="shared" si="11"/>
        <v>0</v>
      </c>
      <c r="Q190" s="95">
        <v>0</v>
      </c>
      <c r="R190" s="95">
        <f t="shared" si="12"/>
        <v>0</v>
      </c>
      <c r="S190" s="95">
        <v>0</v>
      </c>
      <c r="T190" s="96">
        <f t="shared" si="13"/>
        <v>0</v>
      </c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R190" s="97" t="s">
        <v>248</v>
      </c>
      <c r="AT190" s="97" t="s">
        <v>142</v>
      </c>
      <c r="AU190" s="97" t="s">
        <v>76</v>
      </c>
      <c r="AY190" s="7" t="s">
        <v>140</v>
      </c>
      <c r="BE190" s="98">
        <f t="shared" si="14"/>
        <v>0</v>
      </c>
      <c r="BF190" s="98">
        <f t="shared" si="15"/>
        <v>0</v>
      </c>
      <c r="BG190" s="98">
        <f t="shared" si="16"/>
        <v>0</v>
      </c>
      <c r="BH190" s="98">
        <f t="shared" si="17"/>
        <v>0</v>
      </c>
      <c r="BI190" s="98">
        <f t="shared" si="18"/>
        <v>0</v>
      </c>
      <c r="BJ190" s="7" t="s">
        <v>76</v>
      </c>
      <c r="BK190" s="98">
        <f t="shared" si="19"/>
        <v>0</v>
      </c>
      <c r="BL190" s="7" t="s">
        <v>248</v>
      </c>
      <c r="BM190" s="97" t="s">
        <v>776</v>
      </c>
    </row>
    <row r="191" spans="1:65" s="18" customFormat="1" ht="16.5" customHeight="1" x14ac:dyDescent="0.2">
      <c r="A191" s="15"/>
      <c r="B191" s="16"/>
      <c r="C191" s="87" t="s">
        <v>528</v>
      </c>
      <c r="D191" s="87" t="s">
        <v>142</v>
      </c>
      <c r="E191" s="88" t="s">
        <v>1456</v>
      </c>
      <c r="F191" s="89" t="s">
        <v>2787</v>
      </c>
      <c r="G191" s="90" t="s">
        <v>1451</v>
      </c>
      <c r="H191" s="91">
        <v>8</v>
      </c>
      <c r="I191" s="2"/>
      <c r="J191" s="92">
        <f t="shared" si="10"/>
        <v>0</v>
      </c>
      <c r="K191" s="89" t="s">
        <v>2280</v>
      </c>
      <c r="L191" s="16"/>
      <c r="M191" s="93" t="s">
        <v>1</v>
      </c>
      <c r="N191" s="94" t="s">
        <v>34</v>
      </c>
      <c r="O191" s="95">
        <v>0</v>
      </c>
      <c r="P191" s="95">
        <f t="shared" si="11"/>
        <v>0</v>
      </c>
      <c r="Q191" s="95">
        <v>0</v>
      </c>
      <c r="R191" s="95">
        <f t="shared" si="12"/>
        <v>0</v>
      </c>
      <c r="S191" s="95">
        <v>0</v>
      </c>
      <c r="T191" s="96">
        <f t="shared" si="13"/>
        <v>0</v>
      </c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R191" s="97" t="s">
        <v>248</v>
      </c>
      <c r="AT191" s="97" t="s">
        <v>142</v>
      </c>
      <c r="AU191" s="97" t="s">
        <v>76</v>
      </c>
      <c r="AY191" s="7" t="s">
        <v>140</v>
      </c>
      <c r="BE191" s="98">
        <f t="shared" si="14"/>
        <v>0</v>
      </c>
      <c r="BF191" s="98">
        <f t="shared" si="15"/>
        <v>0</v>
      </c>
      <c r="BG191" s="98">
        <f t="shared" si="16"/>
        <v>0</v>
      </c>
      <c r="BH191" s="98">
        <f t="shared" si="17"/>
        <v>0</v>
      </c>
      <c r="BI191" s="98">
        <f t="shared" si="18"/>
        <v>0</v>
      </c>
      <c r="BJ191" s="7" t="s">
        <v>76</v>
      </c>
      <c r="BK191" s="98">
        <f t="shared" si="19"/>
        <v>0</v>
      </c>
      <c r="BL191" s="7" t="s">
        <v>248</v>
      </c>
      <c r="BM191" s="97" t="s">
        <v>786</v>
      </c>
    </row>
    <row r="192" spans="1:65" s="18" customFormat="1" ht="21.75" customHeight="1" x14ac:dyDescent="0.2">
      <c r="A192" s="15"/>
      <c r="B192" s="16"/>
      <c r="C192" s="87" t="s">
        <v>532</v>
      </c>
      <c r="D192" s="87" t="s">
        <v>142</v>
      </c>
      <c r="E192" s="88" t="s">
        <v>1457</v>
      </c>
      <c r="F192" s="89" t="s">
        <v>1458</v>
      </c>
      <c r="G192" s="90" t="s">
        <v>771</v>
      </c>
      <c r="H192" s="91">
        <v>1764.191</v>
      </c>
      <c r="I192" s="2"/>
      <c r="J192" s="92">
        <f t="shared" si="10"/>
        <v>0</v>
      </c>
      <c r="K192" s="89" t="s">
        <v>2789</v>
      </c>
      <c r="L192" s="16"/>
      <c r="M192" s="93" t="s">
        <v>1</v>
      </c>
      <c r="N192" s="94" t="s">
        <v>34</v>
      </c>
      <c r="O192" s="95">
        <v>0</v>
      </c>
      <c r="P192" s="95">
        <f t="shared" si="11"/>
        <v>0</v>
      </c>
      <c r="Q192" s="95">
        <v>0</v>
      </c>
      <c r="R192" s="95">
        <f t="shared" si="12"/>
        <v>0</v>
      </c>
      <c r="S192" s="95">
        <v>0</v>
      </c>
      <c r="T192" s="96">
        <f t="shared" si="13"/>
        <v>0</v>
      </c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R192" s="97" t="s">
        <v>248</v>
      </c>
      <c r="AT192" s="97" t="s">
        <v>142</v>
      </c>
      <c r="AU192" s="97" t="s">
        <v>76</v>
      </c>
      <c r="AY192" s="7" t="s">
        <v>140</v>
      </c>
      <c r="BE192" s="98">
        <f t="shared" si="14"/>
        <v>0</v>
      </c>
      <c r="BF192" s="98">
        <f t="shared" si="15"/>
        <v>0</v>
      </c>
      <c r="BG192" s="98">
        <f t="shared" si="16"/>
        <v>0</v>
      </c>
      <c r="BH192" s="98">
        <f t="shared" si="17"/>
        <v>0</v>
      </c>
      <c r="BI192" s="98">
        <f t="shared" si="18"/>
        <v>0</v>
      </c>
      <c r="BJ192" s="7" t="s">
        <v>76</v>
      </c>
      <c r="BK192" s="98">
        <f t="shared" si="19"/>
        <v>0</v>
      </c>
      <c r="BL192" s="7" t="s">
        <v>248</v>
      </c>
      <c r="BM192" s="97" t="s">
        <v>797</v>
      </c>
    </row>
    <row r="193" spans="1:65" s="76" customFormat="1" ht="25.9" customHeight="1" x14ac:dyDescent="0.2">
      <c r="B193" s="77"/>
      <c r="D193" s="78" t="s">
        <v>67</v>
      </c>
      <c r="E193" s="79" t="s">
        <v>1459</v>
      </c>
      <c r="F193" s="79" t="s">
        <v>1460</v>
      </c>
      <c r="J193" s="80">
        <f>BK193</f>
        <v>0</v>
      </c>
      <c r="L193" s="77"/>
      <c r="M193" s="81"/>
      <c r="N193" s="82"/>
      <c r="O193" s="82"/>
      <c r="P193" s="83">
        <f>SUM(P194:P217)</f>
        <v>0</v>
      </c>
      <c r="Q193" s="82"/>
      <c r="R193" s="83">
        <f>SUM(R194:R217)</f>
        <v>0</v>
      </c>
      <c r="S193" s="82"/>
      <c r="T193" s="84">
        <f>SUM(T194:T217)</f>
        <v>0</v>
      </c>
      <c r="AR193" s="78" t="s">
        <v>78</v>
      </c>
      <c r="AT193" s="85" t="s">
        <v>67</v>
      </c>
      <c r="AU193" s="85" t="s">
        <v>68</v>
      </c>
      <c r="AY193" s="78" t="s">
        <v>140</v>
      </c>
      <c r="BK193" s="86">
        <f>SUM(BK194:BK217)</f>
        <v>0</v>
      </c>
    </row>
    <row r="194" spans="1:65" s="18" customFormat="1" ht="16.5" customHeight="1" x14ac:dyDescent="0.2">
      <c r="A194" s="15"/>
      <c r="B194" s="16"/>
      <c r="C194" s="87" t="s">
        <v>535</v>
      </c>
      <c r="D194" s="87" t="s">
        <v>142</v>
      </c>
      <c r="E194" s="88" t="s">
        <v>1461</v>
      </c>
      <c r="F194" s="89" t="s">
        <v>2317</v>
      </c>
      <c r="G194" s="90" t="s">
        <v>211</v>
      </c>
      <c r="H194" s="91">
        <v>11</v>
      </c>
      <c r="I194" s="2"/>
      <c r="J194" s="92">
        <f t="shared" ref="J194:J217" si="20">ROUND(I194*H194,2)</f>
        <v>0</v>
      </c>
      <c r="K194" s="89" t="s">
        <v>2789</v>
      </c>
      <c r="L194" s="16"/>
      <c r="M194" s="93" t="s">
        <v>1</v>
      </c>
      <c r="N194" s="94" t="s">
        <v>34</v>
      </c>
      <c r="O194" s="95">
        <v>0</v>
      </c>
      <c r="P194" s="95">
        <f t="shared" ref="P194:P217" si="21">O194*H194</f>
        <v>0</v>
      </c>
      <c r="Q194" s="95">
        <v>0</v>
      </c>
      <c r="R194" s="95">
        <f t="shared" ref="R194:R217" si="22">Q194*H194</f>
        <v>0</v>
      </c>
      <c r="S194" s="95">
        <v>0</v>
      </c>
      <c r="T194" s="96">
        <f t="shared" ref="T194:T217" si="23">S194*H194</f>
        <v>0</v>
      </c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R194" s="97" t="s">
        <v>248</v>
      </c>
      <c r="AT194" s="97" t="s">
        <v>142</v>
      </c>
      <c r="AU194" s="97" t="s">
        <v>76</v>
      </c>
      <c r="AY194" s="7" t="s">
        <v>140</v>
      </c>
      <c r="BE194" s="98">
        <f t="shared" ref="BE194:BE217" si="24">IF(N194="základní",J194,0)</f>
        <v>0</v>
      </c>
      <c r="BF194" s="98">
        <f t="shared" ref="BF194:BF217" si="25">IF(N194="snížená",J194,0)</f>
        <v>0</v>
      </c>
      <c r="BG194" s="98">
        <f t="shared" ref="BG194:BG217" si="26">IF(N194="zákl. přenesená",J194,0)</f>
        <v>0</v>
      </c>
      <c r="BH194" s="98">
        <f t="shared" ref="BH194:BH217" si="27">IF(N194="sníž. přenesená",J194,0)</f>
        <v>0</v>
      </c>
      <c r="BI194" s="98">
        <f t="shared" ref="BI194:BI217" si="28">IF(N194="nulová",J194,0)</f>
        <v>0</v>
      </c>
      <c r="BJ194" s="7" t="s">
        <v>76</v>
      </c>
      <c r="BK194" s="98">
        <f t="shared" ref="BK194:BK217" si="29">ROUND(I194*H194,2)</f>
        <v>0</v>
      </c>
      <c r="BL194" s="7" t="s">
        <v>248</v>
      </c>
      <c r="BM194" s="97" t="s">
        <v>807</v>
      </c>
    </row>
    <row r="195" spans="1:65" s="18" customFormat="1" ht="16.5" customHeight="1" x14ac:dyDescent="0.2">
      <c r="A195" s="15"/>
      <c r="B195" s="16"/>
      <c r="C195" s="87" t="s">
        <v>539</v>
      </c>
      <c r="D195" s="87" t="s">
        <v>142</v>
      </c>
      <c r="E195" s="88" t="s">
        <v>1462</v>
      </c>
      <c r="F195" s="89" t="s">
        <v>2318</v>
      </c>
      <c r="G195" s="90" t="s">
        <v>1463</v>
      </c>
      <c r="H195" s="91">
        <v>1</v>
      </c>
      <c r="I195" s="2"/>
      <c r="J195" s="92">
        <f t="shared" si="20"/>
        <v>0</v>
      </c>
      <c r="K195" s="89" t="s">
        <v>2789</v>
      </c>
      <c r="L195" s="16"/>
      <c r="M195" s="93" t="s">
        <v>1</v>
      </c>
      <c r="N195" s="94" t="s">
        <v>34</v>
      </c>
      <c r="O195" s="95">
        <v>0</v>
      </c>
      <c r="P195" s="95">
        <f t="shared" si="21"/>
        <v>0</v>
      </c>
      <c r="Q195" s="95">
        <v>0</v>
      </c>
      <c r="R195" s="95">
        <f t="shared" si="22"/>
        <v>0</v>
      </c>
      <c r="S195" s="95">
        <v>0</v>
      </c>
      <c r="T195" s="96">
        <f t="shared" si="23"/>
        <v>0</v>
      </c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R195" s="97" t="s">
        <v>248</v>
      </c>
      <c r="AT195" s="97" t="s">
        <v>142</v>
      </c>
      <c r="AU195" s="97" t="s">
        <v>76</v>
      </c>
      <c r="AY195" s="7" t="s">
        <v>140</v>
      </c>
      <c r="BE195" s="98">
        <f t="shared" si="24"/>
        <v>0</v>
      </c>
      <c r="BF195" s="98">
        <f t="shared" si="25"/>
        <v>0</v>
      </c>
      <c r="BG195" s="98">
        <f t="shared" si="26"/>
        <v>0</v>
      </c>
      <c r="BH195" s="98">
        <f t="shared" si="27"/>
        <v>0</v>
      </c>
      <c r="BI195" s="98">
        <f t="shared" si="28"/>
        <v>0</v>
      </c>
      <c r="BJ195" s="7" t="s">
        <v>76</v>
      </c>
      <c r="BK195" s="98">
        <f t="shared" si="29"/>
        <v>0</v>
      </c>
      <c r="BL195" s="7" t="s">
        <v>248</v>
      </c>
      <c r="BM195" s="97" t="s">
        <v>822</v>
      </c>
    </row>
    <row r="196" spans="1:65" s="18" customFormat="1" ht="16.5" customHeight="1" x14ac:dyDescent="0.2">
      <c r="A196" s="15"/>
      <c r="B196" s="16"/>
      <c r="C196" s="87" t="s">
        <v>544</v>
      </c>
      <c r="D196" s="87" t="s">
        <v>142</v>
      </c>
      <c r="E196" s="88" t="s">
        <v>1464</v>
      </c>
      <c r="F196" s="89" t="s">
        <v>1465</v>
      </c>
      <c r="G196" s="90" t="s">
        <v>240</v>
      </c>
      <c r="H196" s="91">
        <v>210.8</v>
      </c>
      <c r="I196" s="2"/>
      <c r="J196" s="92">
        <f t="shared" si="20"/>
        <v>0</v>
      </c>
      <c r="K196" s="89" t="s">
        <v>2789</v>
      </c>
      <c r="L196" s="16"/>
      <c r="M196" s="93" t="s">
        <v>1</v>
      </c>
      <c r="N196" s="94" t="s">
        <v>34</v>
      </c>
      <c r="O196" s="95">
        <v>0</v>
      </c>
      <c r="P196" s="95">
        <f t="shared" si="21"/>
        <v>0</v>
      </c>
      <c r="Q196" s="95">
        <v>0</v>
      </c>
      <c r="R196" s="95">
        <f t="shared" si="22"/>
        <v>0</v>
      </c>
      <c r="S196" s="95">
        <v>0</v>
      </c>
      <c r="T196" s="96">
        <f t="shared" si="23"/>
        <v>0</v>
      </c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R196" s="97" t="s">
        <v>248</v>
      </c>
      <c r="AT196" s="97" t="s">
        <v>142</v>
      </c>
      <c r="AU196" s="97" t="s">
        <v>76</v>
      </c>
      <c r="AY196" s="7" t="s">
        <v>140</v>
      </c>
      <c r="BE196" s="98">
        <f t="shared" si="24"/>
        <v>0</v>
      </c>
      <c r="BF196" s="98">
        <f t="shared" si="25"/>
        <v>0</v>
      </c>
      <c r="BG196" s="98">
        <f t="shared" si="26"/>
        <v>0</v>
      </c>
      <c r="BH196" s="98">
        <f t="shared" si="27"/>
        <v>0</v>
      </c>
      <c r="BI196" s="98">
        <f t="shared" si="28"/>
        <v>0</v>
      </c>
      <c r="BJ196" s="7" t="s">
        <v>76</v>
      </c>
      <c r="BK196" s="98">
        <f t="shared" si="29"/>
        <v>0</v>
      </c>
      <c r="BL196" s="7" t="s">
        <v>248</v>
      </c>
      <c r="BM196" s="97" t="s">
        <v>835</v>
      </c>
    </row>
    <row r="197" spans="1:65" s="18" customFormat="1" ht="16.5" customHeight="1" x14ac:dyDescent="0.2">
      <c r="A197" s="15"/>
      <c r="B197" s="16"/>
      <c r="C197" s="87" t="s">
        <v>550</v>
      </c>
      <c r="D197" s="87" t="s">
        <v>142</v>
      </c>
      <c r="E197" s="88" t="s">
        <v>1466</v>
      </c>
      <c r="F197" s="89" t="s">
        <v>1467</v>
      </c>
      <c r="G197" s="90" t="s">
        <v>240</v>
      </c>
      <c r="H197" s="91">
        <v>210.8</v>
      </c>
      <c r="I197" s="2"/>
      <c r="J197" s="92">
        <f t="shared" si="20"/>
        <v>0</v>
      </c>
      <c r="K197" s="89" t="s">
        <v>2789</v>
      </c>
      <c r="L197" s="16"/>
      <c r="M197" s="93" t="s">
        <v>1</v>
      </c>
      <c r="N197" s="94" t="s">
        <v>34</v>
      </c>
      <c r="O197" s="95">
        <v>0</v>
      </c>
      <c r="P197" s="95">
        <f t="shared" si="21"/>
        <v>0</v>
      </c>
      <c r="Q197" s="95">
        <v>0</v>
      </c>
      <c r="R197" s="95">
        <f t="shared" si="22"/>
        <v>0</v>
      </c>
      <c r="S197" s="95">
        <v>0</v>
      </c>
      <c r="T197" s="96">
        <f t="shared" si="23"/>
        <v>0</v>
      </c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R197" s="97" t="s">
        <v>248</v>
      </c>
      <c r="AT197" s="97" t="s">
        <v>142</v>
      </c>
      <c r="AU197" s="97" t="s">
        <v>76</v>
      </c>
      <c r="AY197" s="7" t="s">
        <v>140</v>
      </c>
      <c r="BE197" s="98">
        <f t="shared" si="24"/>
        <v>0</v>
      </c>
      <c r="BF197" s="98">
        <f t="shared" si="25"/>
        <v>0</v>
      </c>
      <c r="BG197" s="98">
        <f t="shared" si="26"/>
        <v>0</v>
      </c>
      <c r="BH197" s="98">
        <f t="shared" si="27"/>
        <v>0</v>
      </c>
      <c r="BI197" s="98">
        <f t="shared" si="28"/>
        <v>0</v>
      </c>
      <c r="BJ197" s="7" t="s">
        <v>76</v>
      </c>
      <c r="BK197" s="98">
        <f t="shared" si="29"/>
        <v>0</v>
      </c>
      <c r="BL197" s="7" t="s">
        <v>248</v>
      </c>
      <c r="BM197" s="97" t="s">
        <v>844</v>
      </c>
    </row>
    <row r="198" spans="1:65" s="18" customFormat="1" ht="24" customHeight="1" x14ac:dyDescent="0.2">
      <c r="A198" s="15"/>
      <c r="B198" s="16"/>
      <c r="C198" s="87" t="s">
        <v>560</v>
      </c>
      <c r="D198" s="87" t="s">
        <v>142</v>
      </c>
      <c r="E198" s="88" t="s">
        <v>1468</v>
      </c>
      <c r="F198" s="89" t="s">
        <v>1469</v>
      </c>
      <c r="G198" s="90" t="s">
        <v>240</v>
      </c>
      <c r="H198" s="91">
        <v>1.5</v>
      </c>
      <c r="I198" s="2"/>
      <c r="J198" s="92">
        <f t="shared" si="20"/>
        <v>0</v>
      </c>
      <c r="K198" s="89" t="s">
        <v>2789</v>
      </c>
      <c r="L198" s="16"/>
      <c r="M198" s="93" t="s">
        <v>1</v>
      </c>
      <c r="N198" s="94" t="s">
        <v>34</v>
      </c>
      <c r="O198" s="95">
        <v>0</v>
      </c>
      <c r="P198" s="95">
        <f t="shared" si="21"/>
        <v>0</v>
      </c>
      <c r="Q198" s="95">
        <v>0</v>
      </c>
      <c r="R198" s="95">
        <f t="shared" si="22"/>
        <v>0</v>
      </c>
      <c r="S198" s="95">
        <v>0</v>
      </c>
      <c r="T198" s="96">
        <f t="shared" si="23"/>
        <v>0</v>
      </c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R198" s="97" t="s">
        <v>248</v>
      </c>
      <c r="AT198" s="97" t="s">
        <v>142</v>
      </c>
      <c r="AU198" s="97" t="s">
        <v>76</v>
      </c>
      <c r="AY198" s="7" t="s">
        <v>140</v>
      </c>
      <c r="BE198" s="98">
        <f t="shared" si="24"/>
        <v>0</v>
      </c>
      <c r="BF198" s="98">
        <f t="shared" si="25"/>
        <v>0</v>
      </c>
      <c r="BG198" s="98">
        <f t="shared" si="26"/>
        <v>0</v>
      </c>
      <c r="BH198" s="98">
        <f t="shared" si="27"/>
        <v>0</v>
      </c>
      <c r="BI198" s="98">
        <f t="shared" si="28"/>
        <v>0</v>
      </c>
      <c r="BJ198" s="7" t="s">
        <v>76</v>
      </c>
      <c r="BK198" s="98">
        <f t="shared" si="29"/>
        <v>0</v>
      </c>
      <c r="BL198" s="7" t="s">
        <v>248</v>
      </c>
      <c r="BM198" s="97" t="s">
        <v>851</v>
      </c>
    </row>
    <row r="199" spans="1:65" s="18" customFormat="1" ht="16.5" customHeight="1" x14ac:dyDescent="0.2">
      <c r="A199" s="15"/>
      <c r="B199" s="16"/>
      <c r="C199" s="87" t="s">
        <v>567</v>
      </c>
      <c r="D199" s="87" t="s">
        <v>142</v>
      </c>
      <c r="E199" s="88" t="s">
        <v>1470</v>
      </c>
      <c r="F199" s="89" t="s">
        <v>1471</v>
      </c>
      <c r="G199" s="90" t="s">
        <v>240</v>
      </c>
      <c r="H199" s="91">
        <v>5</v>
      </c>
      <c r="I199" s="2"/>
      <c r="J199" s="92">
        <f t="shared" si="20"/>
        <v>0</v>
      </c>
      <c r="K199" s="89" t="s">
        <v>2789</v>
      </c>
      <c r="L199" s="16"/>
      <c r="M199" s="93" t="s">
        <v>1</v>
      </c>
      <c r="N199" s="94" t="s">
        <v>34</v>
      </c>
      <c r="O199" s="95">
        <v>0</v>
      </c>
      <c r="P199" s="95">
        <f t="shared" si="21"/>
        <v>0</v>
      </c>
      <c r="Q199" s="95">
        <v>0</v>
      </c>
      <c r="R199" s="95">
        <f t="shared" si="22"/>
        <v>0</v>
      </c>
      <c r="S199" s="95">
        <v>0</v>
      </c>
      <c r="T199" s="96">
        <f t="shared" si="23"/>
        <v>0</v>
      </c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R199" s="97" t="s">
        <v>248</v>
      </c>
      <c r="AT199" s="97" t="s">
        <v>142</v>
      </c>
      <c r="AU199" s="97" t="s">
        <v>76</v>
      </c>
      <c r="AY199" s="7" t="s">
        <v>140</v>
      </c>
      <c r="BE199" s="98">
        <f t="shared" si="24"/>
        <v>0</v>
      </c>
      <c r="BF199" s="98">
        <f t="shared" si="25"/>
        <v>0</v>
      </c>
      <c r="BG199" s="98">
        <f t="shared" si="26"/>
        <v>0</v>
      </c>
      <c r="BH199" s="98">
        <f t="shared" si="27"/>
        <v>0</v>
      </c>
      <c r="BI199" s="98">
        <f t="shared" si="28"/>
        <v>0</v>
      </c>
      <c r="BJ199" s="7" t="s">
        <v>76</v>
      </c>
      <c r="BK199" s="98">
        <f t="shared" si="29"/>
        <v>0</v>
      </c>
      <c r="BL199" s="7" t="s">
        <v>248</v>
      </c>
      <c r="BM199" s="97" t="s">
        <v>858</v>
      </c>
    </row>
    <row r="200" spans="1:65" s="18" customFormat="1" ht="16.5" customHeight="1" x14ac:dyDescent="0.2">
      <c r="A200" s="15"/>
      <c r="B200" s="16"/>
      <c r="C200" s="87" t="s">
        <v>578</v>
      </c>
      <c r="D200" s="87" t="s">
        <v>142</v>
      </c>
      <c r="E200" s="88" t="s">
        <v>1472</v>
      </c>
      <c r="F200" s="89" t="s">
        <v>1473</v>
      </c>
      <c r="G200" s="90" t="s">
        <v>240</v>
      </c>
      <c r="H200" s="91">
        <v>55.1</v>
      </c>
      <c r="I200" s="2"/>
      <c r="J200" s="92">
        <f t="shared" si="20"/>
        <v>0</v>
      </c>
      <c r="K200" s="89" t="s">
        <v>2789</v>
      </c>
      <c r="L200" s="16"/>
      <c r="M200" s="93" t="s">
        <v>1</v>
      </c>
      <c r="N200" s="94" t="s">
        <v>34</v>
      </c>
      <c r="O200" s="95">
        <v>0</v>
      </c>
      <c r="P200" s="95">
        <f t="shared" si="21"/>
        <v>0</v>
      </c>
      <c r="Q200" s="95">
        <v>0</v>
      </c>
      <c r="R200" s="95">
        <f t="shared" si="22"/>
        <v>0</v>
      </c>
      <c r="S200" s="95">
        <v>0</v>
      </c>
      <c r="T200" s="96">
        <f t="shared" si="23"/>
        <v>0</v>
      </c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R200" s="97" t="s">
        <v>248</v>
      </c>
      <c r="AT200" s="97" t="s">
        <v>142</v>
      </c>
      <c r="AU200" s="97" t="s">
        <v>76</v>
      </c>
      <c r="AY200" s="7" t="s">
        <v>140</v>
      </c>
      <c r="BE200" s="98">
        <f t="shared" si="24"/>
        <v>0</v>
      </c>
      <c r="BF200" s="98">
        <f t="shared" si="25"/>
        <v>0</v>
      </c>
      <c r="BG200" s="98">
        <f t="shared" si="26"/>
        <v>0</v>
      </c>
      <c r="BH200" s="98">
        <f t="shared" si="27"/>
        <v>0</v>
      </c>
      <c r="BI200" s="98">
        <f t="shared" si="28"/>
        <v>0</v>
      </c>
      <c r="BJ200" s="7" t="s">
        <v>76</v>
      </c>
      <c r="BK200" s="98">
        <f t="shared" si="29"/>
        <v>0</v>
      </c>
      <c r="BL200" s="7" t="s">
        <v>248</v>
      </c>
      <c r="BM200" s="97" t="s">
        <v>859</v>
      </c>
    </row>
    <row r="201" spans="1:65" s="18" customFormat="1" ht="16.5" customHeight="1" x14ac:dyDescent="0.2">
      <c r="A201" s="15"/>
      <c r="B201" s="16"/>
      <c r="C201" s="87" t="s">
        <v>585</v>
      </c>
      <c r="D201" s="87" t="s">
        <v>142</v>
      </c>
      <c r="E201" s="88" t="s">
        <v>1474</v>
      </c>
      <c r="F201" s="89" t="s">
        <v>1475</v>
      </c>
      <c r="G201" s="90" t="s">
        <v>240</v>
      </c>
      <c r="H201" s="91">
        <v>12</v>
      </c>
      <c r="I201" s="2"/>
      <c r="J201" s="92">
        <f t="shared" si="20"/>
        <v>0</v>
      </c>
      <c r="K201" s="89" t="s">
        <v>2789</v>
      </c>
      <c r="L201" s="16"/>
      <c r="M201" s="93" t="s">
        <v>1</v>
      </c>
      <c r="N201" s="94" t="s">
        <v>34</v>
      </c>
      <c r="O201" s="95">
        <v>0</v>
      </c>
      <c r="P201" s="95">
        <f t="shared" si="21"/>
        <v>0</v>
      </c>
      <c r="Q201" s="95">
        <v>0</v>
      </c>
      <c r="R201" s="95">
        <f t="shared" si="22"/>
        <v>0</v>
      </c>
      <c r="S201" s="95">
        <v>0</v>
      </c>
      <c r="T201" s="96">
        <f t="shared" si="23"/>
        <v>0</v>
      </c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R201" s="97" t="s">
        <v>248</v>
      </c>
      <c r="AT201" s="97" t="s">
        <v>142</v>
      </c>
      <c r="AU201" s="97" t="s">
        <v>76</v>
      </c>
      <c r="AY201" s="7" t="s">
        <v>140</v>
      </c>
      <c r="BE201" s="98">
        <f t="shared" si="24"/>
        <v>0</v>
      </c>
      <c r="BF201" s="98">
        <f t="shared" si="25"/>
        <v>0</v>
      </c>
      <c r="BG201" s="98">
        <f t="shared" si="26"/>
        <v>0</v>
      </c>
      <c r="BH201" s="98">
        <f t="shared" si="27"/>
        <v>0</v>
      </c>
      <c r="BI201" s="98">
        <f t="shared" si="28"/>
        <v>0</v>
      </c>
      <c r="BJ201" s="7" t="s">
        <v>76</v>
      </c>
      <c r="BK201" s="98">
        <f t="shared" si="29"/>
        <v>0</v>
      </c>
      <c r="BL201" s="7" t="s">
        <v>248</v>
      </c>
      <c r="BM201" s="97" t="s">
        <v>863</v>
      </c>
    </row>
    <row r="202" spans="1:65" s="18" customFormat="1" ht="24.2" customHeight="1" x14ac:dyDescent="0.2">
      <c r="A202" s="15"/>
      <c r="B202" s="16"/>
      <c r="C202" s="87" t="s">
        <v>591</v>
      </c>
      <c r="D202" s="87" t="s">
        <v>142</v>
      </c>
      <c r="E202" s="88" t="s">
        <v>1476</v>
      </c>
      <c r="F202" s="89" t="s">
        <v>1477</v>
      </c>
      <c r="G202" s="90" t="s">
        <v>240</v>
      </c>
      <c r="H202" s="91">
        <v>4.2</v>
      </c>
      <c r="I202" s="2"/>
      <c r="J202" s="92">
        <f t="shared" si="20"/>
        <v>0</v>
      </c>
      <c r="K202" s="89" t="s">
        <v>2280</v>
      </c>
      <c r="L202" s="16"/>
      <c r="M202" s="93" t="s">
        <v>1</v>
      </c>
      <c r="N202" s="94" t="s">
        <v>34</v>
      </c>
      <c r="O202" s="95">
        <v>0</v>
      </c>
      <c r="P202" s="95">
        <f t="shared" si="21"/>
        <v>0</v>
      </c>
      <c r="Q202" s="95">
        <v>0</v>
      </c>
      <c r="R202" s="95">
        <f t="shared" si="22"/>
        <v>0</v>
      </c>
      <c r="S202" s="95">
        <v>0</v>
      </c>
      <c r="T202" s="96">
        <f t="shared" si="23"/>
        <v>0</v>
      </c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R202" s="97" t="s">
        <v>248</v>
      </c>
      <c r="AT202" s="97" t="s">
        <v>142</v>
      </c>
      <c r="AU202" s="97" t="s">
        <v>76</v>
      </c>
      <c r="AY202" s="7" t="s">
        <v>140</v>
      </c>
      <c r="BE202" s="98">
        <f t="shared" si="24"/>
        <v>0</v>
      </c>
      <c r="BF202" s="98">
        <f t="shared" si="25"/>
        <v>0</v>
      </c>
      <c r="BG202" s="98">
        <f t="shared" si="26"/>
        <v>0</v>
      </c>
      <c r="BH202" s="98">
        <f t="shared" si="27"/>
        <v>0</v>
      </c>
      <c r="BI202" s="98">
        <f t="shared" si="28"/>
        <v>0</v>
      </c>
      <c r="BJ202" s="7" t="s">
        <v>76</v>
      </c>
      <c r="BK202" s="98">
        <f t="shared" si="29"/>
        <v>0</v>
      </c>
      <c r="BL202" s="7" t="s">
        <v>248</v>
      </c>
      <c r="BM202" s="97" t="s">
        <v>876</v>
      </c>
    </row>
    <row r="203" spans="1:65" s="18" customFormat="1" ht="24.2" customHeight="1" x14ac:dyDescent="0.2">
      <c r="A203" s="15"/>
      <c r="B203" s="16"/>
      <c r="C203" s="87" t="s">
        <v>597</v>
      </c>
      <c r="D203" s="87" t="s">
        <v>142</v>
      </c>
      <c r="E203" s="88" t="s">
        <v>1478</v>
      </c>
      <c r="F203" s="89" t="s">
        <v>1479</v>
      </c>
      <c r="G203" s="90" t="s">
        <v>240</v>
      </c>
      <c r="H203" s="91">
        <v>67.5</v>
      </c>
      <c r="I203" s="2"/>
      <c r="J203" s="92">
        <f t="shared" si="20"/>
        <v>0</v>
      </c>
      <c r="K203" s="89" t="s">
        <v>2280</v>
      </c>
      <c r="L203" s="16"/>
      <c r="M203" s="93" t="s">
        <v>1</v>
      </c>
      <c r="N203" s="94" t="s">
        <v>34</v>
      </c>
      <c r="O203" s="95">
        <v>0</v>
      </c>
      <c r="P203" s="95">
        <f t="shared" si="21"/>
        <v>0</v>
      </c>
      <c r="Q203" s="95">
        <v>0</v>
      </c>
      <c r="R203" s="95">
        <f t="shared" si="22"/>
        <v>0</v>
      </c>
      <c r="S203" s="95">
        <v>0</v>
      </c>
      <c r="T203" s="96">
        <f t="shared" si="23"/>
        <v>0</v>
      </c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R203" s="97" t="s">
        <v>248</v>
      </c>
      <c r="AT203" s="97" t="s">
        <v>142</v>
      </c>
      <c r="AU203" s="97" t="s">
        <v>76</v>
      </c>
      <c r="AY203" s="7" t="s">
        <v>140</v>
      </c>
      <c r="BE203" s="98">
        <f t="shared" si="24"/>
        <v>0</v>
      </c>
      <c r="BF203" s="98">
        <f t="shared" si="25"/>
        <v>0</v>
      </c>
      <c r="BG203" s="98">
        <f t="shared" si="26"/>
        <v>0</v>
      </c>
      <c r="BH203" s="98">
        <f t="shared" si="27"/>
        <v>0</v>
      </c>
      <c r="BI203" s="98">
        <f t="shared" si="28"/>
        <v>0</v>
      </c>
      <c r="BJ203" s="7" t="s">
        <v>76</v>
      </c>
      <c r="BK203" s="98">
        <f t="shared" si="29"/>
        <v>0</v>
      </c>
      <c r="BL203" s="7" t="s">
        <v>248</v>
      </c>
      <c r="BM203" s="97" t="s">
        <v>887</v>
      </c>
    </row>
    <row r="204" spans="1:65" s="18" customFormat="1" ht="24.2" customHeight="1" x14ac:dyDescent="0.2">
      <c r="A204" s="15"/>
      <c r="B204" s="16"/>
      <c r="C204" s="87" t="s">
        <v>604</v>
      </c>
      <c r="D204" s="87" t="s">
        <v>142</v>
      </c>
      <c r="E204" s="88" t="s">
        <v>1480</v>
      </c>
      <c r="F204" s="89" t="s">
        <v>1481</v>
      </c>
      <c r="G204" s="90" t="s">
        <v>240</v>
      </c>
      <c r="H204" s="91">
        <v>46.5</v>
      </c>
      <c r="I204" s="2"/>
      <c r="J204" s="92">
        <f t="shared" si="20"/>
        <v>0</v>
      </c>
      <c r="K204" s="89" t="s">
        <v>2280</v>
      </c>
      <c r="L204" s="16"/>
      <c r="M204" s="93" t="s">
        <v>1</v>
      </c>
      <c r="N204" s="94" t="s">
        <v>34</v>
      </c>
      <c r="O204" s="95">
        <v>0</v>
      </c>
      <c r="P204" s="95">
        <f t="shared" si="21"/>
        <v>0</v>
      </c>
      <c r="Q204" s="95">
        <v>0</v>
      </c>
      <c r="R204" s="95">
        <f t="shared" si="22"/>
        <v>0</v>
      </c>
      <c r="S204" s="95">
        <v>0</v>
      </c>
      <c r="T204" s="96">
        <f t="shared" si="23"/>
        <v>0</v>
      </c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R204" s="97" t="s">
        <v>248</v>
      </c>
      <c r="AT204" s="97" t="s">
        <v>142</v>
      </c>
      <c r="AU204" s="97" t="s">
        <v>76</v>
      </c>
      <c r="AY204" s="7" t="s">
        <v>140</v>
      </c>
      <c r="BE204" s="98">
        <f t="shared" si="24"/>
        <v>0</v>
      </c>
      <c r="BF204" s="98">
        <f t="shared" si="25"/>
        <v>0</v>
      </c>
      <c r="BG204" s="98">
        <f t="shared" si="26"/>
        <v>0</v>
      </c>
      <c r="BH204" s="98">
        <f t="shared" si="27"/>
        <v>0</v>
      </c>
      <c r="BI204" s="98">
        <f t="shared" si="28"/>
        <v>0</v>
      </c>
      <c r="BJ204" s="7" t="s">
        <v>76</v>
      </c>
      <c r="BK204" s="98">
        <f t="shared" si="29"/>
        <v>0</v>
      </c>
      <c r="BL204" s="7" t="s">
        <v>248</v>
      </c>
      <c r="BM204" s="97" t="s">
        <v>895</v>
      </c>
    </row>
    <row r="205" spans="1:65" s="18" customFormat="1" ht="21.75" customHeight="1" x14ac:dyDescent="0.2">
      <c r="A205" s="15"/>
      <c r="B205" s="16"/>
      <c r="C205" s="87" t="s">
        <v>611</v>
      </c>
      <c r="D205" s="87" t="s">
        <v>142</v>
      </c>
      <c r="E205" s="88" t="s">
        <v>1482</v>
      </c>
      <c r="F205" s="89" t="s">
        <v>1483</v>
      </c>
      <c r="G205" s="90" t="s">
        <v>240</v>
      </c>
      <c r="H205" s="91">
        <v>19</v>
      </c>
      <c r="I205" s="2"/>
      <c r="J205" s="92">
        <f t="shared" si="20"/>
        <v>0</v>
      </c>
      <c r="K205" s="89" t="s">
        <v>2280</v>
      </c>
      <c r="L205" s="16"/>
      <c r="M205" s="93" t="s">
        <v>1</v>
      </c>
      <c r="N205" s="94" t="s">
        <v>34</v>
      </c>
      <c r="O205" s="95">
        <v>0</v>
      </c>
      <c r="P205" s="95">
        <f t="shared" si="21"/>
        <v>0</v>
      </c>
      <c r="Q205" s="95">
        <v>0</v>
      </c>
      <c r="R205" s="95">
        <f t="shared" si="22"/>
        <v>0</v>
      </c>
      <c r="S205" s="95">
        <v>0</v>
      </c>
      <c r="T205" s="96">
        <f t="shared" si="23"/>
        <v>0</v>
      </c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R205" s="97" t="s">
        <v>248</v>
      </c>
      <c r="AT205" s="97" t="s">
        <v>142</v>
      </c>
      <c r="AU205" s="97" t="s">
        <v>76</v>
      </c>
      <c r="AY205" s="7" t="s">
        <v>140</v>
      </c>
      <c r="BE205" s="98">
        <f t="shared" si="24"/>
        <v>0</v>
      </c>
      <c r="BF205" s="98">
        <f t="shared" si="25"/>
        <v>0</v>
      </c>
      <c r="BG205" s="98">
        <f t="shared" si="26"/>
        <v>0</v>
      </c>
      <c r="BH205" s="98">
        <f t="shared" si="27"/>
        <v>0</v>
      </c>
      <c r="BI205" s="98">
        <f t="shared" si="28"/>
        <v>0</v>
      </c>
      <c r="BJ205" s="7" t="s">
        <v>76</v>
      </c>
      <c r="BK205" s="98">
        <f t="shared" si="29"/>
        <v>0</v>
      </c>
      <c r="BL205" s="7" t="s">
        <v>248</v>
      </c>
      <c r="BM205" s="97" t="s">
        <v>902</v>
      </c>
    </row>
    <row r="206" spans="1:65" s="18" customFormat="1" ht="16.5" customHeight="1" x14ac:dyDescent="0.2">
      <c r="A206" s="15"/>
      <c r="B206" s="16"/>
      <c r="C206" s="87" t="s">
        <v>618</v>
      </c>
      <c r="D206" s="87" t="s">
        <v>142</v>
      </c>
      <c r="E206" s="88" t="s">
        <v>1484</v>
      </c>
      <c r="F206" s="89" t="s">
        <v>1485</v>
      </c>
      <c r="G206" s="90" t="s">
        <v>1442</v>
      </c>
      <c r="H206" s="91">
        <v>1</v>
      </c>
      <c r="I206" s="2"/>
      <c r="J206" s="92">
        <f t="shared" si="20"/>
        <v>0</v>
      </c>
      <c r="K206" s="89" t="s">
        <v>2280</v>
      </c>
      <c r="L206" s="16"/>
      <c r="M206" s="93" t="s">
        <v>1</v>
      </c>
      <c r="N206" s="94" t="s">
        <v>34</v>
      </c>
      <c r="O206" s="95">
        <v>0</v>
      </c>
      <c r="P206" s="95">
        <f t="shared" si="21"/>
        <v>0</v>
      </c>
      <c r="Q206" s="95">
        <v>0</v>
      </c>
      <c r="R206" s="95">
        <f t="shared" si="22"/>
        <v>0</v>
      </c>
      <c r="S206" s="95">
        <v>0</v>
      </c>
      <c r="T206" s="96">
        <f t="shared" si="23"/>
        <v>0</v>
      </c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R206" s="97" t="s">
        <v>248</v>
      </c>
      <c r="AT206" s="97" t="s">
        <v>142</v>
      </c>
      <c r="AU206" s="97" t="s">
        <v>76</v>
      </c>
      <c r="AY206" s="7" t="s">
        <v>140</v>
      </c>
      <c r="BE206" s="98">
        <f t="shared" si="24"/>
        <v>0</v>
      </c>
      <c r="BF206" s="98">
        <f t="shared" si="25"/>
        <v>0</v>
      </c>
      <c r="BG206" s="98">
        <f t="shared" si="26"/>
        <v>0</v>
      </c>
      <c r="BH206" s="98">
        <f t="shared" si="27"/>
        <v>0</v>
      </c>
      <c r="BI206" s="98">
        <f t="shared" si="28"/>
        <v>0</v>
      </c>
      <c r="BJ206" s="7" t="s">
        <v>76</v>
      </c>
      <c r="BK206" s="98">
        <f t="shared" si="29"/>
        <v>0</v>
      </c>
      <c r="BL206" s="7" t="s">
        <v>248</v>
      </c>
      <c r="BM206" s="97" t="s">
        <v>919</v>
      </c>
    </row>
    <row r="207" spans="1:65" s="18" customFormat="1" ht="16.5" customHeight="1" x14ac:dyDescent="0.2">
      <c r="A207" s="15"/>
      <c r="B207" s="16"/>
      <c r="C207" s="87" t="s">
        <v>623</v>
      </c>
      <c r="D207" s="87" t="s">
        <v>142</v>
      </c>
      <c r="E207" s="88" t="s">
        <v>1486</v>
      </c>
      <c r="F207" s="89" t="s">
        <v>1487</v>
      </c>
      <c r="G207" s="90" t="s">
        <v>1442</v>
      </c>
      <c r="H207" s="91">
        <v>2</v>
      </c>
      <c r="I207" s="2"/>
      <c r="J207" s="92">
        <f t="shared" si="20"/>
        <v>0</v>
      </c>
      <c r="K207" s="89" t="s">
        <v>2280</v>
      </c>
      <c r="L207" s="16"/>
      <c r="M207" s="93" t="s">
        <v>1</v>
      </c>
      <c r="N207" s="94" t="s">
        <v>34</v>
      </c>
      <c r="O207" s="95">
        <v>0</v>
      </c>
      <c r="P207" s="95">
        <f t="shared" si="21"/>
        <v>0</v>
      </c>
      <c r="Q207" s="95">
        <v>0</v>
      </c>
      <c r="R207" s="95">
        <f t="shared" si="22"/>
        <v>0</v>
      </c>
      <c r="S207" s="95">
        <v>0</v>
      </c>
      <c r="T207" s="96">
        <f t="shared" si="23"/>
        <v>0</v>
      </c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R207" s="97" t="s">
        <v>248</v>
      </c>
      <c r="AT207" s="97" t="s">
        <v>142</v>
      </c>
      <c r="AU207" s="97" t="s">
        <v>76</v>
      </c>
      <c r="AY207" s="7" t="s">
        <v>140</v>
      </c>
      <c r="BE207" s="98">
        <f t="shared" si="24"/>
        <v>0</v>
      </c>
      <c r="BF207" s="98">
        <f t="shared" si="25"/>
        <v>0</v>
      </c>
      <c r="BG207" s="98">
        <f t="shared" si="26"/>
        <v>0</v>
      </c>
      <c r="BH207" s="98">
        <f t="shared" si="27"/>
        <v>0</v>
      </c>
      <c r="BI207" s="98">
        <f t="shared" si="28"/>
        <v>0</v>
      </c>
      <c r="BJ207" s="7" t="s">
        <v>76</v>
      </c>
      <c r="BK207" s="98">
        <f t="shared" si="29"/>
        <v>0</v>
      </c>
      <c r="BL207" s="7" t="s">
        <v>248</v>
      </c>
      <c r="BM207" s="97" t="s">
        <v>958</v>
      </c>
    </row>
    <row r="208" spans="1:65" s="18" customFormat="1" ht="16.5" customHeight="1" x14ac:dyDescent="0.2">
      <c r="A208" s="15"/>
      <c r="B208" s="16"/>
      <c r="C208" s="87" t="s">
        <v>631</v>
      </c>
      <c r="D208" s="87" t="s">
        <v>142</v>
      </c>
      <c r="E208" s="88" t="s">
        <v>1488</v>
      </c>
      <c r="F208" s="89" t="s">
        <v>1489</v>
      </c>
      <c r="G208" s="90" t="s">
        <v>1442</v>
      </c>
      <c r="H208" s="91">
        <v>2</v>
      </c>
      <c r="I208" s="2"/>
      <c r="J208" s="92">
        <f t="shared" si="20"/>
        <v>0</v>
      </c>
      <c r="K208" s="89" t="s">
        <v>2280</v>
      </c>
      <c r="L208" s="16"/>
      <c r="M208" s="93" t="s">
        <v>1</v>
      </c>
      <c r="N208" s="94" t="s">
        <v>34</v>
      </c>
      <c r="O208" s="95">
        <v>0</v>
      </c>
      <c r="P208" s="95">
        <f t="shared" si="21"/>
        <v>0</v>
      </c>
      <c r="Q208" s="95">
        <v>0</v>
      </c>
      <c r="R208" s="95">
        <f t="shared" si="22"/>
        <v>0</v>
      </c>
      <c r="S208" s="95">
        <v>0</v>
      </c>
      <c r="T208" s="96">
        <f t="shared" si="23"/>
        <v>0</v>
      </c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R208" s="97" t="s">
        <v>248</v>
      </c>
      <c r="AT208" s="97" t="s">
        <v>142</v>
      </c>
      <c r="AU208" s="97" t="s">
        <v>76</v>
      </c>
      <c r="AY208" s="7" t="s">
        <v>140</v>
      </c>
      <c r="BE208" s="98">
        <f t="shared" si="24"/>
        <v>0</v>
      </c>
      <c r="BF208" s="98">
        <f t="shared" si="25"/>
        <v>0</v>
      </c>
      <c r="BG208" s="98">
        <f t="shared" si="26"/>
        <v>0</v>
      </c>
      <c r="BH208" s="98">
        <f t="shared" si="27"/>
        <v>0</v>
      </c>
      <c r="BI208" s="98">
        <f t="shared" si="28"/>
        <v>0</v>
      </c>
      <c r="BJ208" s="7" t="s">
        <v>76</v>
      </c>
      <c r="BK208" s="98">
        <f t="shared" si="29"/>
        <v>0</v>
      </c>
      <c r="BL208" s="7" t="s">
        <v>248</v>
      </c>
      <c r="BM208" s="97" t="s">
        <v>973</v>
      </c>
    </row>
    <row r="209" spans="1:65" s="18" customFormat="1" ht="16.5" customHeight="1" x14ac:dyDescent="0.2">
      <c r="A209" s="15"/>
      <c r="B209" s="16"/>
      <c r="C209" s="87" t="s">
        <v>637</v>
      </c>
      <c r="D209" s="87" t="s">
        <v>142</v>
      </c>
      <c r="E209" s="88" t="s">
        <v>1490</v>
      </c>
      <c r="F209" s="89" t="s">
        <v>1491</v>
      </c>
      <c r="G209" s="90" t="s">
        <v>1442</v>
      </c>
      <c r="H209" s="91">
        <v>1</v>
      </c>
      <c r="I209" s="2"/>
      <c r="J209" s="92">
        <f t="shared" si="20"/>
        <v>0</v>
      </c>
      <c r="K209" s="89" t="s">
        <v>2280</v>
      </c>
      <c r="L209" s="16"/>
      <c r="M209" s="93" t="s">
        <v>1</v>
      </c>
      <c r="N209" s="94" t="s">
        <v>34</v>
      </c>
      <c r="O209" s="95">
        <v>0</v>
      </c>
      <c r="P209" s="95">
        <f t="shared" si="21"/>
        <v>0</v>
      </c>
      <c r="Q209" s="95">
        <v>0</v>
      </c>
      <c r="R209" s="95">
        <f t="shared" si="22"/>
        <v>0</v>
      </c>
      <c r="S209" s="95">
        <v>0</v>
      </c>
      <c r="T209" s="96">
        <f t="shared" si="23"/>
        <v>0</v>
      </c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R209" s="97" t="s">
        <v>248</v>
      </c>
      <c r="AT209" s="97" t="s">
        <v>142</v>
      </c>
      <c r="AU209" s="97" t="s">
        <v>76</v>
      </c>
      <c r="AY209" s="7" t="s">
        <v>140</v>
      </c>
      <c r="BE209" s="98">
        <f t="shared" si="24"/>
        <v>0</v>
      </c>
      <c r="BF209" s="98">
        <f t="shared" si="25"/>
        <v>0</v>
      </c>
      <c r="BG209" s="98">
        <f t="shared" si="26"/>
        <v>0</v>
      </c>
      <c r="BH209" s="98">
        <f t="shared" si="27"/>
        <v>0</v>
      </c>
      <c r="BI209" s="98">
        <f t="shared" si="28"/>
        <v>0</v>
      </c>
      <c r="BJ209" s="7" t="s">
        <v>76</v>
      </c>
      <c r="BK209" s="98">
        <f t="shared" si="29"/>
        <v>0</v>
      </c>
      <c r="BL209" s="7" t="s">
        <v>248</v>
      </c>
      <c r="BM209" s="97" t="s">
        <v>986</v>
      </c>
    </row>
    <row r="210" spans="1:65" s="18" customFormat="1" ht="16.5" customHeight="1" x14ac:dyDescent="0.2">
      <c r="A210" s="15"/>
      <c r="B210" s="16"/>
      <c r="C210" s="87" t="s">
        <v>646</v>
      </c>
      <c r="D210" s="87" t="s">
        <v>142</v>
      </c>
      <c r="E210" s="88" t="s">
        <v>1492</v>
      </c>
      <c r="F210" s="89" t="s">
        <v>1493</v>
      </c>
      <c r="G210" s="90" t="s">
        <v>1442</v>
      </c>
      <c r="H210" s="91">
        <v>1</v>
      </c>
      <c r="I210" s="2"/>
      <c r="J210" s="92">
        <f t="shared" si="20"/>
        <v>0</v>
      </c>
      <c r="K210" s="89" t="s">
        <v>2280</v>
      </c>
      <c r="L210" s="16"/>
      <c r="M210" s="93" t="s">
        <v>1</v>
      </c>
      <c r="N210" s="94" t="s">
        <v>34</v>
      </c>
      <c r="O210" s="95">
        <v>0</v>
      </c>
      <c r="P210" s="95">
        <f t="shared" si="21"/>
        <v>0</v>
      </c>
      <c r="Q210" s="95">
        <v>0</v>
      </c>
      <c r="R210" s="95">
        <f t="shared" si="22"/>
        <v>0</v>
      </c>
      <c r="S210" s="95">
        <v>0</v>
      </c>
      <c r="T210" s="96">
        <f t="shared" si="23"/>
        <v>0</v>
      </c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R210" s="97" t="s">
        <v>248</v>
      </c>
      <c r="AT210" s="97" t="s">
        <v>142</v>
      </c>
      <c r="AU210" s="97" t="s">
        <v>76</v>
      </c>
      <c r="AY210" s="7" t="s">
        <v>140</v>
      </c>
      <c r="BE210" s="98">
        <f t="shared" si="24"/>
        <v>0</v>
      </c>
      <c r="BF210" s="98">
        <f t="shared" si="25"/>
        <v>0</v>
      </c>
      <c r="BG210" s="98">
        <f t="shared" si="26"/>
        <v>0</v>
      </c>
      <c r="BH210" s="98">
        <f t="shared" si="27"/>
        <v>0</v>
      </c>
      <c r="BI210" s="98">
        <f t="shared" si="28"/>
        <v>0</v>
      </c>
      <c r="BJ210" s="7" t="s">
        <v>76</v>
      </c>
      <c r="BK210" s="98">
        <f t="shared" si="29"/>
        <v>0</v>
      </c>
      <c r="BL210" s="7" t="s">
        <v>248</v>
      </c>
      <c r="BM210" s="97" t="s">
        <v>993</v>
      </c>
    </row>
    <row r="211" spans="1:65" s="18" customFormat="1" ht="24.2" customHeight="1" x14ac:dyDescent="0.2">
      <c r="A211" s="15"/>
      <c r="B211" s="16"/>
      <c r="C211" s="87" t="s">
        <v>652</v>
      </c>
      <c r="D211" s="87" t="s">
        <v>142</v>
      </c>
      <c r="E211" s="88" t="s">
        <v>1494</v>
      </c>
      <c r="F211" s="89" t="s">
        <v>1495</v>
      </c>
      <c r="G211" s="90" t="s">
        <v>1442</v>
      </c>
      <c r="H211" s="91">
        <v>1</v>
      </c>
      <c r="I211" s="2"/>
      <c r="J211" s="92">
        <f t="shared" si="20"/>
        <v>0</v>
      </c>
      <c r="K211" s="89" t="s">
        <v>2280</v>
      </c>
      <c r="L211" s="16"/>
      <c r="M211" s="93" t="s">
        <v>1</v>
      </c>
      <c r="N211" s="94" t="s">
        <v>34</v>
      </c>
      <c r="O211" s="95">
        <v>0</v>
      </c>
      <c r="P211" s="95">
        <f t="shared" si="21"/>
        <v>0</v>
      </c>
      <c r="Q211" s="95">
        <v>0</v>
      </c>
      <c r="R211" s="95">
        <f t="shared" si="22"/>
        <v>0</v>
      </c>
      <c r="S211" s="95">
        <v>0</v>
      </c>
      <c r="T211" s="96">
        <f t="shared" si="23"/>
        <v>0</v>
      </c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R211" s="97" t="s">
        <v>248</v>
      </c>
      <c r="AT211" s="97" t="s">
        <v>142</v>
      </c>
      <c r="AU211" s="97" t="s">
        <v>76</v>
      </c>
      <c r="AY211" s="7" t="s">
        <v>140</v>
      </c>
      <c r="BE211" s="98">
        <f t="shared" si="24"/>
        <v>0</v>
      </c>
      <c r="BF211" s="98">
        <f t="shared" si="25"/>
        <v>0</v>
      </c>
      <c r="BG211" s="98">
        <f t="shared" si="26"/>
        <v>0</v>
      </c>
      <c r="BH211" s="98">
        <f t="shared" si="27"/>
        <v>0</v>
      </c>
      <c r="BI211" s="98">
        <f t="shared" si="28"/>
        <v>0</v>
      </c>
      <c r="BJ211" s="7" t="s">
        <v>76</v>
      </c>
      <c r="BK211" s="98">
        <f t="shared" si="29"/>
        <v>0</v>
      </c>
      <c r="BL211" s="7" t="s">
        <v>248</v>
      </c>
      <c r="BM211" s="97" t="s">
        <v>1000</v>
      </c>
    </row>
    <row r="212" spans="1:65" s="18" customFormat="1" ht="24.2" customHeight="1" x14ac:dyDescent="0.2">
      <c r="A212" s="15"/>
      <c r="B212" s="16"/>
      <c r="C212" s="87" t="s">
        <v>658</v>
      </c>
      <c r="D212" s="87" t="s">
        <v>142</v>
      </c>
      <c r="E212" s="88" t="s">
        <v>1496</v>
      </c>
      <c r="F212" s="89" t="s">
        <v>1497</v>
      </c>
      <c r="G212" s="90" t="s">
        <v>1442</v>
      </c>
      <c r="H212" s="91">
        <v>1</v>
      </c>
      <c r="I212" s="2"/>
      <c r="J212" s="92">
        <f t="shared" si="20"/>
        <v>0</v>
      </c>
      <c r="K212" s="89" t="s">
        <v>2280</v>
      </c>
      <c r="L212" s="16"/>
      <c r="M212" s="93" t="s">
        <v>1</v>
      </c>
      <c r="N212" s="94" t="s">
        <v>34</v>
      </c>
      <c r="O212" s="95">
        <v>0</v>
      </c>
      <c r="P212" s="95">
        <f t="shared" si="21"/>
        <v>0</v>
      </c>
      <c r="Q212" s="95">
        <v>0</v>
      </c>
      <c r="R212" s="95">
        <f t="shared" si="22"/>
        <v>0</v>
      </c>
      <c r="S212" s="95">
        <v>0</v>
      </c>
      <c r="T212" s="96">
        <f t="shared" si="23"/>
        <v>0</v>
      </c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R212" s="97" t="s">
        <v>248</v>
      </c>
      <c r="AT212" s="97" t="s">
        <v>142</v>
      </c>
      <c r="AU212" s="97" t="s">
        <v>76</v>
      </c>
      <c r="AY212" s="7" t="s">
        <v>140</v>
      </c>
      <c r="BE212" s="98">
        <f t="shared" si="24"/>
        <v>0</v>
      </c>
      <c r="BF212" s="98">
        <f t="shared" si="25"/>
        <v>0</v>
      </c>
      <c r="BG212" s="98">
        <f t="shared" si="26"/>
        <v>0</v>
      </c>
      <c r="BH212" s="98">
        <f t="shared" si="27"/>
        <v>0</v>
      </c>
      <c r="BI212" s="98">
        <f t="shared" si="28"/>
        <v>0</v>
      </c>
      <c r="BJ212" s="7" t="s">
        <v>76</v>
      </c>
      <c r="BK212" s="98">
        <f t="shared" si="29"/>
        <v>0</v>
      </c>
      <c r="BL212" s="7" t="s">
        <v>248</v>
      </c>
      <c r="BM212" s="97" t="s">
        <v>1007</v>
      </c>
    </row>
    <row r="213" spans="1:65" s="18" customFormat="1" ht="24.2" customHeight="1" x14ac:dyDescent="0.2">
      <c r="A213" s="15"/>
      <c r="B213" s="16"/>
      <c r="C213" s="87" t="s">
        <v>663</v>
      </c>
      <c r="D213" s="87" t="s">
        <v>142</v>
      </c>
      <c r="E213" s="88" t="s">
        <v>1498</v>
      </c>
      <c r="F213" s="89" t="s">
        <v>1499</v>
      </c>
      <c r="G213" s="90" t="s">
        <v>1442</v>
      </c>
      <c r="H213" s="91">
        <v>1</v>
      </c>
      <c r="I213" s="2"/>
      <c r="J213" s="92">
        <f t="shared" si="20"/>
        <v>0</v>
      </c>
      <c r="K213" s="89" t="s">
        <v>2280</v>
      </c>
      <c r="L213" s="16"/>
      <c r="M213" s="93" t="s">
        <v>1</v>
      </c>
      <c r="N213" s="94" t="s">
        <v>34</v>
      </c>
      <c r="O213" s="95">
        <v>0</v>
      </c>
      <c r="P213" s="95">
        <f t="shared" si="21"/>
        <v>0</v>
      </c>
      <c r="Q213" s="95">
        <v>0</v>
      </c>
      <c r="R213" s="95">
        <f t="shared" si="22"/>
        <v>0</v>
      </c>
      <c r="S213" s="95">
        <v>0</v>
      </c>
      <c r="T213" s="96">
        <f t="shared" si="23"/>
        <v>0</v>
      </c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R213" s="97" t="s">
        <v>248</v>
      </c>
      <c r="AT213" s="97" t="s">
        <v>142</v>
      </c>
      <c r="AU213" s="97" t="s">
        <v>76</v>
      </c>
      <c r="AY213" s="7" t="s">
        <v>140</v>
      </c>
      <c r="BE213" s="98">
        <f t="shared" si="24"/>
        <v>0</v>
      </c>
      <c r="BF213" s="98">
        <f t="shared" si="25"/>
        <v>0</v>
      </c>
      <c r="BG213" s="98">
        <f t="shared" si="26"/>
        <v>0</v>
      </c>
      <c r="BH213" s="98">
        <f t="shared" si="27"/>
        <v>0</v>
      </c>
      <c r="BI213" s="98">
        <f t="shared" si="28"/>
        <v>0</v>
      </c>
      <c r="BJ213" s="7" t="s">
        <v>76</v>
      </c>
      <c r="BK213" s="98">
        <f t="shared" si="29"/>
        <v>0</v>
      </c>
      <c r="BL213" s="7" t="s">
        <v>248</v>
      </c>
      <c r="BM213" s="97" t="s">
        <v>1014</v>
      </c>
    </row>
    <row r="214" spans="1:65" s="18" customFormat="1" ht="24.2" customHeight="1" x14ac:dyDescent="0.2">
      <c r="A214" s="15"/>
      <c r="B214" s="16"/>
      <c r="C214" s="87" t="s">
        <v>669</v>
      </c>
      <c r="D214" s="87" t="s">
        <v>142</v>
      </c>
      <c r="E214" s="88" t="s">
        <v>1500</v>
      </c>
      <c r="F214" s="89" t="s">
        <v>1501</v>
      </c>
      <c r="G214" s="90" t="s">
        <v>1442</v>
      </c>
      <c r="H214" s="91">
        <v>1</v>
      </c>
      <c r="I214" s="2"/>
      <c r="J214" s="92">
        <f t="shared" si="20"/>
        <v>0</v>
      </c>
      <c r="K214" s="89" t="s">
        <v>2280</v>
      </c>
      <c r="L214" s="16"/>
      <c r="M214" s="93" t="s">
        <v>1</v>
      </c>
      <c r="N214" s="94" t="s">
        <v>34</v>
      </c>
      <c r="O214" s="95">
        <v>0</v>
      </c>
      <c r="P214" s="95">
        <f t="shared" si="21"/>
        <v>0</v>
      </c>
      <c r="Q214" s="95">
        <v>0</v>
      </c>
      <c r="R214" s="95">
        <f t="shared" si="22"/>
        <v>0</v>
      </c>
      <c r="S214" s="95">
        <v>0</v>
      </c>
      <c r="T214" s="96">
        <f t="shared" si="23"/>
        <v>0</v>
      </c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R214" s="97" t="s">
        <v>248</v>
      </c>
      <c r="AT214" s="97" t="s">
        <v>142</v>
      </c>
      <c r="AU214" s="97" t="s">
        <v>76</v>
      </c>
      <c r="AY214" s="7" t="s">
        <v>140</v>
      </c>
      <c r="BE214" s="98">
        <f t="shared" si="24"/>
        <v>0</v>
      </c>
      <c r="BF214" s="98">
        <f t="shared" si="25"/>
        <v>0</v>
      </c>
      <c r="BG214" s="98">
        <f t="shared" si="26"/>
        <v>0</v>
      </c>
      <c r="BH214" s="98">
        <f t="shared" si="27"/>
        <v>0</v>
      </c>
      <c r="BI214" s="98">
        <f t="shared" si="28"/>
        <v>0</v>
      </c>
      <c r="BJ214" s="7" t="s">
        <v>76</v>
      </c>
      <c r="BK214" s="98">
        <f t="shared" si="29"/>
        <v>0</v>
      </c>
      <c r="BL214" s="7" t="s">
        <v>248</v>
      </c>
      <c r="BM214" s="97" t="s">
        <v>1021</v>
      </c>
    </row>
    <row r="215" spans="1:65" s="18" customFormat="1" ht="16.5" customHeight="1" x14ac:dyDescent="0.2">
      <c r="A215" s="15"/>
      <c r="B215" s="16"/>
      <c r="C215" s="87" t="s">
        <v>678</v>
      </c>
      <c r="D215" s="87" t="s">
        <v>142</v>
      </c>
      <c r="E215" s="88" t="s">
        <v>1502</v>
      </c>
      <c r="F215" s="89" t="s">
        <v>1503</v>
      </c>
      <c r="G215" s="90" t="s">
        <v>1451</v>
      </c>
      <c r="H215" s="91">
        <v>12</v>
      </c>
      <c r="I215" s="2"/>
      <c r="J215" s="92">
        <f t="shared" si="20"/>
        <v>0</v>
      </c>
      <c r="K215" s="89" t="s">
        <v>2280</v>
      </c>
      <c r="L215" s="16"/>
      <c r="M215" s="93" t="s">
        <v>1</v>
      </c>
      <c r="N215" s="94" t="s">
        <v>34</v>
      </c>
      <c r="O215" s="95">
        <v>0</v>
      </c>
      <c r="P215" s="95">
        <f t="shared" si="21"/>
        <v>0</v>
      </c>
      <c r="Q215" s="95">
        <v>0</v>
      </c>
      <c r="R215" s="95">
        <f t="shared" si="22"/>
        <v>0</v>
      </c>
      <c r="S215" s="95">
        <v>0</v>
      </c>
      <c r="T215" s="96">
        <f t="shared" si="23"/>
        <v>0</v>
      </c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R215" s="97" t="s">
        <v>248</v>
      </c>
      <c r="AT215" s="97" t="s">
        <v>142</v>
      </c>
      <c r="AU215" s="97" t="s">
        <v>76</v>
      </c>
      <c r="AY215" s="7" t="s">
        <v>140</v>
      </c>
      <c r="BE215" s="98">
        <f t="shared" si="24"/>
        <v>0</v>
      </c>
      <c r="BF215" s="98">
        <f t="shared" si="25"/>
        <v>0</v>
      </c>
      <c r="BG215" s="98">
        <f t="shared" si="26"/>
        <v>0</v>
      </c>
      <c r="BH215" s="98">
        <f t="shared" si="27"/>
        <v>0</v>
      </c>
      <c r="BI215" s="98">
        <f t="shared" si="28"/>
        <v>0</v>
      </c>
      <c r="BJ215" s="7" t="s">
        <v>76</v>
      </c>
      <c r="BK215" s="98">
        <f t="shared" si="29"/>
        <v>0</v>
      </c>
      <c r="BL215" s="7" t="s">
        <v>248</v>
      </c>
      <c r="BM215" s="97" t="s">
        <v>1027</v>
      </c>
    </row>
    <row r="216" spans="1:65" s="18" customFormat="1" ht="28.5" customHeight="1" x14ac:dyDescent="0.2">
      <c r="A216" s="15"/>
      <c r="B216" s="16"/>
      <c r="C216" s="87" t="s">
        <v>685</v>
      </c>
      <c r="D216" s="87" t="s">
        <v>142</v>
      </c>
      <c r="E216" s="88" t="s">
        <v>1504</v>
      </c>
      <c r="F216" s="89" t="s">
        <v>1505</v>
      </c>
      <c r="G216" s="90" t="s">
        <v>240</v>
      </c>
      <c r="H216" s="91">
        <v>137.19999999999999</v>
      </c>
      <c r="I216" s="2"/>
      <c r="J216" s="92">
        <f t="shared" si="20"/>
        <v>0</v>
      </c>
      <c r="K216" s="89" t="s">
        <v>2280</v>
      </c>
      <c r="L216" s="16"/>
      <c r="M216" s="93" t="s">
        <v>1</v>
      </c>
      <c r="N216" s="94" t="s">
        <v>34</v>
      </c>
      <c r="O216" s="95">
        <v>0</v>
      </c>
      <c r="P216" s="95">
        <f t="shared" si="21"/>
        <v>0</v>
      </c>
      <c r="Q216" s="95">
        <v>0</v>
      </c>
      <c r="R216" s="95">
        <f t="shared" si="22"/>
        <v>0</v>
      </c>
      <c r="S216" s="95">
        <v>0</v>
      </c>
      <c r="T216" s="96">
        <f t="shared" si="23"/>
        <v>0</v>
      </c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R216" s="97" t="s">
        <v>248</v>
      </c>
      <c r="AT216" s="97" t="s">
        <v>142</v>
      </c>
      <c r="AU216" s="97" t="s">
        <v>76</v>
      </c>
      <c r="AY216" s="7" t="s">
        <v>140</v>
      </c>
      <c r="BE216" s="98">
        <f t="shared" si="24"/>
        <v>0</v>
      </c>
      <c r="BF216" s="98">
        <f t="shared" si="25"/>
        <v>0</v>
      </c>
      <c r="BG216" s="98">
        <f t="shared" si="26"/>
        <v>0</v>
      </c>
      <c r="BH216" s="98">
        <f t="shared" si="27"/>
        <v>0</v>
      </c>
      <c r="BI216" s="98">
        <f t="shared" si="28"/>
        <v>0</v>
      </c>
      <c r="BJ216" s="7" t="s">
        <v>76</v>
      </c>
      <c r="BK216" s="98">
        <f t="shared" si="29"/>
        <v>0</v>
      </c>
      <c r="BL216" s="7" t="s">
        <v>248</v>
      </c>
      <c r="BM216" s="97" t="s">
        <v>1034</v>
      </c>
    </row>
    <row r="217" spans="1:65" s="18" customFormat="1" ht="21.75" customHeight="1" x14ac:dyDescent="0.2">
      <c r="A217" s="15"/>
      <c r="B217" s="16"/>
      <c r="C217" s="87" t="s">
        <v>692</v>
      </c>
      <c r="D217" s="87" t="s">
        <v>142</v>
      </c>
      <c r="E217" s="88" t="s">
        <v>1506</v>
      </c>
      <c r="F217" s="89" t="s">
        <v>1507</v>
      </c>
      <c r="G217" s="90" t="s">
        <v>771</v>
      </c>
      <c r="H217" s="91">
        <v>1022.765</v>
      </c>
      <c r="I217" s="2"/>
      <c r="J217" s="92">
        <f t="shared" si="20"/>
        <v>0</v>
      </c>
      <c r="K217" s="89" t="s">
        <v>2789</v>
      </c>
      <c r="L217" s="16"/>
      <c r="M217" s="93" t="s">
        <v>1</v>
      </c>
      <c r="N217" s="94" t="s">
        <v>34</v>
      </c>
      <c r="O217" s="95">
        <v>0</v>
      </c>
      <c r="P217" s="95">
        <f t="shared" si="21"/>
        <v>0</v>
      </c>
      <c r="Q217" s="95">
        <v>0</v>
      </c>
      <c r="R217" s="95">
        <f t="shared" si="22"/>
        <v>0</v>
      </c>
      <c r="S217" s="95">
        <v>0</v>
      </c>
      <c r="T217" s="96">
        <f t="shared" si="23"/>
        <v>0</v>
      </c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R217" s="97" t="s">
        <v>248</v>
      </c>
      <c r="AT217" s="97" t="s">
        <v>142</v>
      </c>
      <c r="AU217" s="97" t="s">
        <v>76</v>
      </c>
      <c r="AY217" s="7" t="s">
        <v>140</v>
      </c>
      <c r="BE217" s="98">
        <f t="shared" si="24"/>
        <v>0</v>
      </c>
      <c r="BF217" s="98">
        <f t="shared" si="25"/>
        <v>0</v>
      </c>
      <c r="BG217" s="98">
        <f t="shared" si="26"/>
        <v>0</v>
      </c>
      <c r="BH217" s="98">
        <f t="shared" si="27"/>
        <v>0</v>
      </c>
      <c r="BI217" s="98">
        <f t="shared" si="28"/>
        <v>0</v>
      </c>
      <c r="BJ217" s="7" t="s">
        <v>76</v>
      </c>
      <c r="BK217" s="98">
        <f t="shared" si="29"/>
        <v>0</v>
      </c>
      <c r="BL217" s="7" t="s">
        <v>248</v>
      </c>
      <c r="BM217" s="97" t="s">
        <v>1041</v>
      </c>
    </row>
    <row r="218" spans="1:65" s="76" customFormat="1" ht="25.9" customHeight="1" x14ac:dyDescent="0.2">
      <c r="B218" s="77"/>
      <c r="D218" s="78" t="s">
        <v>67</v>
      </c>
      <c r="E218" s="79" t="s">
        <v>1508</v>
      </c>
      <c r="F218" s="79" t="s">
        <v>1509</v>
      </c>
      <c r="J218" s="80">
        <f>BK218</f>
        <v>0</v>
      </c>
      <c r="L218" s="77"/>
      <c r="M218" s="81"/>
      <c r="N218" s="82"/>
      <c r="O218" s="82"/>
      <c r="P218" s="83">
        <f>SUM(P219:P248)</f>
        <v>0</v>
      </c>
      <c r="Q218" s="82"/>
      <c r="R218" s="83">
        <f>SUM(R219:R248)</f>
        <v>0</v>
      </c>
      <c r="S218" s="82"/>
      <c r="T218" s="84">
        <f>SUM(T219:T248)</f>
        <v>0</v>
      </c>
      <c r="AR218" s="78" t="s">
        <v>78</v>
      </c>
      <c r="AT218" s="85" t="s">
        <v>67</v>
      </c>
      <c r="AU218" s="85" t="s">
        <v>68</v>
      </c>
      <c r="AY218" s="78" t="s">
        <v>140</v>
      </c>
      <c r="BK218" s="86">
        <f>SUM(BK219:BK248)</f>
        <v>0</v>
      </c>
    </row>
    <row r="219" spans="1:65" s="18" customFormat="1" ht="16.5" customHeight="1" x14ac:dyDescent="0.2">
      <c r="A219" s="15"/>
      <c r="B219" s="16"/>
      <c r="C219" s="87" t="s">
        <v>697</v>
      </c>
      <c r="D219" s="87" t="s">
        <v>142</v>
      </c>
      <c r="E219" s="88" t="s">
        <v>2790</v>
      </c>
      <c r="F219" s="89" t="s">
        <v>2758</v>
      </c>
      <c r="G219" s="90" t="s">
        <v>1442</v>
      </c>
      <c r="H219" s="91">
        <v>4</v>
      </c>
      <c r="I219" s="2"/>
      <c r="J219" s="92">
        <f t="shared" ref="J219:J248" si="30">ROUND(I219*H219,2)</f>
        <v>0</v>
      </c>
      <c r="K219" s="89" t="s">
        <v>2789</v>
      </c>
      <c r="L219" s="16"/>
      <c r="M219" s="93" t="s">
        <v>1</v>
      </c>
      <c r="N219" s="94" t="s">
        <v>34</v>
      </c>
      <c r="O219" s="95">
        <v>0</v>
      </c>
      <c r="P219" s="95">
        <f t="shared" ref="P219:P248" si="31">O219*H219</f>
        <v>0</v>
      </c>
      <c r="Q219" s="95">
        <v>0</v>
      </c>
      <c r="R219" s="95">
        <f t="shared" ref="R219:R248" si="32">Q219*H219</f>
        <v>0</v>
      </c>
      <c r="S219" s="95">
        <v>0</v>
      </c>
      <c r="T219" s="96">
        <f t="shared" ref="T219:T248" si="33">S219*H219</f>
        <v>0</v>
      </c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R219" s="97" t="s">
        <v>248</v>
      </c>
      <c r="AT219" s="97" t="s">
        <v>142</v>
      </c>
      <c r="AU219" s="97" t="s">
        <v>76</v>
      </c>
      <c r="AY219" s="7" t="s">
        <v>140</v>
      </c>
      <c r="BE219" s="98">
        <f t="shared" ref="BE219:BE248" si="34">IF(N219="základní",J219,0)</f>
        <v>0</v>
      </c>
      <c r="BF219" s="98">
        <f t="shared" ref="BF219:BF248" si="35">IF(N219="snížená",J219,0)</f>
        <v>0</v>
      </c>
      <c r="BG219" s="98">
        <f t="shared" ref="BG219:BG248" si="36">IF(N219="zákl. přenesená",J219,0)</f>
        <v>0</v>
      </c>
      <c r="BH219" s="98">
        <f t="shared" ref="BH219:BH248" si="37">IF(N219="sníž. přenesená",J219,0)</f>
        <v>0</v>
      </c>
      <c r="BI219" s="98">
        <f t="shared" ref="BI219:BI248" si="38">IF(N219="nulová",J219,0)</f>
        <v>0</v>
      </c>
      <c r="BJ219" s="7" t="s">
        <v>76</v>
      </c>
      <c r="BK219" s="98">
        <f t="shared" ref="BK219:BK248" si="39">ROUND(I219*H219,2)</f>
        <v>0</v>
      </c>
      <c r="BL219" s="7" t="s">
        <v>248</v>
      </c>
      <c r="BM219" s="97" t="s">
        <v>1048</v>
      </c>
    </row>
    <row r="220" spans="1:65" s="18" customFormat="1" ht="16.5" customHeight="1" x14ac:dyDescent="0.2">
      <c r="A220" s="15"/>
      <c r="B220" s="16"/>
      <c r="C220" s="87" t="s">
        <v>702</v>
      </c>
      <c r="D220" s="87" t="s">
        <v>142</v>
      </c>
      <c r="E220" s="88" t="s">
        <v>1510</v>
      </c>
      <c r="F220" s="89" t="s">
        <v>1511</v>
      </c>
      <c r="G220" s="90" t="s">
        <v>430</v>
      </c>
      <c r="H220" s="91">
        <v>8</v>
      </c>
      <c r="I220" s="2"/>
      <c r="J220" s="92">
        <f t="shared" si="30"/>
        <v>0</v>
      </c>
      <c r="K220" s="89" t="s">
        <v>2789</v>
      </c>
      <c r="L220" s="16"/>
      <c r="M220" s="93" t="s">
        <v>1</v>
      </c>
      <c r="N220" s="94" t="s">
        <v>34</v>
      </c>
      <c r="O220" s="95">
        <v>0</v>
      </c>
      <c r="P220" s="95">
        <f t="shared" si="31"/>
        <v>0</v>
      </c>
      <c r="Q220" s="95">
        <v>0</v>
      </c>
      <c r="R220" s="95">
        <f t="shared" si="32"/>
        <v>0</v>
      </c>
      <c r="S220" s="95">
        <v>0</v>
      </c>
      <c r="T220" s="96">
        <f t="shared" si="33"/>
        <v>0</v>
      </c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R220" s="97" t="s">
        <v>248</v>
      </c>
      <c r="AT220" s="97" t="s">
        <v>142</v>
      </c>
      <c r="AU220" s="97" t="s">
        <v>76</v>
      </c>
      <c r="AY220" s="7" t="s">
        <v>140</v>
      </c>
      <c r="BE220" s="98">
        <f t="shared" si="34"/>
        <v>0</v>
      </c>
      <c r="BF220" s="98">
        <f t="shared" si="35"/>
        <v>0</v>
      </c>
      <c r="BG220" s="98">
        <f t="shared" si="36"/>
        <v>0</v>
      </c>
      <c r="BH220" s="98">
        <f t="shared" si="37"/>
        <v>0</v>
      </c>
      <c r="BI220" s="98">
        <f t="shared" si="38"/>
        <v>0</v>
      </c>
      <c r="BJ220" s="7" t="s">
        <v>76</v>
      </c>
      <c r="BK220" s="98">
        <f t="shared" si="39"/>
        <v>0</v>
      </c>
      <c r="BL220" s="7" t="s">
        <v>248</v>
      </c>
      <c r="BM220" s="97" t="s">
        <v>1055</v>
      </c>
    </row>
    <row r="221" spans="1:65" s="18" customFormat="1" ht="16.5" customHeight="1" x14ac:dyDescent="0.2">
      <c r="A221" s="15"/>
      <c r="B221" s="16"/>
      <c r="C221" s="87" t="s">
        <v>707</v>
      </c>
      <c r="D221" s="87" t="s">
        <v>142</v>
      </c>
      <c r="E221" s="88" t="s">
        <v>1512</v>
      </c>
      <c r="F221" s="89" t="s">
        <v>1513</v>
      </c>
      <c r="G221" s="90" t="s">
        <v>430</v>
      </c>
      <c r="H221" s="91">
        <v>3</v>
      </c>
      <c r="I221" s="2"/>
      <c r="J221" s="92">
        <f t="shared" si="30"/>
        <v>0</v>
      </c>
      <c r="K221" s="89" t="s">
        <v>2789</v>
      </c>
      <c r="L221" s="16"/>
      <c r="M221" s="93" t="s">
        <v>1</v>
      </c>
      <c r="N221" s="94" t="s">
        <v>34</v>
      </c>
      <c r="O221" s="95">
        <v>0</v>
      </c>
      <c r="P221" s="95">
        <f t="shared" si="31"/>
        <v>0</v>
      </c>
      <c r="Q221" s="95">
        <v>0</v>
      </c>
      <c r="R221" s="95">
        <f t="shared" si="32"/>
        <v>0</v>
      </c>
      <c r="S221" s="95">
        <v>0</v>
      </c>
      <c r="T221" s="96">
        <f t="shared" si="33"/>
        <v>0</v>
      </c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R221" s="97" t="s">
        <v>248</v>
      </c>
      <c r="AT221" s="97" t="s">
        <v>142</v>
      </c>
      <c r="AU221" s="97" t="s">
        <v>76</v>
      </c>
      <c r="AY221" s="7" t="s">
        <v>140</v>
      </c>
      <c r="BE221" s="98">
        <f t="shared" si="34"/>
        <v>0</v>
      </c>
      <c r="BF221" s="98">
        <f t="shared" si="35"/>
        <v>0</v>
      </c>
      <c r="BG221" s="98">
        <f t="shared" si="36"/>
        <v>0</v>
      </c>
      <c r="BH221" s="98">
        <f t="shared" si="37"/>
        <v>0</v>
      </c>
      <c r="BI221" s="98">
        <f t="shared" si="38"/>
        <v>0</v>
      </c>
      <c r="BJ221" s="7" t="s">
        <v>76</v>
      </c>
      <c r="BK221" s="98">
        <f t="shared" si="39"/>
        <v>0</v>
      </c>
      <c r="BL221" s="7" t="s">
        <v>248</v>
      </c>
      <c r="BM221" s="97" t="s">
        <v>1062</v>
      </c>
    </row>
    <row r="222" spans="1:65" s="18" customFormat="1" ht="16.5" customHeight="1" x14ac:dyDescent="0.2">
      <c r="A222" s="15"/>
      <c r="B222" s="16"/>
      <c r="C222" s="87" t="s">
        <v>712</v>
      </c>
      <c r="D222" s="87" t="s">
        <v>142</v>
      </c>
      <c r="E222" s="88" t="s">
        <v>1514</v>
      </c>
      <c r="F222" s="89" t="s">
        <v>1515</v>
      </c>
      <c r="G222" s="90" t="s">
        <v>211</v>
      </c>
      <c r="H222" s="91">
        <v>3</v>
      </c>
      <c r="I222" s="2"/>
      <c r="J222" s="92">
        <f t="shared" si="30"/>
        <v>0</v>
      </c>
      <c r="K222" s="89" t="s">
        <v>2789</v>
      </c>
      <c r="L222" s="16"/>
      <c r="M222" s="93" t="s">
        <v>1</v>
      </c>
      <c r="N222" s="94" t="s">
        <v>34</v>
      </c>
      <c r="O222" s="95">
        <v>0</v>
      </c>
      <c r="P222" s="95">
        <f t="shared" si="31"/>
        <v>0</v>
      </c>
      <c r="Q222" s="95">
        <v>0</v>
      </c>
      <c r="R222" s="95">
        <f t="shared" si="32"/>
        <v>0</v>
      </c>
      <c r="S222" s="95">
        <v>0</v>
      </c>
      <c r="T222" s="96">
        <f t="shared" si="33"/>
        <v>0</v>
      </c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R222" s="97" t="s">
        <v>248</v>
      </c>
      <c r="AT222" s="97" t="s">
        <v>142</v>
      </c>
      <c r="AU222" s="97" t="s">
        <v>76</v>
      </c>
      <c r="AY222" s="7" t="s">
        <v>140</v>
      </c>
      <c r="BE222" s="98">
        <f t="shared" si="34"/>
        <v>0</v>
      </c>
      <c r="BF222" s="98">
        <f t="shared" si="35"/>
        <v>0</v>
      </c>
      <c r="BG222" s="98">
        <f t="shared" si="36"/>
        <v>0</v>
      </c>
      <c r="BH222" s="98">
        <f t="shared" si="37"/>
        <v>0</v>
      </c>
      <c r="BI222" s="98">
        <f t="shared" si="38"/>
        <v>0</v>
      </c>
      <c r="BJ222" s="7" t="s">
        <v>76</v>
      </c>
      <c r="BK222" s="98">
        <f t="shared" si="39"/>
        <v>0</v>
      </c>
      <c r="BL222" s="7" t="s">
        <v>248</v>
      </c>
      <c r="BM222" s="97" t="s">
        <v>1069</v>
      </c>
    </row>
    <row r="223" spans="1:65" s="18" customFormat="1" ht="16.5" customHeight="1" x14ac:dyDescent="0.2">
      <c r="A223" s="15"/>
      <c r="B223" s="16"/>
      <c r="C223" s="87" t="s">
        <v>716</v>
      </c>
      <c r="D223" s="87" t="s">
        <v>142</v>
      </c>
      <c r="E223" s="88" t="s">
        <v>1516</v>
      </c>
      <c r="F223" s="89" t="s">
        <v>2818</v>
      </c>
      <c r="G223" s="90" t="s">
        <v>1442</v>
      </c>
      <c r="H223" s="91">
        <v>4</v>
      </c>
      <c r="I223" s="2"/>
      <c r="J223" s="92">
        <f t="shared" si="30"/>
        <v>0</v>
      </c>
      <c r="K223" s="89" t="s">
        <v>2280</v>
      </c>
      <c r="L223" s="16"/>
      <c r="M223" s="93" t="s">
        <v>1</v>
      </c>
      <c r="N223" s="94" t="s">
        <v>34</v>
      </c>
      <c r="O223" s="95">
        <v>0</v>
      </c>
      <c r="P223" s="95">
        <f t="shared" si="31"/>
        <v>0</v>
      </c>
      <c r="Q223" s="95">
        <v>0</v>
      </c>
      <c r="R223" s="95">
        <f t="shared" si="32"/>
        <v>0</v>
      </c>
      <c r="S223" s="95">
        <v>0</v>
      </c>
      <c r="T223" s="96">
        <f t="shared" si="33"/>
        <v>0</v>
      </c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R223" s="97" t="s">
        <v>248</v>
      </c>
      <c r="AT223" s="97" t="s">
        <v>142</v>
      </c>
      <c r="AU223" s="97" t="s">
        <v>76</v>
      </c>
      <c r="AY223" s="7" t="s">
        <v>140</v>
      </c>
      <c r="BE223" s="98">
        <f t="shared" si="34"/>
        <v>0</v>
      </c>
      <c r="BF223" s="98">
        <f t="shared" si="35"/>
        <v>0</v>
      </c>
      <c r="BG223" s="98">
        <f t="shared" si="36"/>
        <v>0</v>
      </c>
      <c r="BH223" s="98">
        <f t="shared" si="37"/>
        <v>0</v>
      </c>
      <c r="BI223" s="98">
        <f t="shared" si="38"/>
        <v>0</v>
      </c>
      <c r="BJ223" s="7" t="s">
        <v>76</v>
      </c>
      <c r="BK223" s="98">
        <f t="shared" si="39"/>
        <v>0</v>
      </c>
      <c r="BL223" s="7" t="s">
        <v>248</v>
      </c>
      <c r="BM223" s="97" t="s">
        <v>978</v>
      </c>
    </row>
    <row r="224" spans="1:65" s="18" customFormat="1" ht="16.5" customHeight="1" x14ac:dyDescent="0.2">
      <c r="A224" s="15"/>
      <c r="B224" s="16"/>
      <c r="C224" s="87" t="s">
        <v>720</v>
      </c>
      <c r="D224" s="87" t="s">
        <v>142</v>
      </c>
      <c r="E224" s="88" t="s">
        <v>1517</v>
      </c>
      <c r="F224" s="89" t="s">
        <v>2819</v>
      </c>
      <c r="G224" s="90" t="s">
        <v>1442</v>
      </c>
      <c r="H224" s="91">
        <v>6</v>
      </c>
      <c r="I224" s="2"/>
      <c r="J224" s="92">
        <f t="shared" si="30"/>
        <v>0</v>
      </c>
      <c r="K224" s="89" t="s">
        <v>2280</v>
      </c>
      <c r="L224" s="16"/>
      <c r="M224" s="93" t="s">
        <v>1</v>
      </c>
      <c r="N224" s="94" t="s">
        <v>34</v>
      </c>
      <c r="O224" s="95">
        <v>0</v>
      </c>
      <c r="P224" s="95">
        <f t="shared" si="31"/>
        <v>0</v>
      </c>
      <c r="Q224" s="95">
        <v>0</v>
      </c>
      <c r="R224" s="95">
        <f t="shared" si="32"/>
        <v>0</v>
      </c>
      <c r="S224" s="95">
        <v>0</v>
      </c>
      <c r="T224" s="96">
        <f t="shared" si="33"/>
        <v>0</v>
      </c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R224" s="97" t="s">
        <v>248</v>
      </c>
      <c r="AT224" s="97" t="s">
        <v>142</v>
      </c>
      <c r="AU224" s="97" t="s">
        <v>76</v>
      </c>
      <c r="AY224" s="7" t="s">
        <v>140</v>
      </c>
      <c r="BE224" s="98">
        <f t="shared" si="34"/>
        <v>0</v>
      </c>
      <c r="BF224" s="98">
        <f t="shared" si="35"/>
        <v>0</v>
      </c>
      <c r="BG224" s="98">
        <f t="shared" si="36"/>
        <v>0</v>
      </c>
      <c r="BH224" s="98">
        <f t="shared" si="37"/>
        <v>0</v>
      </c>
      <c r="BI224" s="98">
        <f t="shared" si="38"/>
        <v>0</v>
      </c>
      <c r="BJ224" s="7" t="s">
        <v>76</v>
      </c>
      <c r="BK224" s="98">
        <f t="shared" si="39"/>
        <v>0</v>
      </c>
      <c r="BL224" s="7" t="s">
        <v>248</v>
      </c>
      <c r="BM224" s="97" t="s">
        <v>1082</v>
      </c>
    </row>
    <row r="225" spans="1:65" s="18" customFormat="1" ht="16.5" customHeight="1" x14ac:dyDescent="0.2">
      <c r="A225" s="15"/>
      <c r="B225" s="16"/>
      <c r="C225" s="87" t="s">
        <v>724</v>
      </c>
      <c r="D225" s="87" t="s">
        <v>142</v>
      </c>
      <c r="E225" s="88" t="s">
        <v>1518</v>
      </c>
      <c r="F225" s="89" t="s">
        <v>2820</v>
      </c>
      <c r="G225" s="90" t="s">
        <v>1442</v>
      </c>
      <c r="H225" s="91">
        <v>1</v>
      </c>
      <c r="I225" s="2"/>
      <c r="J225" s="92">
        <f t="shared" si="30"/>
        <v>0</v>
      </c>
      <c r="K225" s="89" t="s">
        <v>2280</v>
      </c>
      <c r="L225" s="16"/>
      <c r="M225" s="93" t="s">
        <v>1</v>
      </c>
      <c r="N225" s="94" t="s">
        <v>34</v>
      </c>
      <c r="O225" s="95">
        <v>0</v>
      </c>
      <c r="P225" s="95">
        <f t="shared" si="31"/>
        <v>0</v>
      </c>
      <c r="Q225" s="95">
        <v>0</v>
      </c>
      <c r="R225" s="95">
        <f t="shared" si="32"/>
        <v>0</v>
      </c>
      <c r="S225" s="95">
        <v>0</v>
      </c>
      <c r="T225" s="96">
        <f t="shared" si="33"/>
        <v>0</v>
      </c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R225" s="97" t="s">
        <v>248</v>
      </c>
      <c r="AT225" s="97" t="s">
        <v>142</v>
      </c>
      <c r="AU225" s="97" t="s">
        <v>76</v>
      </c>
      <c r="AY225" s="7" t="s">
        <v>140</v>
      </c>
      <c r="BE225" s="98">
        <f t="shared" si="34"/>
        <v>0</v>
      </c>
      <c r="BF225" s="98">
        <f t="shared" si="35"/>
        <v>0</v>
      </c>
      <c r="BG225" s="98">
        <f t="shared" si="36"/>
        <v>0</v>
      </c>
      <c r="BH225" s="98">
        <f t="shared" si="37"/>
        <v>0</v>
      </c>
      <c r="BI225" s="98">
        <f t="shared" si="38"/>
        <v>0</v>
      </c>
      <c r="BJ225" s="7" t="s">
        <v>76</v>
      </c>
      <c r="BK225" s="98">
        <f t="shared" si="39"/>
        <v>0</v>
      </c>
      <c r="BL225" s="7" t="s">
        <v>248</v>
      </c>
      <c r="BM225" s="97" t="s">
        <v>1089</v>
      </c>
    </row>
    <row r="226" spans="1:65" s="18" customFormat="1" ht="24.2" customHeight="1" x14ac:dyDescent="0.2">
      <c r="A226" s="15"/>
      <c r="B226" s="16"/>
      <c r="C226" s="87" t="s">
        <v>727</v>
      </c>
      <c r="D226" s="87" t="s">
        <v>142</v>
      </c>
      <c r="E226" s="88" t="s">
        <v>1519</v>
      </c>
      <c r="F226" s="89" t="s">
        <v>2786</v>
      </c>
      <c r="G226" s="90" t="s">
        <v>1442</v>
      </c>
      <c r="H226" s="91">
        <v>1</v>
      </c>
      <c r="I226" s="2"/>
      <c r="J226" s="92">
        <f t="shared" si="30"/>
        <v>0</v>
      </c>
      <c r="K226" s="89" t="s">
        <v>2280</v>
      </c>
      <c r="L226" s="16"/>
      <c r="M226" s="93" t="s">
        <v>1</v>
      </c>
      <c r="N226" s="94" t="s">
        <v>34</v>
      </c>
      <c r="O226" s="95">
        <v>0</v>
      </c>
      <c r="P226" s="95">
        <f t="shared" si="31"/>
        <v>0</v>
      </c>
      <c r="Q226" s="95">
        <v>0</v>
      </c>
      <c r="R226" s="95">
        <f t="shared" si="32"/>
        <v>0</v>
      </c>
      <c r="S226" s="95">
        <v>0</v>
      </c>
      <c r="T226" s="96">
        <f t="shared" si="33"/>
        <v>0</v>
      </c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R226" s="97" t="s">
        <v>248</v>
      </c>
      <c r="AT226" s="97" t="s">
        <v>142</v>
      </c>
      <c r="AU226" s="97" t="s">
        <v>76</v>
      </c>
      <c r="AY226" s="7" t="s">
        <v>140</v>
      </c>
      <c r="BE226" s="98">
        <f t="shared" si="34"/>
        <v>0</v>
      </c>
      <c r="BF226" s="98">
        <f t="shared" si="35"/>
        <v>0</v>
      </c>
      <c r="BG226" s="98">
        <f t="shared" si="36"/>
        <v>0</v>
      </c>
      <c r="BH226" s="98">
        <f t="shared" si="37"/>
        <v>0</v>
      </c>
      <c r="BI226" s="98">
        <f t="shared" si="38"/>
        <v>0</v>
      </c>
      <c r="BJ226" s="7" t="s">
        <v>76</v>
      </c>
      <c r="BK226" s="98">
        <f t="shared" si="39"/>
        <v>0</v>
      </c>
      <c r="BL226" s="7" t="s">
        <v>248</v>
      </c>
      <c r="BM226" s="97" t="s">
        <v>1096</v>
      </c>
    </row>
    <row r="227" spans="1:65" s="18" customFormat="1" ht="24.2" customHeight="1" x14ac:dyDescent="0.2">
      <c r="A227" s="15"/>
      <c r="B227" s="16"/>
      <c r="C227" s="87" t="s">
        <v>730</v>
      </c>
      <c r="D227" s="87" t="s">
        <v>142</v>
      </c>
      <c r="E227" s="88" t="s">
        <v>1520</v>
      </c>
      <c r="F227" s="89" t="s">
        <v>1521</v>
      </c>
      <c r="G227" s="90" t="s">
        <v>1442</v>
      </c>
      <c r="H227" s="91">
        <v>1</v>
      </c>
      <c r="I227" s="2"/>
      <c r="J227" s="92">
        <f t="shared" si="30"/>
        <v>0</v>
      </c>
      <c r="K227" s="89" t="s">
        <v>2280</v>
      </c>
      <c r="L227" s="16"/>
      <c r="M227" s="93" t="s">
        <v>1</v>
      </c>
      <c r="N227" s="94" t="s">
        <v>34</v>
      </c>
      <c r="O227" s="95">
        <v>0</v>
      </c>
      <c r="P227" s="95">
        <f t="shared" si="31"/>
        <v>0</v>
      </c>
      <c r="Q227" s="95">
        <v>0</v>
      </c>
      <c r="R227" s="95">
        <f t="shared" si="32"/>
        <v>0</v>
      </c>
      <c r="S227" s="95">
        <v>0</v>
      </c>
      <c r="T227" s="96">
        <f t="shared" si="33"/>
        <v>0</v>
      </c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R227" s="97" t="s">
        <v>248</v>
      </c>
      <c r="AT227" s="97" t="s">
        <v>142</v>
      </c>
      <c r="AU227" s="97" t="s">
        <v>76</v>
      </c>
      <c r="AY227" s="7" t="s">
        <v>140</v>
      </c>
      <c r="BE227" s="98">
        <f t="shared" si="34"/>
        <v>0</v>
      </c>
      <c r="BF227" s="98">
        <f t="shared" si="35"/>
        <v>0</v>
      </c>
      <c r="BG227" s="98">
        <f t="shared" si="36"/>
        <v>0</v>
      </c>
      <c r="BH227" s="98">
        <f t="shared" si="37"/>
        <v>0</v>
      </c>
      <c r="BI227" s="98">
        <f t="shared" si="38"/>
        <v>0</v>
      </c>
      <c r="BJ227" s="7" t="s">
        <v>76</v>
      </c>
      <c r="BK227" s="98">
        <f t="shared" si="39"/>
        <v>0</v>
      </c>
      <c r="BL227" s="7" t="s">
        <v>248</v>
      </c>
      <c r="BM227" s="97" t="s">
        <v>1103</v>
      </c>
    </row>
    <row r="228" spans="1:65" s="18" customFormat="1" ht="24.2" customHeight="1" x14ac:dyDescent="0.2">
      <c r="A228" s="15"/>
      <c r="B228" s="16"/>
      <c r="C228" s="87" t="s">
        <v>736</v>
      </c>
      <c r="D228" s="87" t="s">
        <v>142</v>
      </c>
      <c r="E228" s="88" t="s">
        <v>1522</v>
      </c>
      <c r="F228" s="89" t="s">
        <v>1523</v>
      </c>
      <c r="G228" s="90" t="s">
        <v>1442</v>
      </c>
      <c r="H228" s="91">
        <v>1</v>
      </c>
      <c r="I228" s="2"/>
      <c r="J228" s="92">
        <f t="shared" si="30"/>
        <v>0</v>
      </c>
      <c r="K228" s="89" t="s">
        <v>2280</v>
      </c>
      <c r="L228" s="16"/>
      <c r="M228" s="93" t="s">
        <v>1</v>
      </c>
      <c r="N228" s="94" t="s">
        <v>34</v>
      </c>
      <c r="O228" s="95">
        <v>0</v>
      </c>
      <c r="P228" s="95">
        <f t="shared" si="31"/>
        <v>0</v>
      </c>
      <c r="Q228" s="95">
        <v>0</v>
      </c>
      <c r="R228" s="95">
        <f t="shared" si="32"/>
        <v>0</v>
      </c>
      <c r="S228" s="95">
        <v>0</v>
      </c>
      <c r="T228" s="96">
        <f t="shared" si="33"/>
        <v>0</v>
      </c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R228" s="97" t="s">
        <v>248</v>
      </c>
      <c r="AT228" s="97" t="s">
        <v>142</v>
      </c>
      <c r="AU228" s="97" t="s">
        <v>76</v>
      </c>
      <c r="AY228" s="7" t="s">
        <v>140</v>
      </c>
      <c r="BE228" s="98">
        <f t="shared" si="34"/>
        <v>0</v>
      </c>
      <c r="BF228" s="98">
        <f t="shared" si="35"/>
        <v>0</v>
      </c>
      <c r="BG228" s="98">
        <f t="shared" si="36"/>
        <v>0</v>
      </c>
      <c r="BH228" s="98">
        <f t="shared" si="37"/>
        <v>0</v>
      </c>
      <c r="BI228" s="98">
        <f t="shared" si="38"/>
        <v>0</v>
      </c>
      <c r="BJ228" s="7" t="s">
        <v>76</v>
      </c>
      <c r="BK228" s="98">
        <f t="shared" si="39"/>
        <v>0</v>
      </c>
      <c r="BL228" s="7" t="s">
        <v>248</v>
      </c>
      <c r="BM228" s="97" t="s">
        <v>1110</v>
      </c>
    </row>
    <row r="229" spans="1:65" s="18" customFormat="1" ht="16.5" customHeight="1" x14ac:dyDescent="0.2">
      <c r="A229" s="15"/>
      <c r="B229" s="16"/>
      <c r="C229" s="87" t="s">
        <v>738</v>
      </c>
      <c r="D229" s="87" t="s">
        <v>142</v>
      </c>
      <c r="E229" s="88" t="s">
        <v>1524</v>
      </c>
      <c r="F229" s="89" t="s">
        <v>2785</v>
      </c>
      <c r="G229" s="90" t="s">
        <v>1442</v>
      </c>
      <c r="H229" s="91">
        <v>3</v>
      </c>
      <c r="I229" s="2"/>
      <c r="J229" s="92">
        <f t="shared" si="30"/>
        <v>0</v>
      </c>
      <c r="K229" s="89" t="s">
        <v>2280</v>
      </c>
      <c r="L229" s="16"/>
      <c r="M229" s="93" t="s">
        <v>1</v>
      </c>
      <c r="N229" s="94" t="s">
        <v>34</v>
      </c>
      <c r="O229" s="95">
        <v>0</v>
      </c>
      <c r="P229" s="95">
        <f t="shared" si="31"/>
        <v>0</v>
      </c>
      <c r="Q229" s="95">
        <v>0</v>
      </c>
      <c r="R229" s="95">
        <f t="shared" si="32"/>
        <v>0</v>
      </c>
      <c r="S229" s="95">
        <v>0</v>
      </c>
      <c r="T229" s="96">
        <f t="shared" si="33"/>
        <v>0</v>
      </c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R229" s="97" t="s">
        <v>248</v>
      </c>
      <c r="AT229" s="97" t="s">
        <v>142</v>
      </c>
      <c r="AU229" s="97" t="s">
        <v>76</v>
      </c>
      <c r="AY229" s="7" t="s">
        <v>140</v>
      </c>
      <c r="BE229" s="98">
        <f t="shared" si="34"/>
        <v>0</v>
      </c>
      <c r="BF229" s="98">
        <f t="shared" si="35"/>
        <v>0</v>
      </c>
      <c r="BG229" s="98">
        <f t="shared" si="36"/>
        <v>0</v>
      </c>
      <c r="BH229" s="98">
        <f t="shared" si="37"/>
        <v>0</v>
      </c>
      <c r="BI229" s="98">
        <f t="shared" si="38"/>
        <v>0</v>
      </c>
      <c r="BJ229" s="7" t="s">
        <v>76</v>
      </c>
      <c r="BK229" s="98">
        <f t="shared" si="39"/>
        <v>0</v>
      </c>
      <c r="BL229" s="7" t="s">
        <v>248</v>
      </c>
      <c r="BM229" s="97" t="s">
        <v>1117</v>
      </c>
    </row>
    <row r="230" spans="1:65" s="18" customFormat="1" ht="24.2" customHeight="1" x14ac:dyDescent="0.2">
      <c r="A230" s="15"/>
      <c r="B230" s="16"/>
      <c r="C230" s="87">
        <v>82</v>
      </c>
      <c r="D230" s="87" t="s">
        <v>142</v>
      </c>
      <c r="E230" s="88" t="s">
        <v>1525</v>
      </c>
      <c r="F230" s="89" t="s">
        <v>2784</v>
      </c>
      <c r="G230" s="90" t="s">
        <v>1442</v>
      </c>
      <c r="H230" s="91">
        <v>2</v>
      </c>
      <c r="I230" s="2"/>
      <c r="J230" s="92">
        <f t="shared" si="30"/>
        <v>0</v>
      </c>
      <c r="K230" s="89" t="s">
        <v>2280</v>
      </c>
      <c r="L230" s="16"/>
      <c r="M230" s="93" t="s">
        <v>1</v>
      </c>
      <c r="N230" s="94" t="s">
        <v>34</v>
      </c>
      <c r="O230" s="95">
        <v>0</v>
      </c>
      <c r="P230" s="95">
        <f t="shared" si="31"/>
        <v>0</v>
      </c>
      <c r="Q230" s="95">
        <v>0</v>
      </c>
      <c r="R230" s="95">
        <f t="shared" si="32"/>
        <v>0</v>
      </c>
      <c r="S230" s="95">
        <v>0</v>
      </c>
      <c r="T230" s="96">
        <f t="shared" si="33"/>
        <v>0</v>
      </c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R230" s="97" t="s">
        <v>248</v>
      </c>
      <c r="AT230" s="97" t="s">
        <v>142</v>
      </c>
      <c r="AU230" s="97" t="s">
        <v>76</v>
      </c>
      <c r="AY230" s="7" t="s">
        <v>140</v>
      </c>
      <c r="BE230" s="98">
        <f t="shared" si="34"/>
        <v>0</v>
      </c>
      <c r="BF230" s="98">
        <f t="shared" si="35"/>
        <v>0</v>
      </c>
      <c r="BG230" s="98">
        <f t="shared" si="36"/>
        <v>0</v>
      </c>
      <c r="BH230" s="98">
        <f t="shared" si="37"/>
        <v>0</v>
      </c>
      <c r="BI230" s="98">
        <f t="shared" si="38"/>
        <v>0</v>
      </c>
      <c r="BJ230" s="7" t="s">
        <v>76</v>
      </c>
      <c r="BK230" s="98">
        <f t="shared" si="39"/>
        <v>0</v>
      </c>
      <c r="BL230" s="7" t="s">
        <v>248</v>
      </c>
      <c r="BM230" s="97" t="s">
        <v>1136</v>
      </c>
    </row>
    <row r="231" spans="1:65" s="18" customFormat="1" ht="24.2" customHeight="1" x14ac:dyDescent="0.2">
      <c r="A231" s="15"/>
      <c r="B231" s="16"/>
      <c r="C231" s="87">
        <v>83</v>
      </c>
      <c r="D231" s="87" t="s">
        <v>142</v>
      </c>
      <c r="E231" s="88" t="s">
        <v>1526</v>
      </c>
      <c r="F231" s="89" t="s">
        <v>2783</v>
      </c>
      <c r="G231" s="90" t="s">
        <v>1442</v>
      </c>
      <c r="H231" s="91">
        <v>1</v>
      </c>
      <c r="I231" s="2"/>
      <c r="J231" s="92">
        <f t="shared" si="30"/>
        <v>0</v>
      </c>
      <c r="K231" s="89" t="s">
        <v>2280</v>
      </c>
      <c r="L231" s="16"/>
      <c r="M231" s="93" t="s">
        <v>1</v>
      </c>
      <c r="N231" s="94" t="s">
        <v>34</v>
      </c>
      <c r="O231" s="95">
        <v>0</v>
      </c>
      <c r="P231" s="95">
        <f t="shared" si="31"/>
        <v>0</v>
      </c>
      <c r="Q231" s="95">
        <v>0</v>
      </c>
      <c r="R231" s="95">
        <f t="shared" si="32"/>
        <v>0</v>
      </c>
      <c r="S231" s="95">
        <v>0</v>
      </c>
      <c r="T231" s="96">
        <f t="shared" si="33"/>
        <v>0</v>
      </c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R231" s="97" t="s">
        <v>248</v>
      </c>
      <c r="AT231" s="97" t="s">
        <v>142</v>
      </c>
      <c r="AU231" s="97" t="s">
        <v>76</v>
      </c>
      <c r="AY231" s="7" t="s">
        <v>140</v>
      </c>
      <c r="BE231" s="98">
        <f t="shared" si="34"/>
        <v>0</v>
      </c>
      <c r="BF231" s="98">
        <f t="shared" si="35"/>
        <v>0</v>
      </c>
      <c r="BG231" s="98">
        <f t="shared" si="36"/>
        <v>0</v>
      </c>
      <c r="BH231" s="98">
        <f t="shared" si="37"/>
        <v>0</v>
      </c>
      <c r="BI231" s="98">
        <f t="shared" si="38"/>
        <v>0</v>
      </c>
      <c r="BJ231" s="7" t="s">
        <v>76</v>
      </c>
      <c r="BK231" s="98">
        <f t="shared" si="39"/>
        <v>0</v>
      </c>
      <c r="BL231" s="7" t="s">
        <v>248</v>
      </c>
      <c r="BM231" s="97" t="s">
        <v>1143</v>
      </c>
    </row>
    <row r="232" spans="1:65" s="18" customFormat="1" ht="16.5" customHeight="1" x14ac:dyDescent="0.2">
      <c r="A232" s="15"/>
      <c r="B232" s="16"/>
      <c r="C232" s="87">
        <v>84</v>
      </c>
      <c r="D232" s="87" t="s">
        <v>142</v>
      </c>
      <c r="E232" s="88" t="s">
        <v>1527</v>
      </c>
      <c r="F232" s="89" t="s">
        <v>1528</v>
      </c>
      <c r="G232" s="90" t="s">
        <v>1442</v>
      </c>
      <c r="H232" s="91">
        <v>3</v>
      </c>
      <c r="I232" s="2"/>
      <c r="J232" s="92">
        <f t="shared" si="30"/>
        <v>0</v>
      </c>
      <c r="K232" s="89" t="s">
        <v>2280</v>
      </c>
      <c r="L232" s="16"/>
      <c r="M232" s="93" t="s">
        <v>1</v>
      </c>
      <c r="N232" s="94" t="s">
        <v>34</v>
      </c>
      <c r="O232" s="95">
        <v>0</v>
      </c>
      <c r="P232" s="95">
        <f t="shared" si="31"/>
        <v>0</v>
      </c>
      <c r="Q232" s="95">
        <v>0</v>
      </c>
      <c r="R232" s="95">
        <f t="shared" si="32"/>
        <v>0</v>
      </c>
      <c r="S232" s="95">
        <v>0</v>
      </c>
      <c r="T232" s="96">
        <f t="shared" si="33"/>
        <v>0</v>
      </c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R232" s="97" t="s">
        <v>248</v>
      </c>
      <c r="AT232" s="97" t="s">
        <v>142</v>
      </c>
      <c r="AU232" s="97" t="s">
        <v>76</v>
      </c>
      <c r="AY232" s="7" t="s">
        <v>140</v>
      </c>
      <c r="BE232" s="98">
        <f t="shared" si="34"/>
        <v>0</v>
      </c>
      <c r="BF232" s="98">
        <f t="shared" si="35"/>
        <v>0</v>
      </c>
      <c r="BG232" s="98">
        <f t="shared" si="36"/>
        <v>0</v>
      </c>
      <c r="BH232" s="98">
        <f t="shared" si="37"/>
        <v>0</v>
      </c>
      <c r="BI232" s="98">
        <f t="shared" si="38"/>
        <v>0</v>
      </c>
      <c r="BJ232" s="7" t="s">
        <v>76</v>
      </c>
      <c r="BK232" s="98">
        <f t="shared" si="39"/>
        <v>0</v>
      </c>
      <c r="BL232" s="7" t="s">
        <v>248</v>
      </c>
      <c r="BM232" s="97" t="s">
        <v>1150</v>
      </c>
    </row>
    <row r="233" spans="1:65" s="18" customFormat="1" ht="16.5" customHeight="1" x14ac:dyDescent="0.2">
      <c r="A233" s="15"/>
      <c r="B233" s="16"/>
      <c r="C233" s="87">
        <v>85</v>
      </c>
      <c r="D233" s="87" t="s">
        <v>142</v>
      </c>
      <c r="E233" s="88" t="s">
        <v>1529</v>
      </c>
      <c r="F233" s="89" t="s">
        <v>1530</v>
      </c>
      <c r="G233" s="90" t="s">
        <v>1442</v>
      </c>
      <c r="H233" s="91">
        <v>1</v>
      </c>
      <c r="I233" s="2"/>
      <c r="J233" s="92">
        <f t="shared" si="30"/>
        <v>0</v>
      </c>
      <c r="K233" s="89" t="s">
        <v>2280</v>
      </c>
      <c r="L233" s="16"/>
      <c r="M233" s="93" t="s">
        <v>1</v>
      </c>
      <c r="N233" s="94" t="s">
        <v>34</v>
      </c>
      <c r="O233" s="95">
        <v>0</v>
      </c>
      <c r="P233" s="95">
        <f t="shared" si="31"/>
        <v>0</v>
      </c>
      <c r="Q233" s="95">
        <v>0</v>
      </c>
      <c r="R233" s="95">
        <f t="shared" si="32"/>
        <v>0</v>
      </c>
      <c r="S233" s="95">
        <v>0</v>
      </c>
      <c r="T233" s="96">
        <f t="shared" si="33"/>
        <v>0</v>
      </c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R233" s="97" t="s">
        <v>248</v>
      </c>
      <c r="AT233" s="97" t="s">
        <v>142</v>
      </c>
      <c r="AU233" s="97" t="s">
        <v>76</v>
      </c>
      <c r="AY233" s="7" t="s">
        <v>140</v>
      </c>
      <c r="BE233" s="98">
        <f t="shared" si="34"/>
        <v>0</v>
      </c>
      <c r="BF233" s="98">
        <f t="shared" si="35"/>
        <v>0</v>
      </c>
      <c r="BG233" s="98">
        <f t="shared" si="36"/>
        <v>0</v>
      </c>
      <c r="BH233" s="98">
        <f t="shared" si="37"/>
        <v>0</v>
      </c>
      <c r="BI233" s="98">
        <f t="shared" si="38"/>
        <v>0</v>
      </c>
      <c r="BJ233" s="7" t="s">
        <v>76</v>
      </c>
      <c r="BK233" s="98">
        <f t="shared" si="39"/>
        <v>0</v>
      </c>
      <c r="BL233" s="7" t="s">
        <v>248</v>
      </c>
      <c r="BM233" s="97" t="s">
        <v>1165</v>
      </c>
    </row>
    <row r="234" spans="1:65" s="18" customFormat="1" ht="16.5" customHeight="1" x14ac:dyDescent="0.2">
      <c r="A234" s="15"/>
      <c r="B234" s="16"/>
      <c r="C234" s="87">
        <v>86</v>
      </c>
      <c r="D234" s="87" t="s">
        <v>142</v>
      </c>
      <c r="E234" s="88" t="s">
        <v>1531</v>
      </c>
      <c r="F234" s="89" t="s">
        <v>1532</v>
      </c>
      <c r="G234" s="90" t="s">
        <v>1442</v>
      </c>
      <c r="H234" s="91">
        <v>4</v>
      </c>
      <c r="I234" s="2"/>
      <c r="J234" s="92">
        <f t="shared" si="30"/>
        <v>0</v>
      </c>
      <c r="K234" s="89" t="s">
        <v>2280</v>
      </c>
      <c r="L234" s="16"/>
      <c r="M234" s="93" t="s">
        <v>1</v>
      </c>
      <c r="N234" s="94" t="s">
        <v>34</v>
      </c>
      <c r="O234" s="95">
        <v>0</v>
      </c>
      <c r="P234" s="95">
        <f t="shared" si="31"/>
        <v>0</v>
      </c>
      <c r="Q234" s="95">
        <v>0</v>
      </c>
      <c r="R234" s="95">
        <f t="shared" si="32"/>
        <v>0</v>
      </c>
      <c r="S234" s="95">
        <v>0</v>
      </c>
      <c r="T234" s="96">
        <f t="shared" si="33"/>
        <v>0</v>
      </c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R234" s="97" t="s">
        <v>248</v>
      </c>
      <c r="AT234" s="97" t="s">
        <v>142</v>
      </c>
      <c r="AU234" s="97" t="s">
        <v>76</v>
      </c>
      <c r="AY234" s="7" t="s">
        <v>140</v>
      </c>
      <c r="BE234" s="98">
        <f t="shared" si="34"/>
        <v>0</v>
      </c>
      <c r="BF234" s="98">
        <f t="shared" si="35"/>
        <v>0</v>
      </c>
      <c r="BG234" s="98">
        <f t="shared" si="36"/>
        <v>0</v>
      </c>
      <c r="BH234" s="98">
        <f t="shared" si="37"/>
        <v>0</v>
      </c>
      <c r="BI234" s="98">
        <f t="shared" si="38"/>
        <v>0</v>
      </c>
      <c r="BJ234" s="7" t="s">
        <v>76</v>
      </c>
      <c r="BK234" s="98">
        <f t="shared" si="39"/>
        <v>0</v>
      </c>
      <c r="BL234" s="7" t="s">
        <v>248</v>
      </c>
      <c r="BM234" s="97" t="s">
        <v>1174</v>
      </c>
    </row>
    <row r="235" spans="1:65" s="18" customFormat="1" ht="16.5" customHeight="1" x14ac:dyDescent="0.2">
      <c r="A235" s="15"/>
      <c r="B235" s="16"/>
      <c r="C235" s="87">
        <v>87</v>
      </c>
      <c r="D235" s="87" t="s">
        <v>142</v>
      </c>
      <c r="E235" s="88" t="s">
        <v>1533</v>
      </c>
      <c r="F235" s="89" t="s">
        <v>1534</v>
      </c>
      <c r="G235" s="90" t="s">
        <v>1442</v>
      </c>
      <c r="H235" s="91">
        <v>1</v>
      </c>
      <c r="I235" s="2"/>
      <c r="J235" s="92">
        <f t="shared" si="30"/>
        <v>0</v>
      </c>
      <c r="K235" s="89" t="s">
        <v>2280</v>
      </c>
      <c r="L235" s="16"/>
      <c r="M235" s="93" t="s">
        <v>1</v>
      </c>
      <c r="N235" s="94" t="s">
        <v>34</v>
      </c>
      <c r="O235" s="95">
        <v>0</v>
      </c>
      <c r="P235" s="95">
        <f t="shared" si="31"/>
        <v>0</v>
      </c>
      <c r="Q235" s="95">
        <v>0</v>
      </c>
      <c r="R235" s="95">
        <f t="shared" si="32"/>
        <v>0</v>
      </c>
      <c r="S235" s="95">
        <v>0</v>
      </c>
      <c r="T235" s="96">
        <f t="shared" si="33"/>
        <v>0</v>
      </c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R235" s="97" t="s">
        <v>248</v>
      </c>
      <c r="AT235" s="97" t="s">
        <v>142</v>
      </c>
      <c r="AU235" s="97" t="s">
        <v>76</v>
      </c>
      <c r="AY235" s="7" t="s">
        <v>140</v>
      </c>
      <c r="BE235" s="98">
        <f t="shared" si="34"/>
        <v>0</v>
      </c>
      <c r="BF235" s="98">
        <f t="shared" si="35"/>
        <v>0</v>
      </c>
      <c r="BG235" s="98">
        <f t="shared" si="36"/>
        <v>0</v>
      </c>
      <c r="BH235" s="98">
        <f t="shared" si="37"/>
        <v>0</v>
      </c>
      <c r="BI235" s="98">
        <f t="shared" si="38"/>
        <v>0</v>
      </c>
      <c r="BJ235" s="7" t="s">
        <v>76</v>
      </c>
      <c r="BK235" s="98">
        <f t="shared" si="39"/>
        <v>0</v>
      </c>
      <c r="BL235" s="7" t="s">
        <v>248</v>
      </c>
      <c r="BM235" s="97" t="s">
        <v>1201</v>
      </c>
    </row>
    <row r="236" spans="1:65" s="18" customFormat="1" ht="16.5" customHeight="1" x14ac:dyDescent="0.2">
      <c r="A236" s="15"/>
      <c r="B236" s="16"/>
      <c r="C236" s="87">
        <v>88</v>
      </c>
      <c r="D236" s="87" t="s">
        <v>142</v>
      </c>
      <c r="E236" s="88" t="s">
        <v>1535</v>
      </c>
      <c r="F236" s="89" t="s">
        <v>1536</v>
      </c>
      <c r="G236" s="90" t="s">
        <v>1442</v>
      </c>
      <c r="H236" s="91">
        <v>3</v>
      </c>
      <c r="I236" s="2"/>
      <c r="J236" s="92">
        <f t="shared" si="30"/>
        <v>0</v>
      </c>
      <c r="K236" s="89" t="s">
        <v>2280</v>
      </c>
      <c r="L236" s="16"/>
      <c r="M236" s="93" t="s">
        <v>1</v>
      </c>
      <c r="N236" s="94" t="s">
        <v>34</v>
      </c>
      <c r="O236" s="95">
        <v>0</v>
      </c>
      <c r="P236" s="95">
        <f t="shared" si="31"/>
        <v>0</v>
      </c>
      <c r="Q236" s="95">
        <v>0</v>
      </c>
      <c r="R236" s="95">
        <f t="shared" si="32"/>
        <v>0</v>
      </c>
      <c r="S236" s="95">
        <v>0</v>
      </c>
      <c r="T236" s="96">
        <f t="shared" si="33"/>
        <v>0</v>
      </c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R236" s="97" t="s">
        <v>248</v>
      </c>
      <c r="AT236" s="97" t="s">
        <v>142</v>
      </c>
      <c r="AU236" s="97" t="s">
        <v>76</v>
      </c>
      <c r="AY236" s="7" t="s">
        <v>140</v>
      </c>
      <c r="BE236" s="98">
        <f t="shared" si="34"/>
        <v>0</v>
      </c>
      <c r="BF236" s="98">
        <f t="shared" si="35"/>
        <v>0</v>
      </c>
      <c r="BG236" s="98">
        <f t="shared" si="36"/>
        <v>0</v>
      </c>
      <c r="BH236" s="98">
        <f t="shared" si="37"/>
        <v>0</v>
      </c>
      <c r="BI236" s="98">
        <f t="shared" si="38"/>
        <v>0</v>
      </c>
      <c r="BJ236" s="7" t="s">
        <v>76</v>
      </c>
      <c r="BK236" s="98">
        <f t="shared" si="39"/>
        <v>0</v>
      </c>
      <c r="BL236" s="7" t="s">
        <v>248</v>
      </c>
      <c r="BM236" s="97" t="s">
        <v>1210</v>
      </c>
    </row>
    <row r="237" spans="1:65" s="18" customFormat="1" ht="16.5" customHeight="1" x14ac:dyDescent="0.2">
      <c r="A237" s="15"/>
      <c r="B237" s="16"/>
      <c r="C237" s="87">
        <v>89</v>
      </c>
      <c r="D237" s="87" t="s">
        <v>142</v>
      </c>
      <c r="E237" s="88" t="s">
        <v>1537</v>
      </c>
      <c r="F237" s="89" t="s">
        <v>1538</v>
      </c>
      <c r="G237" s="90" t="s">
        <v>1442</v>
      </c>
      <c r="H237" s="91">
        <v>1</v>
      </c>
      <c r="I237" s="2"/>
      <c r="J237" s="92">
        <f t="shared" si="30"/>
        <v>0</v>
      </c>
      <c r="K237" s="89" t="s">
        <v>2280</v>
      </c>
      <c r="L237" s="16"/>
      <c r="M237" s="93" t="s">
        <v>1</v>
      </c>
      <c r="N237" s="94" t="s">
        <v>34</v>
      </c>
      <c r="O237" s="95">
        <v>0</v>
      </c>
      <c r="P237" s="95">
        <f t="shared" si="31"/>
        <v>0</v>
      </c>
      <c r="Q237" s="95">
        <v>0</v>
      </c>
      <c r="R237" s="95">
        <f t="shared" si="32"/>
        <v>0</v>
      </c>
      <c r="S237" s="95">
        <v>0</v>
      </c>
      <c r="T237" s="96">
        <f t="shared" si="33"/>
        <v>0</v>
      </c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R237" s="97" t="s">
        <v>248</v>
      </c>
      <c r="AT237" s="97" t="s">
        <v>142</v>
      </c>
      <c r="AU237" s="97" t="s">
        <v>76</v>
      </c>
      <c r="AY237" s="7" t="s">
        <v>140</v>
      </c>
      <c r="BE237" s="98">
        <f t="shared" si="34"/>
        <v>0</v>
      </c>
      <c r="BF237" s="98">
        <f t="shared" si="35"/>
        <v>0</v>
      </c>
      <c r="BG237" s="98">
        <f t="shared" si="36"/>
        <v>0</v>
      </c>
      <c r="BH237" s="98">
        <f t="shared" si="37"/>
        <v>0</v>
      </c>
      <c r="BI237" s="98">
        <f t="shared" si="38"/>
        <v>0</v>
      </c>
      <c r="BJ237" s="7" t="s">
        <v>76</v>
      </c>
      <c r="BK237" s="98">
        <f t="shared" si="39"/>
        <v>0</v>
      </c>
      <c r="BL237" s="7" t="s">
        <v>248</v>
      </c>
      <c r="BM237" s="97" t="s">
        <v>1217</v>
      </c>
    </row>
    <row r="238" spans="1:65" s="18" customFormat="1" ht="16.5" customHeight="1" x14ac:dyDescent="0.2">
      <c r="A238" s="15"/>
      <c r="B238" s="16"/>
      <c r="C238" s="87">
        <v>90</v>
      </c>
      <c r="D238" s="87" t="s">
        <v>142</v>
      </c>
      <c r="E238" s="88" t="s">
        <v>1539</v>
      </c>
      <c r="F238" s="89" t="s">
        <v>1540</v>
      </c>
      <c r="G238" s="90" t="s">
        <v>1442</v>
      </c>
      <c r="H238" s="91">
        <v>1</v>
      </c>
      <c r="I238" s="2"/>
      <c r="J238" s="92">
        <f t="shared" si="30"/>
        <v>0</v>
      </c>
      <c r="K238" s="89" t="s">
        <v>2280</v>
      </c>
      <c r="L238" s="16"/>
      <c r="M238" s="93" t="s">
        <v>1</v>
      </c>
      <c r="N238" s="94" t="s">
        <v>34</v>
      </c>
      <c r="O238" s="95">
        <v>0</v>
      </c>
      <c r="P238" s="95">
        <f t="shared" si="31"/>
        <v>0</v>
      </c>
      <c r="Q238" s="95">
        <v>0</v>
      </c>
      <c r="R238" s="95">
        <f t="shared" si="32"/>
        <v>0</v>
      </c>
      <c r="S238" s="95">
        <v>0</v>
      </c>
      <c r="T238" s="96">
        <f t="shared" si="33"/>
        <v>0</v>
      </c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R238" s="97" t="s">
        <v>248</v>
      </c>
      <c r="AT238" s="97" t="s">
        <v>142</v>
      </c>
      <c r="AU238" s="97" t="s">
        <v>76</v>
      </c>
      <c r="AY238" s="7" t="s">
        <v>140</v>
      </c>
      <c r="BE238" s="98">
        <f t="shared" si="34"/>
        <v>0</v>
      </c>
      <c r="BF238" s="98">
        <f t="shared" si="35"/>
        <v>0</v>
      </c>
      <c r="BG238" s="98">
        <f t="shared" si="36"/>
        <v>0</v>
      </c>
      <c r="BH238" s="98">
        <f t="shared" si="37"/>
        <v>0</v>
      </c>
      <c r="BI238" s="98">
        <f t="shared" si="38"/>
        <v>0</v>
      </c>
      <c r="BJ238" s="7" t="s">
        <v>76</v>
      </c>
      <c r="BK238" s="98">
        <f t="shared" si="39"/>
        <v>0</v>
      </c>
      <c r="BL238" s="7" t="s">
        <v>248</v>
      </c>
      <c r="BM238" s="97" t="s">
        <v>1222</v>
      </c>
    </row>
    <row r="239" spans="1:65" s="18" customFormat="1" ht="16.5" customHeight="1" x14ac:dyDescent="0.2">
      <c r="A239" s="15"/>
      <c r="B239" s="16"/>
      <c r="C239" s="87">
        <v>91</v>
      </c>
      <c r="D239" s="87" t="s">
        <v>142</v>
      </c>
      <c r="E239" s="88" t="s">
        <v>1541</v>
      </c>
      <c r="F239" s="89" t="s">
        <v>1542</v>
      </c>
      <c r="G239" s="90" t="s">
        <v>1442</v>
      </c>
      <c r="H239" s="91">
        <v>2</v>
      </c>
      <c r="I239" s="2"/>
      <c r="J239" s="92">
        <f t="shared" si="30"/>
        <v>0</v>
      </c>
      <c r="K239" s="89" t="s">
        <v>2280</v>
      </c>
      <c r="L239" s="16"/>
      <c r="M239" s="93" t="s">
        <v>1</v>
      </c>
      <c r="N239" s="94" t="s">
        <v>34</v>
      </c>
      <c r="O239" s="95">
        <v>0</v>
      </c>
      <c r="P239" s="95">
        <f t="shared" si="31"/>
        <v>0</v>
      </c>
      <c r="Q239" s="95">
        <v>0</v>
      </c>
      <c r="R239" s="95">
        <f t="shared" si="32"/>
        <v>0</v>
      </c>
      <c r="S239" s="95">
        <v>0</v>
      </c>
      <c r="T239" s="96">
        <f t="shared" si="33"/>
        <v>0</v>
      </c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R239" s="97" t="s">
        <v>248</v>
      </c>
      <c r="AT239" s="97" t="s">
        <v>142</v>
      </c>
      <c r="AU239" s="97" t="s">
        <v>76</v>
      </c>
      <c r="AY239" s="7" t="s">
        <v>140</v>
      </c>
      <c r="BE239" s="98">
        <f t="shared" si="34"/>
        <v>0</v>
      </c>
      <c r="BF239" s="98">
        <f t="shared" si="35"/>
        <v>0</v>
      </c>
      <c r="BG239" s="98">
        <f t="shared" si="36"/>
        <v>0</v>
      </c>
      <c r="BH239" s="98">
        <f t="shared" si="37"/>
        <v>0</v>
      </c>
      <c r="BI239" s="98">
        <f t="shared" si="38"/>
        <v>0</v>
      </c>
      <c r="BJ239" s="7" t="s">
        <v>76</v>
      </c>
      <c r="BK239" s="98">
        <f t="shared" si="39"/>
        <v>0</v>
      </c>
      <c r="BL239" s="7" t="s">
        <v>248</v>
      </c>
      <c r="BM239" s="97" t="s">
        <v>1231</v>
      </c>
    </row>
    <row r="240" spans="1:65" s="18" customFormat="1" ht="16.5" customHeight="1" x14ac:dyDescent="0.2">
      <c r="A240" s="15"/>
      <c r="B240" s="16"/>
      <c r="C240" s="87">
        <v>92</v>
      </c>
      <c r="D240" s="87" t="s">
        <v>142</v>
      </c>
      <c r="E240" s="88" t="s">
        <v>1543</v>
      </c>
      <c r="F240" s="89" t="s">
        <v>1544</v>
      </c>
      <c r="G240" s="90" t="s">
        <v>1442</v>
      </c>
      <c r="H240" s="91">
        <v>1</v>
      </c>
      <c r="I240" s="2"/>
      <c r="J240" s="92">
        <f t="shared" si="30"/>
        <v>0</v>
      </c>
      <c r="K240" s="89" t="s">
        <v>2280</v>
      </c>
      <c r="L240" s="16"/>
      <c r="M240" s="93" t="s">
        <v>1</v>
      </c>
      <c r="N240" s="94" t="s">
        <v>34</v>
      </c>
      <c r="O240" s="95">
        <v>0</v>
      </c>
      <c r="P240" s="95">
        <f t="shared" si="31"/>
        <v>0</v>
      </c>
      <c r="Q240" s="95">
        <v>0</v>
      </c>
      <c r="R240" s="95">
        <f t="shared" si="32"/>
        <v>0</v>
      </c>
      <c r="S240" s="95">
        <v>0</v>
      </c>
      <c r="T240" s="96">
        <f t="shared" si="33"/>
        <v>0</v>
      </c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R240" s="97" t="s">
        <v>248</v>
      </c>
      <c r="AT240" s="97" t="s">
        <v>142</v>
      </c>
      <c r="AU240" s="97" t="s">
        <v>76</v>
      </c>
      <c r="AY240" s="7" t="s">
        <v>140</v>
      </c>
      <c r="BE240" s="98">
        <f t="shared" si="34"/>
        <v>0</v>
      </c>
      <c r="BF240" s="98">
        <f t="shared" si="35"/>
        <v>0</v>
      </c>
      <c r="BG240" s="98">
        <f t="shared" si="36"/>
        <v>0</v>
      </c>
      <c r="BH240" s="98">
        <f t="shared" si="37"/>
        <v>0</v>
      </c>
      <c r="BI240" s="98">
        <f t="shared" si="38"/>
        <v>0</v>
      </c>
      <c r="BJ240" s="7" t="s">
        <v>76</v>
      </c>
      <c r="BK240" s="98">
        <f t="shared" si="39"/>
        <v>0</v>
      </c>
      <c r="BL240" s="7" t="s">
        <v>248</v>
      </c>
      <c r="BM240" s="97" t="s">
        <v>1242</v>
      </c>
    </row>
    <row r="241" spans="1:65" s="18" customFormat="1" ht="16.5" customHeight="1" x14ac:dyDescent="0.2">
      <c r="A241" s="15"/>
      <c r="B241" s="16"/>
      <c r="C241" s="87">
        <v>93</v>
      </c>
      <c r="D241" s="87" t="s">
        <v>142</v>
      </c>
      <c r="E241" s="88" t="s">
        <v>1545</v>
      </c>
      <c r="F241" s="89" t="s">
        <v>1546</v>
      </c>
      <c r="G241" s="90" t="s">
        <v>1442</v>
      </c>
      <c r="H241" s="91">
        <v>1</v>
      </c>
      <c r="I241" s="2"/>
      <c r="J241" s="92">
        <f t="shared" si="30"/>
        <v>0</v>
      </c>
      <c r="K241" s="89" t="s">
        <v>2280</v>
      </c>
      <c r="L241" s="16"/>
      <c r="M241" s="93" t="s">
        <v>1</v>
      </c>
      <c r="N241" s="94" t="s">
        <v>34</v>
      </c>
      <c r="O241" s="95">
        <v>0</v>
      </c>
      <c r="P241" s="95">
        <f t="shared" si="31"/>
        <v>0</v>
      </c>
      <c r="Q241" s="95">
        <v>0</v>
      </c>
      <c r="R241" s="95">
        <f t="shared" si="32"/>
        <v>0</v>
      </c>
      <c r="S241" s="95">
        <v>0</v>
      </c>
      <c r="T241" s="96">
        <f t="shared" si="33"/>
        <v>0</v>
      </c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R241" s="97" t="s">
        <v>248</v>
      </c>
      <c r="AT241" s="97" t="s">
        <v>142</v>
      </c>
      <c r="AU241" s="97" t="s">
        <v>76</v>
      </c>
      <c r="AY241" s="7" t="s">
        <v>140</v>
      </c>
      <c r="BE241" s="98">
        <f t="shared" si="34"/>
        <v>0</v>
      </c>
      <c r="BF241" s="98">
        <f t="shared" si="35"/>
        <v>0</v>
      </c>
      <c r="BG241" s="98">
        <f t="shared" si="36"/>
        <v>0</v>
      </c>
      <c r="BH241" s="98">
        <f t="shared" si="37"/>
        <v>0</v>
      </c>
      <c r="BI241" s="98">
        <f t="shared" si="38"/>
        <v>0</v>
      </c>
      <c r="BJ241" s="7" t="s">
        <v>76</v>
      </c>
      <c r="BK241" s="98">
        <f t="shared" si="39"/>
        <v>0</v>
      </c>
      <c r="BL241" s="7" t="s">
        <v>248</v>
      </c>
      <c r="BM241" s="97" t="s">
        <v>1249</v>
      </c>
    </row>
    <row r="242" spans="1:65" s="18" customFormat="1" ht="16.5" customHeight="1" x14ac:dyDescent="0.2">
      <c r="A242" s="15"/>
      <c r="B242" s="16"/>
      <c r="C242" s="87">
        <v>94</v>
      </c>
      <c r="D242" s="87" t="s">
        <v>142</v>
      </c>
      <c r="E242" s="88" t="s">
        <v>1547</v>
      </c>
      <c r="F242" s="89" t="s">
        <v>1548</v>
      </c>
      <c r="G242" s="90" t="s">
        <v>1442</v>
      </c>
      <c r="H242" s="91">
        <v>1</v>
      </c>
      <c r="I242" s="2"/>
      <c r="J242" s="92">
        <f t="shared" si="30"/>
        <v>0</v>
      </c>
      <c r="K242" s="89" t="s">
        <v>2280</v>
      </c>
      <c r="L242" s="16"/>
      <c r="M242" s="93" t="s">
        <v>1</v>
      </c>
      <c r="N242" s="94" t="s">
        <v>34</v>
      </c>
      <c r="O242" s="95">
        <v>0</v>
      </c>
      <c r="P242" s="95">
        <f t="shared" si="31"/>
        <v>0</v>
      </c>
      <c r="Q242" s="95">
        <v>0</v>
      </c>
      <c r="R242" s="95">
        <f t="shared" si="32"/>
        <v>0</v>
      </c>
      <c r="S242" s="95">
        <v>0</v>
      </c>
      <c r="T242" s="96">
        <f t="shared" si="33"/>
        <v>0</v>
      </c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R242" s="97" t="s">
        <v>248</v>
      </c>
      <c r="AT242" s="97" t="s">
        <v>142</v>
      </c>
      <c r="AU242" s="97" t="s">
        <v>76</v>
      </c>
      <c r="AY242" s="7" t="s">
        <v>140</v>
      </c>
      <c r="BE242" s="98">
        <f t="shared" si="34"/>
        <v>0</v>
      </c>
      <c r="BF242" s="98">
        <f t="shared" si="35"/>
        <v>0</v>
      </c>
      <c r="BG242" s="98">
        <f t="shared" si="36"/>
        <v>0</v>
      </c>
      <c r="BH242" s="98">
        <f t="shared" si="37"/>
        <v>0</v>
      </c>
      <c r="BI242" s="98">
        <f t="shared" si="38"/>
        <v>0</v>
      </c>
      <c r="BJ242" s="7" t="s">
        <v>76</v>
      </c>
      <c r="BK242" s="98">
        <f t="shared" si="39"/>
        <v>0</v>
      </c>
      <c r="BL242" s="7" t="s">
        <v>248</v>
      </c>
      <c r="BM242" s="97" t="s">
        <v>1254</v>
      </c>
    </row>
    <row r="243" spans="1:65" s="18" customFormat="1" ht="24.2" customHeight="1" x14ac:dyDescent="0.2">
      <c r="A243" s="15"/>
      <c r="B243" s="16"/>
      <c r="C243" s="87">
        <v>95</v>
      </c>
      <c r="D243" s="87" t="s">
        <v>142</v>
      </c>
      <c r="E243" s="88" t="s">
        <v>1549</v>
      </c>
      <c r="F243" s="89" t="s">
        <v>1550</v>
      </c>
      <c r="G243" s="90" t="s">
        <v>1442</v>
      </c>
      <c r="H243" s="91">
        <v>1</v>
      </c>
      <c r="I243" s="2"/>
      <c r="J243" s="92">
        <f t="shared" si="30"/>
        <v>0</v>
      </c>
      <c r="K243" s="89" t="s">
        <v>2280</v>
      </c>
      <c r="L243" s="16"/>
      <c r="M243" s="93" t="s">
        <v>1</v>
      </c>
      <c r="N243" s="94" t="s">
        <v>34</v>
      </c>
      <c r="O243" s="95">
        <v>0</v>
      </c>
      <c r="P243" s="95">
        <f t="shared" si="31"/>
        <v>0</v>
      </c>
      <c r="Q243" s="95">
        <v>0</v>
      </c>
      <c r="R243" s="95">
        <f t="shared" si="32"/>
        <v>0</v>
      </c>
      <c r="S243" s="95">
        <v>0</v>
      </c>
      <c r="T243" s="96">
        <f t="shared" si="33"/>
        <v>0</v>
      </c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R243" s="97" t="s">
        <v>248</v>
      </c>
      <c r="AT243" s="97" t="s">
        <v>142</v>
      </c>
      <c r="AU243" s="97" t="s">
        <v>76</v>
      </c>
      <c r="AY243" s="7" t="s">
        <v>140</v>
      </c>
      <c r="BE243" s="98">
        <f t="shared" si="34"/>
        <v>0</v>
      </c>
      <c r="BF243" s="98">
        <f t="shared" si="35"/>
        <v>0</v>
      </c>
      <c r="BG243" s="98">
        <f t="shared" si="36"/>
        <v>0</v>
      </c>
      <c r="BH243" s="98">
        <f t="shared" si="37"/>
        <v>0</v>
      </c>
      <c r="BI243" s="98">
        <f t="shared" si="38"/>
        <v>0</v>
      </c>
      <c r="BJ243" s="7" t="s">
        <v>76</v>
      </c>
      <c r="BK243" s="98">
        <f t="shared" si="39"/>
        <v>0</v>
      </c>
      <c r="BL243" s="7" t="s">
        <v>248</v>
      </c>
      <c r="BM243" s="97" t="s">
        <v>1260</v>
      </c>
    </row>
    <row r="244" spans="1:65" s="18" customFormat="1" ht="16.5" customHeight="1" x14ac:dyDescent="0.2">
      <c r="A244" s="15"/>
      <c r="B244" s="16"/>
      <c r="C244" s="87">
        <v>96</v>
      </c>
      <c r="D244" s="87" t="s">
        <v>142</v>
      </c>
      <c r="E244" s="88" t="s">
        <v>1551</v>
      </c>
      <c r="F244" s="89" t="s">
        <v>1552</v>
      </c>
      <c r="G244" s="90" t="s">
        <v>1442</v>
      </c>
      <c r="H244" s="91">
        <v>4</v>
      </c>
      <c r="I244" s="2"/>
      <c r="J244" s="92">
        <f t="shared" si="30"/>
        <v>0</v>
      </c>
      <c r="K244" s="89" t="s">
        <v>2280</v>
      </c>
      <c r="L244" s="16"/>
      <c r="M244" s="93" t="s">
        <v>1</v>
      </c>
      <c r="N244" s="94" t="s">
        <v>34</v>
      </c>
      <c r="O244" s="95">
        <v>0</v>
      </c>
      <c r="P244" s="95">
        <f t="shared" si="31"/>
        <v>0</v>
      </c>
      <c r="Q244" s="95">
        <v>0</v>
      </c>
      <c r="R244" s="95">
        <f t="shared" si="32"/>
        <v>0</v>
      </c>
      <c r="S244" s="95">
        <v>0</v>
      </c>
      <c r="T244" s="96">
        <f t="shared" si="33"/>
        <v>0</v>
      </c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R244" s="97" t="s">
        <v>248</v>
      </c>
      <c r="AT244" s="97" t="s">
        <v>142</v>
      </c>
      <c r="AU244" s="97" t="s">
        <v>76</v>
      </c>
      <c r="AY244" s="7" t="s">
        <v>140</v>
      </c>
      <c r="BE244" s="98">
        <f t="shared" si="34"/>
        <v>0</v>
      </c>
      <c r="BF244" s="98">
        <f t="shared" si="35"/>
        <v>0</v>
      </c>
      <c r="BG244" s="98">
        <f t="shared" si="36"/>
        <v>0</v>
      </c>
      <c r="BH244" s="98">
        <f t="shared" si="37"/>
        <v>0</v>
      </c>
      <c r="BI244" s="98">
        <f t="shared" si="38"/>
        <v>0</v>
      </c>
      <c r="BJ244" s="7" t="s">
        <v>76</v>
      </c>
      <c r="BK244" s="98">
        <f t="shared" si="39"/>
        <v>0</v>
      </c>
      <c r="BL244" s="7" t="s">
        <v>248</v>
      </c>
      <c r="BM244" s="97" t="s">
        <v>1279</v>
      </c>
    </row>
    <row r="245" spans="1:65" s="18" customFormat="1" ht="21.75" customHeight="1" x14ac:dyDescent="0.2">
      <c r="A245" s="15"/>
      <c r="B245" s="16"/>
      <c r="C245" s="87">
        <v>97</v>
      </c>
      <c r="D245" s="87" t="s">
        <v>142</v>
      </c>
      <c r="E245" s="88" t="s">
        <v>1553</v>
      </c>
      <c r="F245" s="89" t="s">
        <v>1554</v>
      </c>
      <c r="G245" s="90" t="s">
        <v>1442</v>
      </c>
      <c r="H245" s="91">
        <v>1</v>
      </c>
      <c r="I245" s="2"/>
      <c r="J245" s="92">
        <f t="shared" si="30"/>
        <v>0</v>
      </c>
      <c r="K245" s="89" t="s">
        <v>2280</v>
      </c>
      <c r="L245" s="16"/>
      <c r="M245" s="93" t="s">
        <v>1</v>
      </c>
      <c r="N245" s="94" t="s">
        <v>34</v>
      </c>
      <c r="O245" s="95">
        <v>0</v>
      </c>
      <c r="P245" s="95">
        <f t="shared" si="31"/>
        <v>0</v>
      </c>
      <c r="Q245" s="95">
        <v>0</v>
      </c>
      <c r="R245" s="95">
        <f t="shared" si="32"/>
        <v>0</v>
      </c>
      <c r="S245" s="95">
        <v>0</v>
      </c>
      <c r="T245" s="96">
        <f t="shared" si="33"/>
        <v>0</v>
      </c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R245" s="97" t="s">
        <v>248</v>
      </c>
      <c r="AT245" s="97" t="s">
        <v>142</v>
      </c>
      <c r="AU245" s="97" t="s">
        <v>76</v>
      </c>
      <c r="AY245" s="7" t="s">
        <v>140</v>
      </c>
      <c r="BE245" s="98">
        <f t="shared" si="34"/>
        <v>0</v>
      </c>
      <c r="BF245" s="98">
        <f t="shared" si="35"/>
        <v>0</v>
      </c>
      <c r="BG245" s="98">
        <f t="shared" si="36"/>
        <v>0</v>
      </c>
      <c r="BH245" s="98">
        <f t="shared" si="37"/>
        <v>0</v>
      </c>
      <c r="BI245" s="98">
        <f t="shared" si="38"/>
        <v>0</v>
      </c>
      <c r="BJ245" s="7" t="s">
        <v>76</v>
      </c>
      <c r="BK245" s="98">
        <f t="shared" si="39"/>
        <v>0</v>
      </c>
      <c r="BL245" s="7" t="s">
        <v>248</v>
      </c>
      <c r="BM245" s="97" t="s">
        <v>1288</v>
      </c>
    </row>
    <row r="246" spans="1:65" s="18" customFormat="1" ht="16.5" customHeight="1" x14ac:dyDescent="0.2">
      <c r="A246" s="15"/>
      <c r="B246" s="16"/>
      <c r="C246" s="87">
        <v>98</v>
      </c>
      <c r="D246" s="87" t="s">
        <v>142</v>
      </c>
      <c r="E246" s="88" t="s">
        <v>1555</v>
      </c>
      <c r="F246" s="89" t="s">
        <v>1556</v>
      </c>
      <c r="G246" s="90" t="s">
        <v>1442</v>
      </c>
      <c r="H246" s="91">
        <v>1</v>
      </c>
      <c r="I246" s="2"/>
      <c r="J246" s="92">
        <f t="shared" si="30"/>
        <v>0</v>
      </c>
      <c r="K246" s="89" t="s">
        <v>2280</v>
      </c>
      <c r="L246" s="16"/>
      <c r="M246" s="93" t="s">
        <v>1</v>
      </c>
      <c r="N246" s="94" t="s">
        <v>34</v>
      </c>
      <c r="O246" s="95">
        <v>0</v>
      </c>
      <c r="P246" s="95">
        <f t="shared" si="31"/>
        <v>0</v>
      </c>
      <c r="Q246" s="95">
        <v>0</v>
      </c>
      <c r="R246" s="95">
        <f t="shared" si="32"/>
        <v>0</v>
      </c>
      <c r="S246" s="95">
        <v>0</v>
      </c>
      <c r="T246" s="96">
        <f t="shared" si="33"/>
        <v>0</v>
      </c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R246" s="97" t="s">
        <v>248</v>
      </c>
      <c r="AT246" s="97" t="s">
        <v>142</v>
      </c>
      <c r="AU246" s="97" t="s">
        <v>76</v>
      </c>
      <c r="AY246" s="7" t="s">
        <v>140</v>
      </c>
      <c r="BE246" s="98">
        <f t="shared" si="34"/>
        <v>0</v>
      </c>
      <c r="BF246" s="98">
        <f t="shared" si="35"/>
        <v>0</v>
      </c>
      <c r="BG246" s="98">
        <f t="shared" si="36"/>
        <v>0</v>
      </c>
      <c r="BH246" s="98">
        <f t="shared" si="37"/>
        <v>0</v>
      </c>
      <c r="BI246" s="98">
        <f t="shared" si="38"/>
        <v>0</v>
      </c>
      <c r="BJ246" s="7" t="s">
        <v>76</v>
      </c>
      <c r="BK246" s="98">
        <f t="shared" si="39"/>
        <v>0</v>
      </c>
      <c r="BL246" s="7" t="s">
        <v>248</v>
      </c>
      <c r="BM246" s="97" t="s">
        <v>1297</v>
      </c>
    </row>
    <row r="247" spans="1:65" s="18" customFormat="1" ht="16.5" customHeight="1" x14ac:dyDescent="0.2">
      <c r="A247" s="15"/>
      <c r="B247" s="16"/>
      <c r="C247" s="87">
        <v>99</v>
      </c>
      <c r="D247" s="87" t="s">
        <v>142</v>
      </c>
      <c r="E247" s="88" t="s">
        <v>1557</v>
      </c>
      <c r="F247" s="89" t="s">
        <v>1558</v>
      </c>
      <c r="G247" s="90" t="s">
        <v>1442</v>
      </c>
      <c r="H247" s="91">
        <v>1</v>
      </c>
      <c r="I247" s="2"/>
      <c r="J247" s="92">
        <f t="shared" si="30"/>
        <v>0</v>
      </c>
      <c r="K247" s="89" t="s">
        <v>2280</v>
      </c>
      <c r="L247" s="16"/>
      <c r="M247" s="93" t="s">
        <v>1</v>
      </c>
      <c r="N247" s="94" t="s">
        <v>34</v>
      </c>
      <c r="O247" s="95">
        <v>0</v>
      </c>
      <c r="P247" s="95">
        <f t="shared" si="31"/>
        <v>0</v>
      </c>
      <c r="Q247" s="95">
        <v>0</v>
      </c>
      <c r="R247" s="95">
        <f t="shared" si="32"/>
        <v>0</v>
      </c>
      <c r="S247" s="95">
        <v>0</v>
      </c>
      <c r="T247" s="96">
        <f t="shared" si="33"/>
        <v>0</v>
      </c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R247" s="97" t="s">
        <v>248</v>
      </c>
      <c r="AT247" s="97" t="s">
        <v>142</v>
      </c>
      <c r="AU247" s="97" t="s">
        <v>76</v>
      </c>
      <c r="AY247" s="7" t="s">
        <v>140</v>
      </c>
      <c r="BE247" s="98">
        <f t="shared" si="34"/>
        <v>0</v>
      </c>
      <c r="BF247" s="98">
        <f t="shared" si="35"/>
        <v>0</v>
      </c>
      <c r="BG247" s="98">
        <f t="shared" si="36"/>
        <v>0</v>
      </c>
      <c r="BH247" s="98">
        <f t="shared" si="37"/>
        <v>0</v>
      </c>
      <c r="BI247" s="98">
        <f t="shared" si="38"/>
        <v>0</v>
      </c>
      <c r="BJ247" s="7" t="s">
        <v>76</v>
      </c>
      <c r="BK247" s="98">
        <f t="shared" si="39"/>
        <v>0</v>
      </c>
      <c r="BL247" s="7" t="s">
        <v>248</v>
      </c>
      <c r="BM247" s="97" t="s">
        <v>1309</v>
      </c>
    </row>
    <row r="248" spans="1:65" s="18" customFormat="1" ht="21.75" customHeight="1" x14ac:dyDescent="0.2">
      <c r="A248" s="15"/>
      <c r="B248" s="16"/>
      <c r="C248" s="87">
        <v>100</v>
      </c>
      <c r="D248" s="87" t="s">
        <v>142</v>
      </c>
      <c r="E248" s="88" t="s">
        <v>1559</v>
      </c>
      <c r="F248" s="89" t="s">
        <v>1560</v>
      </c>
      <c r="G248" s="90" t="s">
        <v>771</v>
      </c>
      <c r="H248" s="91">
        <v>2945.3</v>
      </c>
      <c r="I248" s="2"/>
      <c r="J248" s="92">
        <f t="shared" si="30"/>
        <v>0</v>
      </c>
      <c r="K248" s="89" t="s">
        <v>2789</v>
      </c>
      <c r="L248" s="16"/>
      <c r="M248" s="93" t="s">
        <v>1</v>
      </c>
      <c r="N248" s="94" t="s">
        <v>34</v>
      </c>
      <c r="O248" s="95">
        <v>0</v>
      </c>
      <c r="P248" s="95">
        <f t="shared" si="31"/>
        <v>0</v>
      </c>
      <c r="Q248" s="95">
        <v>0</v>
      </c>
      <c r="R248" s="95">
        <f t="shared" si="32"/>
        <v>0</v>
      </c>
      <c r="S248" s="95">
        <v>0</v>
      </c>
      <c r="T248" s="96">
        <f t="shared" si="33"/>
        <v>0</v>
      </c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R248" s="97" t="s">
        <v>248</v>
      </c>
      <c r="AT248" s="97" t="s">
        <v>142</v>
      </c>
      <c r="AU248" s="97" t="s">
        <v>76</v>
      </c>
      <c r="AY248" s="7" t="s">
        <v>140</v>
      </c>
      <c r="BE248" s="98">
        <f t="shared" si="34"/>
        <v>0</v>
      </c>
      <c r="BF248" s="98">
        <f t="shared" si="35"/>
        <v>0</v>
      </c>
      <c r="BG248" s="98">
        <f t="shared" si="36"/>
        <v>0</v>
      </c>
      <c r="BH248" s="98">
        <f t="shared" si="37"/>
        <v>0</v>
      </c>
      <c r="BI248" s="98">
        <f t="shared" si="38"/>
        <v>0</v>
      </c>
      <c r="BJ248" s="7" t="s">
        <v>76</v>
      </c>
      <c r="BK248" s="98">
        <f t="shared" si="39"/>
        <v>0</v>
      </c>
      <c r="BL248" s="7" t="s">
        <v>248</v>
      </c>
      <c r="BM248" s="97" t="s">
        <v>1319</v>
      </c>
    </row>
    <row r="249" spans="1:65" s="76" customFormat="1" ht="25.9" customHeight="1" x14ac:dyDescent="0.2">
      <c r="B249" s="77"/>
      <c r="D249" s="78" t="s">
        <v>67</v>
      </c>
      <c r="E249" s="79" t="s">
        <v>868</v>
      </c>
      <c r="F249" s="79" t="s">
        <v>869</v>
      </c>
      <c r="J249" s="80">
        <f>BK249</f>
        <v>0</v>
      </c>
      <c r="L249" s="77"/>
      <c r="M249" s="81"/>
      <c r="N249" s="82"/>
      <c r="O249" s="82"/>
      <c r="P249" s="83">
        <f>P250</f>
        <v>0</v>
      </c>
      <c r="Q249" s="82"/>
      <c r="R249" s="83">
        <f>R250</f>
        <v>0</v>
      </c>
      <c r="S249" s="82"/>
      <c r="T249" s="84">
        <f>T250</f>
        <v>0</v>
      </c>
      <c r="AR249" s="78" t="s">
        <v>78</v>
      </c>
      <c r="AT249" s="85" t="s">
        <v>67</v>
      </c>
      <c r="AU249" s="85" t="s">
        <v>68</v>
      </c>
      <c r="AY249" s="78" t="s">
        <v>140</v>
      </c>
      <c r="BK249" s="86">
        <f>BK250</f>
        <v>0</v>
      </c>
    </row>
    <row r="250" spans="1:65" s="18" customFormat="1" ht="24.2" customHeight="1" x14ac:dyDescent="0.2">
      <c r="A250" s="15"/>
      <c r="B250" s="16"/>
      <c r="C250" s="87">
        <v>101</v>
      </c>
      <c r="D250" s="87" t="s">
        <v>142</v>
      </c>
      <c r="E250" s="88" t="s">
        <v>1561</v>
      </c>
      <c r="F250" s="89" t="s">
        <v>2319</v>
      </c>
      <c r="G250" s="90" t="s">
        <v>922</v>
      </c>
      <c r="H250" s="91">
        <v>20</v>
      </c>
      <c r="I250" s="2"/>
      <c r="J250" s="92">
        <f>ROUND(I250*H250,2)</f>
        <v>0</v>
      </c>
      <c r="K250" s="89" t="s">
        <v>2280</v>
      </c>
      <c r="L250" s="16"/>
      <c r="M250" s="93" t="s">
        <v>1</v>
      </c>
      <c r="N250" s="94" t="s">
        <v>34</v>
      </c>
      <c r="O250" s="95">
        <v>0</v>
      </c>
      <c r="P250" s="95">
        <f>O250*H250</f>
        <v>0</v>
      </c>
      <c r="Q250" s="95">
        <v>0</v>
      </c>
      <c r="R250" s="95">
        <f>Q250*H250</f>
        <v>0</v>
      </c>
      <c r="S250" s="95">
        <v>0</v>
      </c>
      <c r="T250" s="96">
        <f>S250*H250</f>
        <v>0</v>
      </c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R250" s="97" t="s">
        <v>248</v>
      </c>
      <c r="AT250" s="97" t="s">
        <v>142</v>
      </c>
      <c r="AU250" s="97" t="s">
        <v>76</v>
      </c>
      <c r="AY250" s="7" t="s">
        <v>140</v>
      </c>
      <c r="BE250" s="98">
        <f>IF(N250="základní",J250,0)</f>
        <v>0</v>
      </c>
      <c r="BF250" s="98">
        <f>IF(N250="snížená",J250,0)</f>
        <v>0</v>
      </c>
      <c r="BG250" s="98">
        <f>IF(N250="zákl. přenesená",J250,0)</f>
        <v>0</v>
      </c>
      <c r="BH250" s="98">
        <f>IF(N250="sníž. přenesená",J250,0)</f>
        <v>0</v>
      </c>
      <c r="BI250" s="98">
        <f>IF(N250="nulová",J250,0)</f>
        <v>0</v>
      </c>
      <c r="BJ250" s="7" t="s">
        <v>76</v>
      </c>
      <c r="BK250" s="98">
        <f>ROUND(I250*H250,2)</f>
        <v>0</v>
      </c>
      <c r="BL250" s="7" t="s">
        <v>248</v>
      </c>
      <c r="BM250" s="97" t="s">
        <v>1332</v>
      </c>
    </row>
    <row r="251" spans="1:65" s="76" customFormat="1" ht="25.9" customHeight="1" x14ac:dyDescent="0.2">
      <c r="B251" s="77"/>
      <c r="D251" s="78" t="s">
        <v>67</v>
      </c>
      <c r="E251" s="79" t="s">
        <v>840</v>
      </c>
      <c r="F251" s="79" t="s">
        <v>1562</v>
      </c>
      <c r="J251" s="80">
        <f>BK251</f>
        <v>0</v>
      </c>
      <c r="L251" s="77"/>
      <c r="M251" s="81"/>
      <c r="N251" s="82"/>
      <c r="O251" s="82"/>
      <c r="P251" s="83">
        <f>P252</f>
        <v>0</v>
      </c>
      <c r="Q251" s="82"/>
      <c r="R251" s="83">
        <f>R252</f>
        <v>0</v>
      </c>
      <c r="S251" s="82"/>
      <c r="T251" s="84">
        <f>T252</f>
        <v>0</v>
      </c>
      <c r="AR251" s="78" t="s">
        <v>76</v>
      </c>
      <c r="AT251" s="85" t="s">
        <v>67</v>
      </c>
      <c r="AU251" s="85" t="s">
        <v>68</v>
      </c>
      <c r="AY251" s="78" t="s">
        <v>140</v>
      </c>
      <c r="BK251" s="86">
        <f>BK252</f>
        <v>0</v>
      </c>
    </row>
    <row r="252" spans="1:65" s="18" customFormat="1" ht="16.5" customHeight="1" x14ac:dyDescent="0.2">
      <c r="A252" s="15"/>
      <c r="B252" s="16"/>
      <c r="C252" s="87">
        <v>102</v>
      </c>
      <c r="D252" s="87" t="s">
        <v>142</v>
      </c>
      <c r="E252" s="88" t="s">
        <v>1563</v>
      </c>
      <c r="F252" s="89" t="s">
        <v>1564</v>
      </c>
      <c r="G252" s="90" t="s">
        <v>203</v>
      </c>
      <c r="H252" s="91">
        <v>45</v>
      </c>
      <c r="I252" s="2"/>
      <c r="J252" s="92">
        <f>ROUND(I252*H252,2)</f>
        <v>0</v>
      </c>
      <c r="K252" s="89" t="s">
        <v>2789</v>
      </c>
      <c r="L252" s="16"/>
      <c r="M252" s="105" t="s">
        <v>1</v>
      </c>
      <c r="N252" s="106" t="s">
        <v>34</v>
      </c>
      <c r="O252" s="107">
        <v>0</v>
      </c>
      <c r="P252" s="107">
        <f>O252*H252</f>
        <v>0</v>
      </c>
      <c r="Q252" s="107">
        <v>0</v>
      </c>
      <c r="R252" s="107">
        <f>Q252*H252</f>
        <v>0</v>
      </c>
      <c r="S252" s="107">
        <v>0</v>
      </c>
      <c r="T252" s="108">
        <f>S252*H252</f>
        <v>0</v>
      </c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R252" s="97" t="s">
        <v>147</v>
      </c>
      <c r="AT252" s="97" t="s">
        <v>142</v>
      </c>
      <c r="AU252" s="97" t="s">
        <v>76</v>
      </c>
      <c r="AY252" s="7" t="s">
        <v>140</v>
      </c>
      <c r="BE252" s="98">
        <f>IF(N252="základní",J252,0)</f>
        <v>0</v>
      </c>
      <c r="BF252" s="98">
        <f>IF(N252="snížená",J252,0)</f>
        <v>0</v>
      </c>
      <c r="BG252" s="98">
        <f>IF(N252="zákl. přenesená",J252,0)</f>
        <v>0</v>
      </c>
      <c r="BH252" s="98">
        <f>IF(N252="sníž. přenesená",J252,0)</f>
        <v>0</v>
      </c>
      <c r="BI252" s="98">
        <f>IF(N252="nulová",J252,0)</f>
        <v>0</v>
      </c>
      <c r="BJ252" s="7" t="s">
        <v>76</v>
      </c>
      <c r="BK252" s="98">
        <f>ROUND(I252*H252,2)</f>
        <v>0</v>
      </c>
      <c r="BL252" s="7" t="s">
        <v>147</v>
      </c>
      <c r="BM252" s="97" t="s">
        <v>1565</v>
      </c>
    </row>
    <row r="253" spans="1:65" s="18" customFormat="1" ht="6.95" customHeight="1" x14ac:dyDescent="0.2">
      <c r="A253" s="15"/>
      <c r="B253" s="46"/>
      <c r="C253" s="47"/>
      <c r="D253" s="47"/>
      <c r="E253" s="47"/>
      <c r="F253" s="47"/>
      <c r="G253" s="47"/>
      <c r="H253" s="47"/>
      <c r="I253" s="47"/>
      <c r="J253" s="47"/>
      <c r="K253" s="47"/>
      <c r="L253" s="16"/>
      <c r="M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</row>
  </sheetData>
  <sheetProtection password="C71F" sheet="1" objects="1" scenarios="1"/>
  <autoFilter ref="C123:K252"/>
  <mergeCells count="11">
    <mergeCell ref="F120:H120"/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  <mergeCell ref="E15:H1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C219:C229 C200:C217 C194:C199 C175:C192 C173 C171 C169 C167 C156:C161 C163 C165 C151:C154 C149 C146 C144 C142 C140 C138 C136 C134 C132 C130 C128 C126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02"/>
  <sheetViews>
    <sheetView showGridLines="0" workbookViewId="0">
      <selection activeCell="F16" sqref="F16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220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9.33203125" style="1"/>
    <col min="44" max="56" width="0" style="1" hidden="1" customWidth="1"/>
    <col min="57" max="57" width="11.6640625" style="1" hidden="1" customWidth="1"/>
    <col min="58" max="61" width="0" style="1" hidden="1" customWidth="1"/>
    <col min="62" max="62" width="9.33203125" style="1" hidden="1" customWidth="1"/>
    <col min="63" max="63" width="12.83203125" style="1" hidden="1" customWidth="1"/>
    <col min="64" max="65" width="0" style="1" hidden="1" customWidth="1"/>
    <col min="66" max="16384" width="9.33203125" style="1"/>
  </cols>
  <sheetData>
    <row r="2" spans="1:46" ht="36.950000000000003" customHeight="1" x14ac:dyDescent="0.2">
      <c r="L2" s="398" t="s">
        <v>5</v>
      </c>
      <c r="M2" s="388"/>
      <c r="N2" s="388"/>
      <c r="O2" s="388"/>
      <c r="P2" s="388"/>
      <c r="Q2" s="388"/>
      <c r="R2" s="388"/>
      <c r="S2" s="388"/>
      <c r="T2" s="388"/>
      <c r="U2" s="388"/>
      <c r="V2" s="388"/>
      <c r="AT2" s="7" t="s">
        <v>84</v>
      </c>
    </row>
    <row r="3" spans="1:46" ht="6.95" customHeight="1" x14ac:dyDescent="0.2">
      <c r="B3" s="8"/>
      <c r="C3" s="9"/>
      <c r="D3" s="9"/>
      <c r="E3" s="9"/>
      <c r="F3" s="9"/>
      <c r="G3" s="9"/>
      <c r="H3" s="221"/>
      <c r="I3" s="9"/>
      <c r="J3" s="9"/>
      <c r="K3" s="9"/>
      <c r="L3" s="10"/>
      <c r="AT3" s="7" t="s">
        <v>78</v>
      </c>
    </row>
    <row r="4" spans="1:46" ht="24.95" customHeight="1" x14ac:dyDescent="0.2">
      <c r="B4" s="10"/>
      <c r="D4" s="11" t="s">
        <v>100</v>
      </c>
      <c r="L4" s="10"/>
      <c r="M4" s="12" t="s">
        <v>10</v>
      </c>
      <c r="AT4" s="7" t="s">
        <v>3</v>
      </c>
    </row>
    <row r="5" spans="1:46" ht="6.95" customHeight="1" x14ac:dyDescent="0.2">
      <c r="B5" s="10"/>
      <c r="L5" s="10"/>
    </row>
    <row r="6" spans="1:46" ht="12" customHeight="1" x14ac:dyDescent="0.2">
      <c r="B6" s="10"/>
      <c r="D6" s="13" t="s">
        <v>13</v>
      </c>
      <c r="L6" s="10"/>
    </row>
    <row r="7" spans="1:46" ht="30.75" customHeight="1" x14ac:dyDescent="0.2">
      <c r="B7" s="10"/>
      <c r="E7" s="404" t="str">
        <f>'Rekapitulace stavby'!K6</f>
        <v>72000 - Stavební úpravy vybraných částí Arcibiskupského zámku 
SO 03 Obnova vinných sklepů - expozice</v>
      </c>
      <c r="F7" s="405"/>
      <c r="G7" s="405"/>
      <c r="H7" s="405"/>
      <c r="L7" s="10"/>
    </row>
    <row r="8" spans="1:46" s="18" customFormat="1" ht="12" customHeight="1" x14ac:dyDescent="0.2">
      <c r="A8" s="15"/>
      <c r="B8" s="16"/>
      <c r="C8" s="15"/>
      <c r="D8" s="13" t="s">
        <v>101</v>
      </c>
      <c r="E8" s="15"/>
      <c r="F8" s="15"/>
      <c r="G8" s="15"/>
      <c r="H8" s="222"/>
      <c r="I8" s="15"/>
      <c r="J8" s="15"/>
      <c r="K8" s="15"/>
      <c r="L8" s="17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46" s="18" customFormat="1" ht="16.5" customHeight="1" x14ac:dyDescent="0.2">
      <c r="A9" s="15"/>
      <c r="B9" s="16"/>
      <c r="C9" s="15"/>
      <c r="D9" s="15"/>
      <c r="E9" s="362" t="s">
        <v>1566</v>
      </c>
      <c r="F9" s="403"/>
      <c r="G9" s="403"/>
      <c r="H9" s="403"/>
      <c r="I9" s="15"/>
      <c r="J9" s="15"/>
      <c r="K9" s="15"/>
      <c r="L9" s="17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6" s="18" customFormat="1" x14ac:dyDescent="0.2">
      <c r="A10" s="15"/>
      <c r="B10" s="16"/>
      <c r="C10" s="15"/>
      <c r="D10" s="15"/>
      <c r="E10" s="15"/>
      <c r="F10" s="15"/>
      <c r="G10" s="15"/>
      <c r="H10" s="222"/>
      <c r="I10" s="15"/>
      <c r="J10" s="15"/>
      <c r="K10" s="15"/>
      <c r="L10" s="17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46" s="18" customFormat="1" ht="12" customHeight="1" x14ac:dyDescent="0.2">
      <c r="A11" s="15"/>
      <c r="B11" s="16"/>
      <c r="C11" s="15"/>
      <c r="D11" s="13" t="s">
        <v>14</v>
      </c>
      <c r="E11" s="15"/>
      <c r="F11" s="19" t="s">
        <v>1</v>
      </c>
      <c r="G11" s="15"/>
      <c r="H11" s="222"/>
      <c r="I11" s="13" t="s">
        <v>15</v>
      </c>
      <c r="J11" s="19" t="s">
        <v>1</v>
      </c>
      <c r="K11" s="15"/>
      <c r="L11" s="17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46" s="18" customFormat="1" ht="12" customHeight="1" x14ac:dyDescent="0.2">
      <c r="A12" s="15"/>
      <c r="B12" s="16"/>
      <c r="C12" s="15"/>
      <c r="D12" s="13" t="s">
        <v>16</v>
      </c>
      <c r="E12" s="15"/>
      <c r="F12" s="19" t="s">
        <v>17</v>
      </c>
      <c r="G12" s="15"/>
      <c r="H12" s="222"/>
      <c r="I12" s="13" t="s">
        <v>18</v>
      </c>
      <c r="J12" s="20"/>
      <c r="K12" s="15"/>
      <c r="L12" s="17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46" s="18" customFormat="1" ht="10.9" customHeight="1" x14ac:dyDescent="0.2">
      <c r="A13" s="15"/>
      <c r="B13" s="16"/>
      <c r="C13" s="15"/>
      <c r="D13" s="15"/>
      <c r="E13" s="15"/>
      <c r="F13" s="15"/>
      <c r="G13" s="15"/>
      <c r="H13" s="222"/>
      <c r="I13" s="15"/>
      <c r="J13" s="15"/>
      <c r="K13" s="15"/>
      <c r="L13" s="17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46" s="18" customFormat="1" ht="12" customHeight="1" x14ac:dyDescent="0.2">
      <c r="A14" s="15"/>
      <c r="B14" s="16"/>
      <c r="C14" s="15"/>
      <c r="D14" s="13" t="s">
        <v>19</v>
      </c>
      <c r="E14" s="15"/>
      <c r="F14" s="15"/>
      <c r="G14" s="15"/>
      <c r="H14" s="222"/>
      <c r="I14" s="13" t="s">
        <v>20</v>
      </c>
      <c r="J14" s="19">
        <v>445151</v>
      </c>
      <c r="K14" s="15"/>
      <c r="L14" s="17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46" s="18" customFormat="1" ht="18" customHeight="1" x14ac:dyDescent="0.2">
      <c r="A15" s="15"/>
      <c r="B15" s="16"/>
      <c r="C15" s="15"/>
      <c r="D15" s="15"/>
      <c r="E15" s="387" t="s">
        <v>2304</v>
      </c>
      <c r="F15" s="373"/>
      <c r="G15" s="373"/>
      <c r="H15" s="373"/>
      <c r="I15" s="13" t="s">
        <v>21</v>
      </c>
      <c r="J15" s="19" t="s">
        <v>2303</v>
      </c>
      <c r="K15" s="15"/>
      <c r="L15" s="1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6" s="18" customFormat="1" ht="6.95" customHeight="1" x14ac:dyDescent="0.2">
      <c r="A16" s="15"/>
      <c r="B16" s="16"/>
      <c r="C16" s="15"/>
      <c r="D16" s="15"/>
      <c r="E16" s="15"/>
      <c r="F16" s="15"/>
      <c r="G16" s="15"/>
      <c r="H16" s="222"/>
      <c r="I16" s="15"/>
      <c r="J16" s="15"/>
      <c r="K16" s="15"/>
      <c r="L16" s="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8" customFormat="1" ht="12" customHeight="1" x14ac:dyDescent="0.2">
      <c r="A17" s="15"/>
      <c r="B17" s="16"/>
      <c r="C17" s="15"/>
      <c r="D17" s="13" t="s">
        <v>22</v>
      </c>
      <c r="E17" s="15"/>
      <c r="F17" s="15"/>
      <c r="G17" s="15"/>
      <c r="H17" s="222"/>
      <c r="I17" s="13" t="s">
        <v>20</v>
      </c>
      <c r="J17" s="19" t="str">
        <f>'Rekapitulace stavby'!AN13</f>
        <v/>
      </c>
      <c r="K17" s="15"/>
      <c r="L17" s="17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8" customFormat="1" ht="18" customHeight="1" x14ac:dyDescent="0.2">
      <c r="A18" s="15"/>
      <c r="B18" s="16"/>
      <c r="C18" s="15"/>
      <c r="D18" s="15"/>
      <c r="E18" s="387" t="str">
        <f>'Rekapitulace stavby'!E14</f>
        <v xml:space="preserve"> </v>
      </c>
      <c r="F18" s="387"/>
      <c r="G18" s="387"/>
      <c r="H18" s="387"/>
      <c r="I18" s="13" t="s">
        <v>21</v>
      </c>
      <c r="J18" s="19" t="str">
        <f>'Rekapitulace stavby'!AN14</f>
        <v/>
      </c>
      <c r="K18" s="15"/>
      <c r="L18" s="17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8" customFormat="1" ht="6.95" customHeight="1" x14ac:dyDescent="0.2">
      <c r="A19" s="15"/>
      <c r="B19" s="16"/>
      <c r="C19" s="15"/>
      <c r="D19" s="15"/>
      <c r="E19" s="15"/>
      <c r="F19" s="15"/>
      <c r="G19" s="15"/>
      <c r="H19" s="222"/>
      <c r="I19" s="15"/>
      <c r="J19" s="15"/>
      <c r="K19" s="15"/>
      <c r="L19" s="17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8" customFormat="1" ht="12" customHeight="1" x14ac:dyDescent="0.2">
      <c r="A20" s="15"/>
      <c r="B20" s="16"/>
      <c r="C20" s="15"/>
      <c r="D20" s="13" t="s">
        <v>24</v>
      </c>
      <c r="E20" s="15"/>
      <c r="F20" s="15"/>
      <c r="G20" s="15"/>
      <c r="H20" s="222"/>
      <c r="I20" s="13" t="s">
        <v>20</v>
      </c>
      <c r="J20" s="19" t="s">
        <v>1</v>
      </c>
      <c r="K20" s="15"/>
      <c r="L20" s="17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8" customFormat="1" ht="18" customHeight="1" x14ac:dyDescent="0.2">
      <c r="A21" s="15"/>
      <c r="B21" s="16"/>
      <c r="C21" s="15"/>
      <c r="D21" s="15"/>
      <c r="E21" s="19" t="s">
        <v>25</v>
      </c>
      <c r="F21" s="15"/>
      <c r="G21" s="15"/>
      <c r="H21" s="222"/>
      <c r="I21" s="13" t="s">
        <v>21</v>
      </c>
      <c r="J21" s="19" t="s">
        <v>1</v>
      </c>
      <c r="K21" s="15"/>
      <c r="L21" s="17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8" customFormat="1" ht="6.95" customHeight="1" x14ac:dyDescent="0.2">
      <c r="A22" s="15"/>
      <c r="B22" s="16"/>
      <c r="C22" s="15"/>
      <c r="D22" s="15"/>
      <c r="E22" s="15"/>
      <c r="F22" s="15"/>
      <c r="G22" s="15"/>
      <c r="H22" s="222"/>
      <c r="I22" s="15"/>
      <c r="J22" s="15"/>
      <c r="K22" s="15"/>
      <c r="L22" s="17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8" customFormat="1" ht="12" customHeight="1" x14ac:dyDescent="0.2">
      <c r="A23" s="15"/>
      <c r="B23" s="16"/>
      <c r="C23" s="15"/>
      <c r="D23" s="13" t="s">
        <v>27</v>
      </c>
      <c r="E23" s="15"/>
      <c r="F23" s="15"/>
      <c r="G23" s="15"/>
      <c r="H23" s="222"/>
      <c r="I23" s="13" t="s">
        <v>20</v>
      </c>
      <c r="J23" s="19" t="str">
        <f>IF('Rekapitulace stavby'!AN20="","",'Rekapitulace stavby'!AN20)</f>
        <v/>
      </c>
      <c r="K23" s="15"/>
      <c r="L23" s="17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8" customFormat="1" ht="18" customHeight="1" x14ac:dyDescent="0.2">
      <c r="A24" s="15"/>
      <c r="B24" s="16"/>
      <c r="C24" s="15"/>
      <c r="D24" s="15"/>
      <c r="E24" s="19" t="str">
        <f>IF('Rekapitulace stavby'!E21="","",'Rekapitulace stavby'!E21)</f>
        <v xml:space="preserve"> </v>
      </c>
      <c r="F24" s="15"/>
      <c r="G24" s="15"/>
      <c r="H24" s="222"/>
      <c r="I24" s="13" t="s">
        <v>21</v>
      </c>
      <c r="J24" s="19" t="str">
        <f>IF('Rekapitulace stavby'!AN21="","",'Rekapitulace stavby'!AN21)</f>
        <v/>
      </c>
      <c r="K24" s="15"/>
      <c r="L24" s="17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8" customFormat="1" ht="6.95" customHeight="1" x14ac:dyDescent="0.2">
      <c r="A25" s="15"/>
      <c r="B25" s="16"/>
      <c r="C25" s="15"/>
      <c r="D25" s="15"/>
      <c r="E25" s="15"/>
      <c r="F25" s="15"/>
      <c r="G25" s="15"/>
      <c r="H25" s="222"/>
      <c r="I25" s="15"/>
      <c r="J25" s="15"/>
      <c r="K25" s="15"/>
      <c r="L25" s="17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8" customFormat="1" ht="12" customHeight="1" x14ac:dyDescent="0.2">
      <c r="A26" s="15"/>
      <c r="B26" s="16"/>
      <c r="C26" s="15"/>
      <c r="D26" s="13" t="s">
        <v>28</v>
      </c>
      <c r="E26" s="15"/>
      <c r="F26" s="15"/>
      <c r="G26" s="15"/>
      <c r="H26" s="222"/>
      <c r="I26" s="15"/>
      <c r="J26" s="15"/>
      <c r="K26" s="15"/>
      <c r="L26" s="17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24" customFormat="1" ht="16.5" customHeight="1" x14ac:dyDescent="0.2">
      <c r="A27" s="21"/>
      <c r="B27" s="22"/>
      <c r="C27" s="21"/>
      <c r="D27" s="21"/>
      <c r="E27" s="390" t="s">
        <v>1</v>
      </c>
      <c r="F27" s="390"/>
      <c r="G27" s="390"/>
      <c r="H27" s="390"/>
      <c r="I27" s="21"/>
      <c r="J27" s="21"/>
      <c r="K27" s="21"/>
      <c r="L27" s="2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s="18" customFormat="1" ht="6.95" customHeight="1" x14ac:dyDescent="0.2">
      <c r="A28" s="15"/>
      <c r="B28" s="16"/>
      <c r="C28" s="15"/>
      <c r="D28" s="15"/>
      <c r="E28" s="15"/>
      <c r="F28" s="15"/>
      <c r="G28" s="15"/>
      <c r="H28" s="222"/>
      <c r="I28" s="15"/>
      <c r="J28" s="15"/>
      <c r="K28" s="15"/>
      <c r="L28" s="17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8" customFormat="1" ht="6.95" customHeight="1" x14ac:dyDescent="0.2">
      <c r="A29" s="15"/>
      <c r="B29" s="16"/>
      <c r="C29" s="15"/>
      <c r="D29" s="25"/>
      <c r="E29" s="25"/>
      <c r="F29" s="25"/>
      <c r="G29" s="25"/>
      <c r="H29" s="223"/>
      <c r="I29" s="25"/>
      <c r="J29" s="25"/>
      <c r="K29" s="25"/>
      <c r="L29" s="17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8" customFormat="1" ht="25.35" customHeight="1" x14ac:dyDescent="0.2">
      <c r="A30" s="15"/>
      <c r="B30" s="16"/>
      <c r="C30" s="15"/>
      <c r="D30" s="26" t="s">
        <v>29</v>
      </c>
      <c r="E30" s="15"/>
      <c r="F30" s="15"/>
      <c r="G30" s="15"/>
      <c r="H30" s="222"/>
      <c r="I30" s="15"/>
      <c r="J30" s="27">
        <f>ROUND(J125, 2)</f>
        <v>0</v>
      </c>
      <c r="K30" s="15"/>
      <c r="L30" s="17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8" customFormat="1" ht="6.95" customHeight="1" x14ac:dyDescent="0.2">
      <c r="A31" s="15"/>
      <c r="B31" s="16"/>
      <c r="C31" s="15"/>
      <c r="D31" s="25"/>
      <c r="E31" s="25"/>
      <c r="F31" s="25"/>
      <c r="G31" s="25"/>
      <c r="H31" s="223"/>
      <c r="I31" s="25"/>
      <c r="J31" s="25"/>
      <c r="K31" s="25"/>
      <c r="L31" s="17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8" customFormat="1" ht="14.45" customHeight="1" x14ac:dyDescent="0.2">
      <c r="A32" s="15"/>
      <c r="B32" s="16"/>
      <c r="C32" s="15"/>
      <c r="D32" s="15"/>
      <c r="E32" s="15"/>
      <c r="F32" s="28" t="s">
        <v>31</v>
      </c>
      <c r="G32" s="15"/>
      <c r="H32" s="222"/>
      <c r="I32" s="28" t="s">
        <v>30</v>
      </c>
      <c r="J32" s="28" t="s">
        <v>32</v>
      </c>
      <c r="K32" s="15"/>
      <c r="L32" s="17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8" customFormat="1" ht="14.45" customHeight="1" x14ac:dyDescent="0.2">
      <c r="A33" s="15"/>
      <c r="B33" s="16"/>
      <c r="C33" s="15"/>
      <c r="D33" s="29" t="s">
        <v>33</v>
      </c>
      <c r="E33" s="13" t="s">
        <v>34</v>
      </c>
      <c r="F33" s="30">
        <f>ROUND((SUM(BE125:BE401)),  2)</f>
        <v>0</v>
      </c>
      <c r="G33" s="15"/>
      <c r="H33" s="222"/>
      <c r="I33" s="31">
        <v>0.21</v>
      </c>
      <c r="J33" s="30">
        <f>ROUND(((SUM(BE125:BE401))*I33),  2)</f>
        <v>0</v>
      </c>
      <c r="K33" s="15"/>
      <c r="L33" s="17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8" customFormat="1" ht="14.45" customHeight="1" x14ac:dyDescent="0.2">
      <c r="A34" s="15"/>
      <c r="B34" s="16"/>
      <c r="C34" s="15"/>
      <c r="D34" s="15"/>
      <c r="E34" s="13" t="s">
        <v>35</v>
      </c>
      <c r="F34" s="30">
        <f>ROUND((SUM(BF125:BF401)),  2)</f>
        <v>0</v>
      </c>
      <c r="G34" s="15"/>
      <c r="H34" s="222"/>
      <c r="I34" s="31">
        <v>0.12</v>
      </c>
      <c r="J34" s="30">
        <f>ROUND(((SUM(BF125:BF401))*I34),  2)</f>
        <v>0</v>
      </c>
      <c r="K34" s="15"/>
      <c r="L34" s="17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8" customFormat="1" ht="14.45" hidden="1" customHeight="1" x14ac:dyDescent="0.2">
      <c r="A35" s="15"/>
      <c r="B35" s="16"/>
      <c r="C35" s="15"/>
      <c r="D35" s="15"/>
      <c r="E35" s="13" t="s">
        <v>36</v>
      </c>
      <c r="F35" s="30">
        <f>ROUND((SUM(BG125:BG401)),  2)</f>
        <v>0</v>
      </c>
      <c r="G35" s="15"/>
      <c r="H35" s="222"/>
      <c r="I35" s="31">
        <v>0.21</v>
      </c>
      <c r="J35" s="30">
        <f>0</f>
        <v>0</v>
      </c>
      <c r="K35" s="15"/>
      <c r="L35" s="17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8" customFormat="1" ht="14.45" hidden="1" customHeight="1" x14ac:dyDescent="0.2">
      <c r="A36" s="15"/>
      <c r="B36" s="16"/>
      <c r="C36" s="15"/>
      <c r="D36" s="15"/>
      <c r="E36" s="13" t="s">
        <v>37</v>
      </c>
      <c r="F36" s="30">
        <f>ROUND((SUM(BH125:BH401)),  2)</f>
        <v>0</v>
      </c>
      <c r="G36" s="15"/>
      <c r="H36" s="222"/>
      <c r="I36" s="31">
        <v>0.12</v>
      </c>
      <c r="J36" s="30">
        <f>0</f>
        <v>0</v>
      </c>
      <c r="K36" s="15"/>
      <c r="L36" s="17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8" customFormat="1" ht="14.45" hidden="1" customHeight="1" x14ac:dyDescent="0.2">
      <c r="A37" s="15"/>
      <c r="B37" s="16"/>
      <c r="C37" s="15"/>
      <c r="D37" s="15"/>
      <c r="E37" s="13" t="s">
        <v>38</v>
      </c>
      <c r="F37" s="30">
        <f>ROUND((SUM(BI125:BI401)),  2)</f>
        <v>0</v>
      </c>
      <c r="G37" s="15"/>
      <c r="H37" s="222"/>
      <c r="I37" s="31">
        <v>0</v>
      </c>
      <c r="J37" s="30">
        <f>0</f>
        <v>0</v>
      </c>
      <c r="K37" s="15"/>
      <c r="L37" s="1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8" customFormat="1" ht="6.95" customHeight="1" x14ac:dyDescent="0.2">
      <c r="A38" s="15"/>
      <c r="B38" s="16"/>
      <c r="C38" s="15"/>
      <c r="D38" s="15"/>
      <c r="E38" s="15"/>
      <c r="F38" s="15"/>
      <c r="G38" s="15"/>
      <c r="H38" s="222"/>
      <c r="I38" s="15"/>
      <c r="J38" s="15"/>
      <c r="K38" s="15"/>
      <c r="L38" s="17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8" customFormat="1" ht="25.35" customHeight="1" x14ac:dyDescent="0.2">
      <c r="A39" s="15"/>
      <c r="B39" s="16"/>
      <c r="C39" s="32"/>
      <c r="D39" s="33" t="s">
        <v>39</v>
      </c>
      <c r="E39" s="34"/>
      <c r="F39" s="34"/>
      <c r="G39" s="35" t="s">
        <v>40</v>
      </c>
      <c r="H39" s="224" t="s">
        <v>41</v>
      </c>
      <c r="I39" s="34"/>
      <c r="J39" s="37">
        <f>SUM(J30:J37)</f>
        <v>0</v>
      </c>
      <c r="K39" s="38"/>
      <c r="L39" s="17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8" customFormat="1" ht="14.45" customHeight="1" x14ac:dyDescent="0.2">
      <c r="A40" s="15"/>
      <c r="B40" s="16"/>
      <c r="C40" s="15"/>
      <c r="D40" s="15"/>
      <c r="E40" s="15"/>
      <c r="F40" s="15"/>
      <c r="G40" s="15"/>
      <c r="H40" s="222"/>
      <c r="I40" s="15"/>
      <c r="J40" s="15"/>
      <c r="K40" s="15"/>
      <c r="L40" s="17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4.45" customHeight="1" x14ac:dyDescent="0.2">
      <c r="B41" s="10"/>
      <c r="L41" s="10"/>
    </row>
    <row r="42" spans="1:31" ht="14.45" customHeight="1" x14ac:dyDescent="0.2">
      <c r="B42" s="10"/>
      <c r="L42" s="10"/>
    </row>
    <row r="43" spans="1:31" ht="14.45" customHeight="1" x14ac:dyDescent="0.2">
      <c r="B43" s="10"/>
      <c r="L43" s="10"/>
    </row>
    <row r="44" spans="1:31" ht="14.45" customHeight="1" x14ac:dyDescent="0.2">
      <c r="B44" s="10"/>
      <c r="L44" s="10"/>
    </row>
    <row r="45" spans="1:31" ht="14.45" customHeight="1" x14ac:dyDescent="0.2">
      <c r="B45" s="10"/>
      <c r="L45" s="10"/>
    </row>
    <row r="46" spans="1:31" ht="14.45" customHeight="1" x14ac:dyDescent="0.2">
      <c r="B46" s="10"/>
      <c r="L46" s="10"/>
    </row>
    <row r="47" spans="1:31" ht="14.45" customHeight="1" x14ac:dyDescent="0.2">
      <c r="B47" s="10"/>
      <c r="L47" s="10"/>
    </row>
    <row r="48" spans="1:31" ht="14.45" customHeight="1" x14ac:dyDescent="0.2">
      <c r="B48" s="10"/>
      <c r="L48" s="10"/>
    </row>
    <row r="49" spans="1:31" ht="14.45" customHeight="1" x14ac:dyDescent="0.2">
      <c r="B49" s="10"/>
      <c r="L49" s="10"/>
    </row>
    <row r="50" spans="1:31" s="18" customFormat="1" ht="14.45" customHeight="1" x14ac:dyDescent="0.2">
      <c r="B50" s="17"/>
      <c r="D50" s="39" t="s">
        <v>42</v>
      </c>
      <c r="E50" s="40"/>
      <c r="F50" s="40"/>
      <c r="G50" s="39" t="s">
        <v>43</v>
      </c>
      <c r="H50" s="225"/>
      <c r="I50" s="40"/>
      <c r="J50" s="40"/>
      <c r="K50" s="40"/>
      <c r="L50" s="17"/>
    </row>
    <row r="51" spans="1:31" x14ac:dyDescent="0.2">
      <c r="B51" s="10"/>
      <c r="L51" s="10"/>
    </row>
    <row r="52" spans="1:31" x14ac:dyDescent="0.2">
      <c r="B52" s="10"/>
      <c r="L52" s="10"/>
    </row>
    <row r="53" spans="1:31" x14ac:dyDescent="0.2">
      <c r="B53" s="10"/>
      <c r="L53" s="10"/>
    </row>
    <row r="54" spans="1:31" x14ac:dyDescent="0.2">
      <c r="B54" s="10"/>
      <c r="L54" s="10"/>
    </row>
    <row r="55" spans="1:31" x14ac:dyDescent="0.2">
      <c r="B55" s="10"/>
      <c r="L55" s="10"/>
    </row>
    <row r="56" spans="1:31" x14ac:dyDescent="0.2">
      <c r="B56" s="10"/>
      <c r="L56" s="10"/>
    </row>
    <row r="57" spans="1:31" x14ac:dyDescent="0.2">
      <c r="B57" s="10"/>
      <c r="L57" s="10"/>
    </row>
    <row r="58" spans="1:31" x14ac:dyDescent="0.2">
      <c r="B58" s="10"/>
      <c r="L58" s="10"/>
    </row>
    <row r="59" spans="1:31" x14ac:dyDescent="0.2">
      <c r="B59" s="10"/>
      <c r="L59" s="10"/>
    </row>
    <row r="60" spans="1:31" x14ac:dyDescent="0.2">
      <c r="B60" s="10"/>
      <c r="L60" s="10"/>
    </row>
    <row r="61" spans="1:31" s="18" customFormat="1" ht="12.75" x14ac:dyDescent="0.2">
      <c r="A61" s="15"/>
      <c r="B61" s="16"/>
      <c r="C61" s="15"/>
      <c r="D61" s="41" t="s">
        <v>44</v>
      </c>
      <c r="E61" s="42"/>
      <c r="F61" s="43" t="s">
        <v>45</v>
      </c>
      <c r="G61" s="41" t="s">
        <v>44</v>
      </c>
      <c r="H61" s="226"/>
      <c r="I61" s="42"/>
      <c r="J61" s="44" t="s">
        <v>45</v>
      </c>
      <c r="K61" s="42"/>
      <c r="L61" s="17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x14ac:dyDescent="0.2">
      <c r="B62" s="10"/>
      <c r="L62" s="10"/>
    </row>
    <row r="63" spans="1:31" x14ac:dyDescent="0.2">
      <c r="B63" s="10"/>
      <c r="L63" s="10"/>
    </row>
    <row r="64" spans="1:31" x14ac:dyDescent="0.2">
      <c r="B64" s="10"/>
      <c r="L64" s="10"/>
    </row>
    <row r="65" spans="1:31" s="18" customFormat="1" ht="12.75" x14ac:dyDescent="0.2">
      <c r="A65" s="15"/>
      <c r="B65" s="16"/>
      <c r="C65" s="15"/>
      <c r="D65" s="39" t="s">
        <v>46</v>
      </c>
      <c r="E65" s="45"/>
      <c r="F65" s="45"/>
      <c r="G65" s="39" t="s">
        <v>47</v>
      </c>
      <c r="H65" s="227"/>
      <c r="I65" s="45"/>
      <c r="J65" s="45"/>
      <c r="K65" s="45"/>
      <c r="L65" s="17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x14ac:dyDescent="0.2">
      <c r="B66" s="10"/>
      <c r="L66" s="10"/>
    </row>
    <row r="67" spans="1:31" x14ac:dyDescent="0.2">
      <c r="B67" s="10"/>
      <c r="L67" s="10"/>
    </row>
    <row r="68" spans="1:31" x14ac:dyDescent="0.2">
      <c r="B68" s="10"/>
      <c r="L68" s="10"/>
    </row>
    <row r="69" spans="1:31" x14ac:dyDescent="0.2">
      <c r="B69" s="10"/>
      <c r="L69" s="10"/>
    </row>
    <row r="70" spans="1:31" x14ac:dyDescent="0.2">
      <c r="B70" s="10"/>
      <c r="L70" s="10"/>
    </row>
    <row r="71" spans="1:31" x14ac:dyDescent="0.2">
      <c r="B71" s="10"/>
      <c r="L71" s="10"/>
    </row>
    <row r="72" spans="1:31" x14ac:dyDescent="0.2">
      <c r="B72" s="10"/>
      <c r="L72" s="10"/>
    </row>
    <row r="73" spans="1:31" x14ac:dyDescent="0.2">
      <c r="B73" s="10"/>
      <c r="L73" s="10"/>
    </row>
    <row r="74" spans="1:31" x14ac:dyDescent="0.2">
      <c r="B74" s="10"/>
      <c r="L74" s="10"/>
    </row>
    <row r="75" spans="1:31" x14ac:dyDescent="0.2">
      <c r="B75" s="10"/>
      <c r="L75" s="10"/>
    </row>
    <row r="76" spans="1:31" s="18" customFormat="1" ht="12.75" x14ac:dyDescent="0.2">
      <c r="A76" s="15"/>
      <c r="B76" s="16"/>
      <c r="C76" s="15"/>
      <c r="D76" s="41" t="s">
        <v>44</v>
      </c>
      <c r="E76" s="42"/>
      <c r="F76" s="43" t="s">
        <v>45</v>
      </c>
      <c r="G76" s="41" t="s">
        <v>44</v>
      </c>
      <c r="H76" s="226"/>
      <c r="I76" s="42"/>
      <c r="J76" s="44" t="s">
        <v>45</v>
      </c>
      <c r="K76" s="42"/>
      <c r="L76" s="17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8" customFormat="1" ht="14.45" customHeight="1" x14ac:dyDescent="0.2">
      <c r="A77" s="15"/>
      <c r="B77" s="46"/>
      <c r="C77" s="47"/>
      <c r="D77" s="47"/>
      <c r="E77" s="47"/>
      <c r="F77" s="47"/>
      <c r="G77" s="47"/>
      <c r="H77" s="228"/>
      <c r="I77" s="47"/>
      <c r="J77" s="47"/>
      <c r="K77" s="47"/>
      <c r="L77" s="17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81" spans="1:47" s="18" customFormat="1" ht="6.95" customHeight="1" x14ac:dyDescent="0.2">
      <c r="A81" s="15"/>
      <c r="B81" s="48"/>
      <c r="C81" s="49"/>
      <c r="D81" s="49"/>
      <c r="E81" s="49"/>
      <c r="F81" s="49"/>
      <c r="G81" s="49"/>
      <c r="H81" s="229"/>
      <c r="I81" s="49"/>
      <c r="J81" s="49"/>
      <c r="K81" s="49"/>
      <c r="L81" s="17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47" s="18" customFormat="1" ht="24.95" customHeight="1" x14ac:dyDescent="0.2">
      <c r="A82" s="15"/>
      <c r="B82" s="16"/>
      <c r="C82" s="11" t="s">
        <v>103</v>
      </c>
      <c r="D82" s="15"/>
      <c r="E82" s="15"/>
      <c r="F82" s="15"/>
      <c r="G82" s="15"/>
      <c r="H82" s="222"/>
      <c r="I82" s="15"/>
      <c r="J82" s="15"/>
      <c r="K82" s="15"/>
      <c r="L82" s="17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47" s="18" customFormat="1" ht="6.95" customHeight="1" x14ac:dyDescent="0.2">
      <c r="A83" s="15"/>
      <c r="B83" s="16"/>
      <c r="C83" s="15"/>
      <c r="D83" s="15"/>
      <c r="E83" s="15"/>
      <c r="F83" s="15"/>
      <c r="G83" s="15"/>
      <c r="H83" s="222"/>
      <c r="I83" s="15"/>
      <c r="J83" s="15"/>
      <c r="K83" s="15"/>
      <c r="L83" s="17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47" s="18" customFormat="1" ht="12" customHeight="1" x14ac:dyDescent="0.2">
      <c r="A84" s="15"/>
      <c r="B84" s="16"/>
      <c r="C84" s="13" t="s">
        <v>13</v>
      </c>
      <c r="D84" s="15"/>
      <c r="E84" s="15"/>
      <c r="F84" s="15"/>
      <c r="G84" s="15"/>
      <c r="H84" s="222"/>
      <c r="I84" s="15"/>
      <c r="J84" s="15"/>
      <c r="K84" s="15"/>
      <c r="L84" s="17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47" s="18" customFormat="1" ht="30.75" customHeight="1" x14ac:dyDescent="0.2">
      <c r="A85" s="15"/>
      <c r="B85" s="16"/>
      <c r="C85" s="15"/>
      <c r="D85" s="15"/>
      <c r="E85" s="404" t="str">
        <f>E7</f>
        <v>72000 - Stavební úpravy vybraných částí Arcibiskupského zámku 
SO 03 Obnova vinných sklepů - expozice</v>
      </c>
      <c r="F85" s="405"/>
      <c r="G85" s="405"/>
      <c r="H85" s="405"/>
      <c r="I85" s="15"/>
      <c r="J85" s="15"/>
      <c r="K85" s="15"/>
      <c r="L85" s="17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47" s="18" customFormat="1" ht="12" customHeight="1" x14ac:dyDescent="0.2">
      <c r="A86" s="15"/>
      <c r="B86" s="16"/>
      <c r="C86" s="13" t="s">
        <v>101</v>
      </c>
      <c r="D86" s="15"/>
      <c r="E86" s="15"/>
      <c r="F86" s="15"/>
      <c r="G86" s="15"/>
      <c r="H86" s="222"/>
      <c r="I86" s="15"/>
      <c r="J86" s="15"/>
      <c r="K86" s="15"/>
      <c r="L86" s="17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47" s="18" customFormat="1" ht="16.5" customHeight="1" x14ac:dyDescent="0.2">
      <c r="A87" s="15"/>
      <c r="B87" s="16"/>
      <c r="C87" s="15"/>
      <c r="D87" s="15"/>
      <c r="E87" s="362" t="str">
        <f>E9</f>
        <v>D.1.4.2 - Slaboproudé instalace</v>
      </c>
      <c r="F87" s="403"/>
      <c r="G87" s="403"/>
      <c r="H87" s="403"/>
      <c r="I87" s="15"/>
      <c r="J87" s="15"/>
      <c r="K87" s="15"/>
      <c r="L87" s="17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47" s="18" customFormat="1" ht="6.95" customHeight="1" x14ac:dyDescent="0.2">
      <c r="A88" s="15"/>
      <c r="B88" s="16"/>
      <c r="C88" s="15"/>
      <c r="D88" s="15"/>
      <c r="E88" s="15"/>
      <c r="F88" s="15"/>
      <c r="G88" s="15"/>
      <c r="H88" s="222"/>
      <c r="I88" s="15"/>
      <c r="J88" s="15"/>
      <c r="K88" s="15"/>
      <c r="L88" s="17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47" s="18" customFormat="1" ht="12" customHeight="1" x14ac:dyDescent="0.2">
      <c r="A89" s="15"/>
      <c r="B89" s="16"/>
      <c r="C89" s="13" t="s">
        <v>16</v>
      </c>
      <c r="D89" s="15"/>
      <c r="E89" s="15"/>
      <c r="F89" s="19" t="str">
        <f>F12</f>
        <v>Kroměříž</v>
      </c>
      <c r="G89" s="15"/>
      <c r="H89" s="222"/>
      <c r="I89" s="13" t="s">
        <v>18</v>
      </c>
      <c r="J89" s="20"/>
      <c r="K89" s="15"/>
      <c r="L89" s="17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47" s="18" customFormat="1" ht="6.95" customHeight="1" x14ac:dyDescent="0.2">
      <c r="A90" s="15"/>
      <c r="B90" s="16"/>
      <c r="C90" s="15"/>
      <c r="D90" s="15"/>
      <c r="E90" s="15"/>
      <c r="F90" s="15"/>
      <c r="G90" s="15"/>
      <c r="H90" s="222"/>
      <c r="I90" s="15"/>
      <c r="J90" s="15"/>
      <c r="K90" s="15"/>
      <c r="L90" s="17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47" s="18" customFormat="1" ht="15.2" customHeight="1" x14ac:dyDescent="0.2">
      <c r="A91" s="15"/>
      <c r="B91" s="16"/>
      <c r="C91" s="13" t="s">
        <v>19</v>
      </c>
      <c r="D91" s="15"/>
      <c r="E91" s="15"/>
      <c r="F91" s="19" t="str">
        <f>E15</f>
        <v>Arcibiskupství olomoucké, Wurmova 562/9, 779 00 Olomouc</v>
      </c>
      <c r="G91" s="15"/>
      <c r="H91" s="222"/>
      <c r="I91" s="13" t="s">
        <v>24</v>
      </c>
      <c r="J91" s="50"/>
      <c r="K91" s="15"/>
      <c r="L91" s="17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47" s="18" customFormat="1" ht="15.2" customHeight="1" x14ac:dyDescent="0.2">
      <c r="A92" s="15"/>
      <c r="B92" s="16"/>
      <c r="C92" s="13" t="s">
        <v>22</v>
      </c>
      <c r="D92" s="15"/>
      <c r="E92" s="15"/>
      <c r="F92" s="19" t="str">
        <f>IF(E18="","",E18)</f>
        <v xml:space="preserve"> </v>
      </c>
      <c r="G92" s="15"/>
      <c r="H92" s="222"/>
      <c r="I92" s="13" t="s">
        <v>27</v>
      </c>
      <c r="J92" s="50" t="str">
        <f>E24</f>
        <v xml:space="preserve"> </v>
      </c>
      <c r="K92" s="15"/>
      <c r="L92" s="17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47" s="18" customFormat="1" ht="10.35" customHeight="1" x14ac:dyDescent="0.2">
      <c r="A93" s="15"/>
      <c r="B93" s="16"/>
      <c r="C93" s="15"/>
      <c r="D93" s="15"/>
      <c r="E93" s="15"/>
      <c r="F93" s="15"/>
      <c r="G93" s="15"/>
      <c r="H93" s="222"/>
      <c r="I93" s="15"/>
      <c r="J93" s="15"/>
      <c r="K93" s="15"/>
      <c r="L93" s="17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47" s="18" customFormat="1" ht="29.25" customHeight="1" x14ac:dyDescent="0.2">
      <c r="A94" s="15"/>
      <c r="B94" s="16"/>
      <c r="C94" s="51" t="s">
        <v>104</v>
      </c>
      <c r="D94" s="32"/>
      <c r="E94" s="32"/>
      <c r="F94" s="32"/>
      <c r="G94" s="32"/>
      <c r="H94" s="230"/>
      <c r="I94" s="32"/>
      <c r="J94" s="52" t="s">
        <v>105</v>
      </c>
      <c r="K94" s="32"/>
      <c r="L94" s="17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47" s="18" customFormat="1" ht="10.35" customHeight="1" x14ac:dyDescent="0.2">
      <c r="A95" s="15"/>
      <c r="B95" s="16"/>
      <c r="C95" s="15"/>
      <c r="D95" s="15"/>
      <c r="E95" s="15"/>
      <c r="F95" s="15"/>
      <c r="G95" s="15"/>
      <c r="H95" s="222"/>
      <c r="I95" s="15"/>
      <c r="J95" s="15"/>
      <c r="K95" s="15"/>
      <c r="L95" s="17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47" s="18" customFormat="1" ht="22.9" customHeight="1" x14ac:dyDescent="0.2">
      <c r="A96" s="15"/>
      <c r="B96" s="16"/>
      <c r="C96" s="53" t="s">
        <v>106</v>
      </c>
      <c r="D96" s="15"/>
      <c r="E96" s="15"/>
      <c r="F96" s="15"/>
      <c r="G96" s="15"/>
      <c r="H96" s="222"/>
      <c r="I96" s="15"/>
      <c r="J96" s="27">
        <f>J125</f>
        <v>0</v>
      </c>
      <c r="K96" s="15"/>
      <c r="L96" s="17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U96" s="7" t="s">
        <v>107</v>
      </c>
    </row>
    <row r="97" spans="1:31" s="54" customFormat="1" ht="24.95" customHeight="1" x14ac:dyDescent="0.2">
      <c r="B97" s="55"/>
      <c r="D97" s="56" t="s">
        <v>1567</v>
      </c>
      <c r="E97" s="57"/>
      <c r="F97" s="57"/>
      <c r="G97" s="57"/>
      <c r="H97" s="231"/>
      <c r="I97" s="57"/>
      <c r="J97" s="58">
        <f>J126</f>
        <v>0</v>
      </c>
      <c r="L97" s="55"/>
    </row>
    <row r="98" spans="1:31" s="54" customFormat="1" ht="24.95" customHeight="1" x14ac:dyDescent="0.2">
      <c r="B98" s="55"/>
      <c r="D98" s="56" t="s">
        <v>1568</v>
      </c>
      <c r="E98" s="57"/>
      <c r="F98" s="57"/>
      <c r="G98" s="57"/>
      <c r="H98" s="231"/>
      <c r="I98" s="57"/>
      <c r="J98" s="58">
        <f>J168</f>
        <v>0</v>
      </c>
      <c r="L98" s="55"/>
    </row>
    <row r="99" spans="1:31" s="54" customFormat="1" ht="24.95" customHeight="1" x14ac:dyDescent="0.2">
      <c r="B99" s="55"/>
      <c r="D99" s="56" t="s">
        <v>1569</v>
      </c>
      <c r="E99" s="57"/>
      <c r="F99" s="57"/>
      <c r="G99" s="57"/>
      <c r="H99" s="231"/>
      <c r="I99" s="57"/>
      <c r="J99" s="58">
        <f>J208</f>
        <v>0</v>
      </c>
      <c r="L99" s="55"/>
    </row>
    <row r="100" spans="1:31" s="54" customFormat="1" ht="24.95" customHeight="1" x14ac:dyDescent="0.2">
      <c r="B100" s="55"/>
      <c r="D100" s="56" t="s">
        <v>1570</v>
      </c>
      <c r="E100" s="57"/>
      <c r="F100" s="57"/>
      <c r="G100" s="57"/>
      <c r="H100" s="231"/>
      <c r="I100" s="57"/>
      <c r="J100" s="58">
        <f>J224</f>
        <v>0</v>
      </c>
      <c r="L100" s="55"/>
    </row>
    <row r="101" spans="1:31" s="54" customFormat="1" ht="24.95" customHeight="1" x14ac:dyDescent="0.2">
      <c r="B101" s="55"/>
      <c r="D101" s="56" t="s">
        <v>1571</v>
      </c>
      <c r="E101" s="57"/>
      <c r="F101" s="57"/>
      <c r="G101" s="57"/>
      <c r="H101" s="231"/>
      <c r="I101" s="57"/>
      <c r="J101" s="58">
        <f>J256</f>
        <v>0</v>
      </c>
      <c r="L101" s="55"/>
    </row>
    <row r="102" spans="1:31" s="54" customFormat="1" ht="24.95" customHeight="1" x14ac:dyDescent="0.2">
      <c r="B102" s="55"/>
      <c r="D102" s="56" t="s">
        <v>1572</v>
      </c>
      <c r="E102" s="57"/>
      <c r="F102" s="57"/>
      <c r="G102" s="57"/>
      <c r="H102" s="231"/>
      <c r="I102" s="57"/>
      <c r="J102" s="58">
        <f>J263</f>
        <v>0</v>
      </c>
      <c r="L102" s="55"/>
    </row>
    <row r="103" spans="1:31" s="54" customFormat="1" ht="24.95" customHeight="1" x14ac:dyDescent="0.2">
      <c r="B103" s="55"/>
      <c r="D103" s="56" t="s">
        <v>1573</v>
      </c>
      <c r="E103" s="57"/>
      <c r="F103" s="57"/>
      <c r="G103" s="57"/>
      <c r="H103" s="231"/>
      <c r="I103" s="57"/>
      <c r="J103" s="58">
        <f>J290</f>
        <v>0</v>
      </c>
      <c r="L103" s="55"/>
    </row>
    <row r="104" spans="1:31" s="54" customFormat="1" ht="24.95" customHeight="1" x14ac:dyDescent="0.2">
      <c r="B104" s="55"/>
      <c r="D104" s="56" t="s">
        <v>1574</v>
      </c>
      <c r="E104" s="57"/>
      <c r="F104" s="57"/>
      <c r="G104" s="57"/>
      <c r="H104" s="231"/>
      <c r="I104" s="57"/>
      <c r="J104" s="58">
        <f>J377</f>
        <v>0</v>
      </c>
      <c r="L104" s="55"/>
    </row>
    <row r="105" spans="1:31" s="54" customFormat="1" ht="24.95" customHeight="1" x14ac:dyDescent="0.2">
      <c r="B105" s="55"/>
      <c r="D105" s="56" t="s">
        <v>1575</v>
      </c>
      <c r="E105" s="57"/>
      <c r="F105" s="57"/>
      <c r="G105" s="57"/>
      <c r="H105" s="231"/>
      <c r="I105" s="57"/>
      <c r="J105" s="58">
        <f>J383</f>
        <v>0</v>
      </c>
      <c r="L105" s="55"/>
    </row>
    <row r="106" spans="1:31" s="18" customFormat="1" ht="21.75" customHeight="1" x14ac:dyDescent="0.2">
      <c r="A106" s="15"/>
      <c r="B106" s="16"/>
      <c r="C106" s="15"/>
      <c r="D106" s="15"/>
      <c r="E106" s="15"/>
      <c r="F106" s="15"/>
      <c r="G106" s="15"/>
      <c r="H106" s="222"/>
      <c r="I106" s="15"/>
      <c r="J106" s="15"/>
      <c r="K106" s="15"/>
      <c r="L106" s="17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s="18" customFormat="1" ht="6.95" customHeight="1" x14ac:dyDescent="0.2">
      <c r="A107" s="15"/>
      <c r="B107" s="46"/>
      <c r="C107" s="47"/>
      <c r="D107" s="47"/>
      <c r="E107" s="47"/>
      <c r="F107" s="47"/>
      <c r="G107" s="47"/>
      <c r="H107" s="228"/>
      <c r="I107" s="47"/>
      <c r="J107" s="47"/>
      <c r="K107" s="47"/>
      <c r="L107" s="17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11" spans="1:31" s="18" customFormat="1" ht="6.95" customHeight="1" x14ac:dyDescent="0.2">
      <c r="A111" s="15"/>
      <c r="B111" s="48"/>
      <c r="C111" s="49"/>
      <c r="D111" s="49"/>
      <c r="E111" s="49"/>
      <c r="F111" s="49"/>
      <c r="G111" s="49"/>
      <c r="H111" s="229"/>
      <c r="I111" s="49"/>
      <c r="J111" s="49"/>
      <c r="K111" s="49"/>
      <c r="L111" s="17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s="18" customFormat="1" ht="24.95" customHeight="1" x14ac:dyDescent="0.2">
      <c r="A112" s="15"/>
      <c r="B112" s="16"/>
      <c r="C112" s="11" t="s">
        <v>125</v>
      </c>
      <c r="D112" s="15"/>
      <c r="E112" s="15"/>
      <c r="F112" s="15"/>
      <c r="G112" s="15"/>
      <c r="H112" s="222"/>
      <c r="I112" s="15"/>
      <c r="J112" s="15"/>
      <c r="K112" s="15"/>
      <c r="L112" s="17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65" s="18" customFormat="1" ht="6.95" customHeight="1" x14ac:dyDescent="0.2">
      <c r="A113" s="15"/>
      <c r="B113" s="16"/>
      <c r="C113" s="15"/>
      <c r="D113" s="15"/>
      <c r="E113" s="15"/>
      <c r="F113" s="15"/>
      <c r="G113" s="15"/>
      <c r="H113" s="222"/>
      <c r="I113" s="15"/>
      <c r="J113" s="15"/>
      <c r="K113" s="15"/>
      <c r="L113" s="17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65" s="18" customFormat="1" ht="12" customHeight="1" x14ac:dyDescent="0.2">
      <c r="A114" s="15"/>
      <c r="B114" s="16"/>
      <c r="C114" s="13" t="s">
        <v>13</v>
      </c>
      <c r="D114" s="15"/>
      <c r="E114" s="15"/>
      <c r="F114" s="15"/>
      <c r="G114" s="15"/>
      <c r="H114" s="222"/>
      <c r="I114" s="15"/>
      <c r="J114" s="15"/>
      <c r="K114" s="15"/>
      <c r="L114" s="17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65" s="18" customFormat="1" ht="30.75" customHeight="1" x14ac:dyDescent="0.2">
      <c r="A115" s="15"/>
      <c r="B115" s="16"/>
      <c r="C115" s="15"/>
      <c r="D115" s="15"/>
      <c r="E115" s="404" t="str">
        <f>E7</f>
        <v>72000 - Stavební úpravy vybraných částí Arcibiskupského zámku 
SO 03 Obnova vinných sklepů - expozice</v>
      </c>
      <c r="F115" s="405"/>
      <c r="G115" s="405"/>
      <c r="H115" s="405"/>
      <c r="I115" s="15"/>
      <c r="J115" s="15"/>
      <c r="K115" s="15"/>
      <c r="L115" s="17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65" s="18" customFormat="1" ht="12" customHeight="1" x14ac:dyDescent="0.2">
      <c r="A116" s="15"/>
      <c r="B116" s="16"/>
      <c r="C116" s="13" t="s">
        <v>101</v>
      </c>
      <c r="D116" s="15"/>
      <c r="E116" s="15"/>
      <c r="F116" s="15"/>
      <c r="G116" s="15"/>
      <c r="H116" s="222"/>
      <c r="I116" s="15"/>
      <c r="J116" s="15"/>
      <c r="K116" s="15"/>
      <c r="L116" s="17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65" s="18" customFormat="1" ht="16.5" customHeight="1" x14ac:dyDescent="0.2">
      <c r="A117" s="15"/>
      <c r="B117" s="16"/>
      <c r="C117" s="15"/>
      <c r="D117" s="15"/>
      <c r="E117" s="362" t="str">
        <f>E9</f>
        <v>D.1.4.2 - Slaboproudé instalace</v>
      </c>
      <c r="F117" s="403"/>
      <c r="G117" s="403"/>
      <c r="H117" s="403"/>
      <c r="I117" s="15"/>
      <c r="J117" s="15"/>
      <c r="K117" s="15"/>
      <c r="L117" s="17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65" s="18" customFormat="1" ht="6.95" customHeight="1" x14ac:dyDescent="0.2">
      <c r="A118" s="15"/>
      <c r="B118" s="16"/>
      <c r="C118" s="15"/>
      <c r="D118" s="15"/>
      <c r="E118" s="15"/>
      <c r="F118" s="15"/>
      <c r="G118" s="15"/>
      <c r="H118" s="222"/>
      <c r="I118" s="15"/>
      <c r="J118" s="15"/>
      <c r="K118" s="15"/>
      <c r="L118" s="17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65" s="18" customFormat="1" ht="12" customHeight="1" x14ac:dyDescent="0.2">
      <c r="A119" s="15"/>
      <c r="B119" s="16"/>
      <c r="C119" s="13" t="s">
        <v>16</v>
      </c>
      <c r="D119" s="15"/>
      <c r="E119" s="15"/>
      <c r="F119" s="19" t="str">
        <f>F12</f>
        <v>Kroměříž</v>
      </c>
      <c r="G119" s="15"/>
      <c r="H119" s="222"/>
      <c r="I119" s="13" t="s">
        <v>18</v>
      </c>
      <c r="J119" s="20"/>
      <c r="K119" s="15"/>
      <c r="L119" s="17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65" s="18" customFormat="1" ht="6.95" customHeight="1" x14ac:dyDescent="0.2">
      <c r="A120" s="15"/>
      <c r="B120" s="16"/>
      <c r="C120" s="15"/>
      <c r="D120" s="15"/>
      <c r="E120" s="15"/>
      <c r="F120" s="15"/>
      <c r="G120" s="15"/>
      <c r="H120" s="222"/>
      <c r="I120" s="15"/>
      <c r="J120" s="15"/>
      <c r="K120" s="15"/>
      <c r="L120" s="17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65" s="18" customFormat="1" ht="15.2" customHeight="1" x14ac:dyDescent="0.2">
      <c r="A121" s="15"/>
      <c r="B121" s="16"/>
      <c r="C121" s="13" t="s">
        <v>19</v>
      </c>
      <c r="D121" s="15"/>
      <c r="E121" s="15"/>
      <c r="F121" s="19" t="str">
        <f>E15</f>
        <v>Arcibiskupství olomoucké, Wurmova 562/9, 779 00 Olomouc</v>
      </c>
      <c r="G121" s="15"/>
      <c r="H121" s="222"/>
      <c r="I121" s="13" t="s">
        <v>24</v>
      </c>
      <c r="J121" s="50"/>
      <c r="K121" s="15"/>
      <c r="L121" s="17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65" s="18" customFormat="1" ht="15.2" customHeight="1" x14ac:dyDescent="0.2">
      <c r="A122" s="15"/>
      <c r="B122" s="16"/>
      <c r="C122" s="13" t="s">
        <v>22</v>
      </c>
      <c r="D122" s="15"/>
      <c r="E122" s="15"/>
      <c r="F122" s="19" t="str">
        <f>IF(E18="","",E18)</f>
        <v xml:space="preserve"> </v>
      </c>
      <c r="G122" s="15"/>
      <c r="H122" s="222"/>
      <c r="I122" s="13" t="s">
        <v>27</v>
      </c>
      <c r="J122" s="50" t="str">
        <f>E24</f>
        <v xml:space="preserve"> </v>
      </c>
      <c r="K122" s="15"/>
      <c r="L122" s="17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65" s="18" customFormat="1" ht="10.35" customHeight="1" x14ac:dyDescent="0.2">
      <c r="A123" s="15"/>
      <c r="B123" s="16"/>
      <c r="C123" s="15"/>
      <c r="D123" s="15"/>
      <c r="E123" s="15"/>
      <c r="F123" s="15"/>
      <c r="G123" s="15"/>
      <c r="H123" s="222"/>
      <c r="I123" s="15"/>
      <c r="J123" s="15"/>
      <c r="K123" s="15"/>
      <c r="L123" s="17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65" s="68" customFormat="1" ht="29.25" customHeight="1" x14ac:dyDescent="0.2">
      <c r="A124" s="59"/>
      <c r="B124" s="60"/>
      <c r="C124" s="61" t="s">
        <v>126</v>
      </c>
      <c r="D124" s="62" t="s">
        <v>53</v>
      </c>
      <c r="E124" s="62" t="s">
        <v>50</v>
      </c>
      <c r="F124" s="62" t="s">
        <v>51</v>
      </c>
      <c r="G124" s="62" t="s">
        <v>127</v>
      </c>
      <c r="H124" s="232" t="s">
        <v>128</v>
      </c>
      <c r="I124" s="62" t="s">
        <v>129</v>
      </c>
      <c r="J124" s="62" t="s">
        <v>105</v>
      </c>
      <c r="K124" s="63" t="s">
        <v>130</v>
      </c>
      <c r="L124" s="64"/>
      <c r="M124" s="65" t="s">
        <v>1</v>
      </c>
      <c r="N124" s="66" t="s">
        <v>33</v>
      </c>
      <c r="O124" s="66" t="s">
        <v>131</v>
      </c>
      <c r="P124" s="66" t="s">
        <v>132</v>
      </c>
      <c r="Q124" s="66" t="s">
        <v>133</v>
      </c>
      <c r="R124" s="66" t="s">
        <v>134</v>
      </c>
      <c r="S124" s="66" t="s">
        <v>135</v>
      </c>
      <c r="T124" s="67" t="s">
        <v>136</v>
      </c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</row>
    <row r="125" spans="1:65" s="18" customFormat="1" ht="22.9" customHeight="1" x14ac:dyDescent="0.25">
      <c r="A125" s="15"/>
      <c r="B125" s="16"/>
      <c r="C125" s="69" t="s">
        <v>137</v>
      </c>
      <c r="D125" s="15"/>
      <c r="E125" s="15"/>
      <c r="F125" s="15"/>
      <c r="G125" s="15"/>
      <c r="H125" s="222"/>
      <c r="I125" s="15"/>
      <c r="J125" s="70">
        <f>J126+J168+J208+J224+J256+J263+J290+J377+J383</f>
        <v>0</v>
      </c>
      <c r="K125" s="15"/>
      <c r="L125" s="16"/>
      <c r="M125" s="71"/>
      <c r="N125" s="72"/>
      <c r="O125" s="25"/>
      <c r="P125" s="73" t="e">
        <f>P126+P168+#REF!+P208+#REF!+P224+#REF!+P256+#REF!+P263+P290+P377+P383</f>
        <v>#REF!</v>
      </c>
      <c r="Q125" s="25"/>
      <c r="R125" s="73" t="e">
        <f>R126+R168+#REF!+R208+#REF!+R224+#REF!+R256+#REF!+R263+R290+R377+R383</f>
        <v>#REF!</v>
      </c>
      <c r="S125" s="25"/>
      <c r="T125" s="74" t="e">
        <f>T126+T168+#REF!+T208+#REF!+T224+#REF!+T256+#REF!+T263+T290+T377+T383</f>
        <v>#REF!</v>
      </c>
      <c r="U125" s="15"/>
      <c r="V125" s="15"/>
      <c r="W125" s="98"/>
      <c r="X125" s="15"/>
      <c r="Y125" s="15"/>
      <c r="Z125" s="15"/>
      <c r="AA125" s="15"/>
      <c r="AB125" s="15"/>
      <c r="AC125" s="15"/>
      <c r="AD125" s="15"/>
      <c r="AE125" s="15"/>
      <c r="AT125" s="7" t="s">
        <v>67</v>
      </c>
      <c r="AU125" s="7" t="s">
        <v>107</v>
      </c>
      <c r="BK125" s="75">
        <f>BK126+BK168+BK208+BK224+BK256+BK263+BK290+BK377+BK383</f>
        <v>0</v>
      </c>
    </row>
    <row r="126" spans="1:65" s="76" customFormat="1" ht="25.9" customHeight="1" x14ac:dyDescent="0.2">
      <c r="B126" s="77"/>
      <c r="D126" s="78" t="s">
        <v>67</v>
      </c>
      <c r="E126" s="79" t="s">
        <v>1576</v>
      </c>
      <c r="F126" s="79" t="s">
        <v>1577</v>
      </c>
      <c r="H126" s="233"/>
      <c r="I126" s="294"/>
      <c r="J126" s="80">
        <f>SUM(J127:J167)</f>
        <v>0</v>
      </c>
      <c r="L126" s="77"/>
      <c r="M126" s="81"/>
      <c r="N126" s="82"/>
      <c r="O126" s="82"/>
      <c r="P126" s="83">
        <f>SUM(P127:P167)</f>
        <v>0</v>
      </c>
      <c r="Q126" s="82"/>
      <c r="R126" s="83">
        <f>SUM(R127:R167)</f>
        <v>0</v>
      </c>
      <c r="S126" s="82"/>
      <c r="T126" s="84">
        <f>SUM(T127:T167)</f>
        <v>0</v>
      </c>
      <c r="W126" s="294"/>
      <c r="AR126" s="78" t="s">
        <v>76</v>
      </c>
      <c r="AT126" s="85" t="s">
        <v>67</v>
      </c>
      <c r="AU126" s="85" t="s">
        <v>68</v>
      </c>
      <c r="AY126" s="78" t="s">
        <v>140</v>
      </c>
      <c r="BK126" s="86">
        <f>SUM(BK127:BK167)</f>
        <v>0</v>
      </c>
    </row>
    <row r="127" spans="1:65" s="18" customFormat="1" ht="55.5" customHeight="1" x14ac:dyDescent="0.2">
      <c r="A127" s="15"/>
      <c r="B127" s="16"/>
      <c r="C127" s="266" t="s">
        <v>76</v>
      </c>
      <c r="D127" s="266" t="s">
        <v>216</v>
      </c>
      <c r="E127" s="267" t="s">
        <v>2322</v>
      </c>
      <c r="F127" s="268" t="s">
        <v>1578</v>
      </c>
      <c r="G127" s="269" t="s">
        <v>1442</v>
      </c>
      <c r="H127" s="270">
        <v>1</v>
      </c>
      <c r="I127" s="271"/>
      <c r="J127" s="272">
        <f t="shared" ref="J127:J167" si="0">ROUND(I127*H127,2)</f>
        <v>0</v>
      </c>
      <c r="K127" s="268" t="s">
        <v>2280</v>
      </c>
      <c r="L127" s="161"/>
      <c r="M127" s="162" t="s">
        <v>1</v>
      </c>
      <c r="N127" s="163" t="s">
        <v>34</v>
      </c>
      <c r="O127" s="95">
        <v>0</v>
      </c>
      <c r="P127" s="95">
        <f t="shared" ref="P127:P167" si="1">O127*H127</f>
        <v>0</v>
      </c>
      <c r="Q127" s="95">
        <v>0</v>
      </c>
      <c r="R127" s="95">
        <f t="shared" ref="R127:R167" si="2">Q127*H127</f>
        <v>0</v>
      </c>
      <c r="S127" s="95">
        <v>0</v>
      </c>
      <c r="T127" s="96">
        <f t="shared" ref="T127:T167" si="3">S127*H127</f>
        <v>0</v>
      </c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R127" s="97" t="s">
        <v>190</v>
      </c>
      <c r="AT127" s="97" t="s">
        <v>216</v>
      </c>
      <c r="AU127" s="97" t="s">
        <v>76</v>
      </c>
      <c r="AY127" s="7" t="s">
        <v>140</v>
      </c>
      <c r="BE127" s="98">
        <f t="shared" ref="BE127:BE167" si="4">IF(N127="základní",J127,0)</f>
        <v>0</v>
      </c>
      <c r="BF127" s="98">
        <f t="shared" ref="BF127:BF167" si="5">IF(N127="snížená",J127,0)</f>
        <v>0</v>
      </c>
      <c r="BG127" s="98">
        <f t="shared" ref="BG127:BG167" si="6">IF(N127="zákl. přenesená",J127,0)</f>
        <v>0</v>
      </c>
      <c r="BH127" s="98">
        <f t="shared" ref="BH127:BH167" si="7">IF(N127="sníž. přenesená",J127,0)</f>
        <v>0</v>
      </c>
      <c r="BI127" s="98">
        <f t="shared" ref="BI127:BI167" si="8">IF(N127="nulová",J127,0)</f>
        <v>0</v>
      </c>
      <c r="BJ127" s="7" t="s">
        <v>76</v>
      </c>
      <c r="BK127" s="98">
        <f t="shared" ref="BK127:BK167" si="9">ROUND(I127*H127,2)</f>
        <v>0</v>
      </c>
      <c r="BL127" s="7" t="s">
        <v>147</v>
      </c>
      <c r="BM127" s="97" t="s">
        <v>78</v>
      </c>
    </row>
    <row r="128" spans="1:65" s="18" customFormat="1" ht="16.5" customHeight="1" x14ac:dyDescent="0.2">
      <c r="A128" s="15"/>
      <c r="B128" s="16"/>
      <c r="C128" s="255" t="s">
        <v>78</v>
      </c>
      <c r="D128" s="255" t="s">
        <v>142</v>
      </c>
      <c r="E128" s="256" t="s">
        <v>2323</v>
      </c>
      <c r="F128" s="239" t="s">
        <v>1579</v>
      </c>
      <c r="G128" s="235" t="s">
        <v>1442</v>
      </c>
      <c r="H128" s="236">
        <v>1</v>
      </c>
      <c r="I128" s="237"/>
      <c r="J128" s="238">
        <f t="shared" si="0"/>
        <v>0</v>
      </c>
      <c r="K128" s="239" t="s">
        <v>2280</v>
      </c>
      <c r="L128" s="16"/>
      <c r="M128" s="93" t="s">
        <v>1</v>
      </c>
      <c r="N128" s="94" t="s">
        <v>34</v>
      </c>
      <c r="O128" s="95">
        <v>0</v>
      </c>
      <c r="P128" s="95">
        <f t="shared" si="1"/>
        <v>0</v>
      </c>
      <c r="Q128" s="95">
        <v>0</v>
      </c>
      <c r="R128" s="95">
        <f t="shared" si="2"/>
        <v>0</v>
      </c>
      <c r="S128" s="95">
        <v>0</v>
      </c>
      <c r="T128" s="96">
        <f t="shared" si="3"/>
        <v>0</v>
      </c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R128" s="97" t="s">
        <v>147</v>
      </c>
      <c r="AT128" s="97" t="s">
        <v>142</v>
      </c>
      <c r="AU128" s="97" t="s">
        <v>76</v>
      </c>
      <c r="AY128" s="7" t="s">
        <v>140</v>
      </c>
      <c r="BE128" s="98">
        <f t="shared" si="4"/>
        <v>0</v>
      </c>
      <c r="BF128" s="98">
        <f t="shared" si="5"/>
        <v>0</v>
      </c>
      <c r="BG128" s="98">
        <f t="shared" si="6"/>
        <v>0</v>
      </c>
      <c r="BH128" s="98">
        <f t="shared" si="7"/>
        <v>0</v>
      </c>
      <c r="BI128" s="98">
        <f t="shared" si="8"/>
        <v>0</v>
      </c>
      <c r="BJ128" s="7" t="s">
        <v>76</v>
      </c>
      <c r="BK128" s="98">
        <f t="shared" si="9"/>
        <v>0</v>
      </c>
      <c r="BL128" s="7" t="s">
        <v>147</v>
      </c>
      <c r="BM128" s="97" t="s">
        <v>147</v>
      </c>
    </row>
    <row r="129" spans="1:65" s="18" customFormat="1" ht="16.5" customHeight="1" x14ac:dyDescent="0.2">
      <c r="A129" s="15"/>
      <c r="B129" s="16"/>
      <c r="C129" s="266" t="s">
        <v>163</v>
      </c>
      <c r="D129" s="266" t="s">
        <v>216</v>
      </c>
      <c r="E129" s="267" t="s">
        <v>2324</v>
      </c>
      <c r="F129" s="268" t="s">
        <v>1580</v>
      </c>
      <c r="G129" s="269" t="s">
        <v>1442</v>
      </c>
      <c r="H129" s="270">
        <v>1</v>
      </c>
      <c r="I129" s="271"/>
      <c r="J129" s="272">
        <f t="shared" si="0"/>
        <v>0</v>
      </c>
      <c r="K129" s="268" t="s">
        <v>2280</v>
      </c>
      <c r="L129" s="161"/>
      <c r="M129" s="162" t="s">
        <v>1</v>
      </c>
      <c r="N129" s="163" t="s">
        <v>34</v>
      </c>
      <c r="O129" s="95">
        <v>0</v>
      </c>
      <c r="P129" s="95">
        <f t="shared" si="1"/>
        <v>0</v>
      </c>
      <c r="Q129" s="95">
        <v>0</v>
      </c>
      <c r="R129" s="95">
        <f t="shared" si="2"/>
        <v>0</v>
      </c>
      <c r="S129" s="95">
        <v>0</v>
      </c>
      <c r="T129" s="96">
        <f t="shared" si="3"/>
        <v>0</v>
      </c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R129" s="97" t="s">
        <v>190</v>
      </c>
      <c r="AT129" s="97" t="s">
        <v>216</v>
      </c>
      <c r="AU129" s="97" t="s">
        <v>76</v>
      </c>
      <c r="AY129" s="7" t="s">
        <v>140</v>
      </c>
      <c r="BE129" s="98">
        <f t="shared" si="4"/>
        <v>0</v>
      </c>
      <c r="BF129" s="98">
        <f t="shared" si="5"/>
        <v>0</v>
      </c>
      <c r="BG129" s="98">
        <f t="shared" si="6"/>
        <v>0</v>
      </c>
      <c r="BH129" s="98">
        <f t="shared" si="7"/>
        <v>0</v>
      </c>
      <c r="BI129" s="98">
        <f t="shared" si="8"/>
        <v>0</v>
      </c>
      <c r="BJ129" s="7" t="s">
        <v>76</v>
      </c>
      <c r="BK129" s="98">
        <f t="shared" si="9"/>
        <v>0</v>
      </c>
      <c r="BL129" s="7" t="s">
        <v>147</v>
      </c>
      <c r="BM129" s="97" t="s">
        <v>178</v>
      </c>
    </row>
    <row r="130" spans="1:65" s="18" customFormat="1" ht="16.5" customHeight="1" x14ac:dyDescent="0.2">
      <c r="A130" s="15"/>
      <c r="B130" s="16"/>
      <c r="C130" s="255" t="s">
        <v>147</v>
      </c>
      <c r="D130" s="255" t="s">
        <v>142</v>
      </c>
      <c r="E130" s="256" t="s">
        <v>2325</v>
      </c>
      <c r="F130" s="239" t="s">
        <v>1581</v>
      </c>
      <c r="G130" s="235" t="s">
        <v>1442</v>
      </c>
      <c r="H130" s="236">
        <v>1</v>
      </c>
      <c r="I130" s="237"/>
      <c r="J130" s="238">
        <f t="shared" si="0"/>
        <v>0</v>
      </c>
      <c r="K130" s="239" t="s">
        <v>2280</v>
      </c>
      <c r="L130" s="16"/>
      <c r="M130" s="93" t="s">
        <v>1</v>
      </c>
      <c r="N130" s="94" t="s">
        <v>34</v>
      </c>
      <c r="O130" s="95">
        <v>0</v>
      </c>
      <c r="P130" s="95">
        <f t="shared" si="1"/>
        <v>0</v>
      </c>
      <c r="Q130" s="95">
        <v>0</v>
      </c>
      <c r="R130" s="95">
        <f t="shared" si="2"/>
        <v>0</v>
      </c>
      <c r="S130" s="95">
        <v>0</v>
      </c>
      <c r="T130" s="96">
        <f t="shared" si="3"/>
        <v>0</v>
      </c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R130" s="97" t="s">
        <v>147</v>
      </c>
      <c r="AT130" s="97" t="s">
        <v>142</v>
      </c>
      <c r="AU130" s="97" t="s">
        <v>76</v>
      </c>
      <c r="AY130" s="7" t="s">
        <v>140</v>
      </c>
      <c r="BE130" s="98">
        <f t="shared" si="4"/>
        <v>0</v>
      </c>
      <c r="BF130" s="98">
        <f t="shared" si="5"/>
        <v>0</v>
      </c>
      <c r="BG130" s="98">
        <f t="shared" si="6"/>
        <v>0</v>
      </c>
      <c r="BH130" s="98">
        <f t="shared" si="7"/>
        <v>0</v>
      </c>
      <c r="BI130" s="98">
        <f t="shared" si="8"/>
        <v>0</v>
      </c>
      <c r="BJ130" s="7" t="s">
        <v>76</v>
      </c>
      <c r="BK130" s="98">
        <f t="shared" si="9"/>
        <v>0</v>
      </c>
      <c r="BL130" s="7" t="s">
        <v>147</v>
      </c>
      <c r="BM130" s="97" t="s">
        <v>190</v>
      </c>
    </row>
    <row r="131" spans="1:65" s="18" customFormat="1" ht="16.5" customHeight="1" x14ac:dyDescent="0.2">
      <c r="A131" s="15"/>
      <c r="B131" s="16"/>
      <c r="C131" s="266" t="s">
        <v>173</v>
      </c>
      <c r="D131" s="266" t="s">
        <v>216</v>
      </c>
      <c r="E131" s="267" t="s">
        <v>2326</v>
      </c>
      <c r="F131" s="268" t="s">
        <v>1582</v>
      </c>
      <c r="G131" s="269" t="s">
        <v>1442</v>
      </c>
      <c r="H131" s="270">
        <v>2</v>
      </c>
      <c r="I131" s="271"/>
      <c r="J131" s="272">
        <f t="shared" si="0"/>
        <v>0</v>
      </c>
      <c r="K131" s="268" t="s">
        <v>2280</v>
      </c>
      <c r="L131" s="161"/>
      <c r="M131" s="162" t="s">
        <v>1</v>
      </c>
      <c r="N131" s="163" t="s">
        <v>34</v>
      </c>
      <c r="O131" s="95">
        <v>0</v>
      </c>
      <c r="P131" s="95">
        <f t="shared" si="1"/>
        <v>0</v>
      </c>
      <c r="Q131" s="95">
        <v>0</v>
      </c>
      <c r="R131" s="95">
        <f t="shared" si="2"/>
        <v>0</v>
      </c>
      <c r="S131" s="95">
        <v>0</v>
      </c>
      <c r="T131" s="96">
        <f t="shared" si="3"/>
        <v>0</v>
      </c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R131" s="97" t="s">
        <v>190</v>
      </c>
      <c r="AT131" s="97" t="s">
        <v>216</v>
      </c>
      <c r="AU131" s="97" t="s">
        <v>76</v>
      </c>
      <c r="AY131" s="7" t="s">
        <v>140</v>
      </c>
      <c r="BE131" s="98">
        <f t="shared" si="4"/>
        <v>0</v>
      </c>
      <c r="BF131" s="98">
        <f t="shared" si="5"/>
        <v>0</v>
      </c>
      <c r="BG131" s="98">
        <f t="shared" si="6"/>
        <v>0</v>
      </c>
      <c r="BH131" s="98">
        <f t="shared" si="7"/>
        <v>0</v>
      </c>
      <c r="BI131" s="98">
        <f t="shared" si="8"/>
        <v>0</v>
      </c>
      <c r="BJ131" s="7" t="s">
        <v>76</v>
      </c>
      <c r="BK131" s="98">
        <f t="shared" si="9"/>
        <v>0</v>
      </c>
      <c r="BL131" s="7" t="s">
        <v>147</v>
      </c>
      <c r="BM131" s="97" t="s">
        <v>200</v>
      </c>
    </row>
    <row r="132" spans="1:65" s="18" customFormat="1" ht="16.5" customHeight="1" x14ac:dyDescent="0.2">
      <c r="A132" s="15"/>
      <c r="B132" s="16"/>
      <c r="C132" s="255" t="s">
        <v>178</v>
      </c>
      <c r="D132" s="255" t="s">
        <v>142</v>
      </c>
      <c r="E132" s="256" t="s">
        <v>2327</v>
      </c>
      <c r="F132" s="239" t="s">
        <v>1583</v>
      </c>
      <c r="G132" s="235" t="s">
        <v>1442</v>
      </c>
      <c r="H132" s="236">
        <v>2</v>
      </c>
      <c r="I132" s="237"/>
      <c r="J132" s="238">
        <f t="shared" si="0"/>
        <v>0</v>
      </c>
      <c r="K132" s="239" t="s">
        <v>2280</v>
      </c>
      <c r="L132" s="16"/>
      <c r="M132" s="93" t="s">
        <v>1</v>
      </c>
      <c r="N132" s="94" t="s">
        <v>34</v>
      </c>
      <c r="O132" s="95">
        <v>0</v>
      </c>
      <c r="P132" s="95">
        <f t="shared" si="1"/>
        <v>0</v>
      </c>
      <c r="Q132" s="95">
        <v>0</v>
      </c>
      <c r="R132" s="95">
        <f t="shared" si="2"/>
        <v>0</v>
      </c>
      <c r="S132" s="95">
        <v>0</v>
      </c>
      <c r="T132" s="96">
        <f t="shared" si="3"/>
        <v>0</v>
      </c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R132" s="97" t="s">
        <v>147</v>
      </c>
      <c r="AT132" s="97" t="s">
        <v>142</v>
      </c>
      <c r="AU132" s="97" t="s">
        <v>76</v>
      </c>
      <c r="AY132" s="7" t="s">
        <v>140</v>
      </c>
      <c r="BE132" s="98">
        <f t="shared" si="4"/>
        <v>0</v>
      </c>
      <c r="BF132" s="98">
        <f t="shared" si="5"/>
        <v>0</v>
      </c>
      <c r="BG132" s="98">
        <f t="shared" si="6"/>
        <v>0</v>
      </c>
      <c r="BH132" s="98">
        <f t="shared" si="7"/>
        <v>0</v>
      </c>
      <c r="BI132" s="98">
        <f t="shared" si="8"/>
        <v>0</v>
      </c>
      <c r="BJ132" s="7" t="s">
        <v>76</v>
      </c>
      <c r="BK132" s="98">
        <f t="shared" si="9"/>
        <v>0</v>
      </c>
      <c r="BL132" s="7" t="s">
        <v>147</v>
      </c>
      <c r="BM132" s="97" t="s">
        <v>8</v>
      </c>
    </row>
    <row r="133" spans="1:65" s="18" customFormat="1" ht="49.15" customHeight="1" x14ac:dyDescent="0.2">
      <c r="A133" s="15"/>
      <c r="B133" s="16"/>
      <c r="C133" s="266" t="s">
        <v>184</v>
      </c>
      <c r="D133" s="266" t="s">
        <v>216</v>
      </c>
      <c r="E133" s="267" t="s">
        <v>2328</v>
      </c>
      <c r="F133" s="268" t="s">
        <v>1584</v>
      </c>
      <c r="G133" s="269" t="s">
        <v>1442</v>
      </c>
      <c r="H133" s="270">
        <v>2</v>
      </c>
      <c r="I133" s="271"/>
      <c r="J133" s="272">
        <f t="shared" si="0"/>
        <v>0</v>
      </c>
      <c r="K133" s="268" t="s">
        <v>2280</v>
      </c>
      <c r="L133" s="161"/>
      <c r="M133" s="162" t="s">
        <v>1</v>
      </c>
      <c r="N133" s="163" t="s">
        <v>34</v>
      </c>
      <c r="O133" s="95">
        <v>0</v>
      </c>
      <c r="P133" s="95">
        <f t="shared" si="1"/>
        <v>0</v>
      </c>
      <c r="Q133" s="95">
        <v>0</v>
      </c>
      <c r="R133" s="95">
        <f t="shared" si="2"/>
        <v>0</v>
      </c>
      <c r="S133" s="95">
        <v>0</v>
      </c>
      <c r="T133" s="96">
        <f t="shared" si="3"/>
        <v>0</v>
      </c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R133" s="97" t="s">
        <v>190</v>
      </c>
      <c r="AT133" s="97" t="s">
        <v>216</v>
      </c>
      <c r="AU133" s="97" t="s">
        <v>76</v>
      </c>
      <c r="AY133" s="7" t="s">
        <v>140</v>
      </c>
      <c r="BE133" s="98">
        <f t="shared" si="4"/>
        <v>0</v>
      </c>
      <c r="BF133" s="98">
        <f t="shared" si="5"/>
        <v>0</v>
      </c>
      <c r="BG133" s="98">
        <f t="shared" si="6"/>
        <v>0</v>
      </c>
      <c r="BH133" s="98">
        <f t="shared" si="7"/>
        <v>0</v>
      </c>
      <c r="BI133" s="98">
        <f t="shared" si="8"/>
        <v>0</v>
      </c>
      <c r="BJ133" s="7" t="s">
        <v>76</v>
      </c>
      <c r="BK133" s="98">
        <f t="shared" si="9"/>
        <v>0</v>
      </c>
      <c r="BL133" s="7" t="s">
        <v>147</v>
      </c>
      <c r="BM133" s="97" t="s">
        <v>224</v>
      </c>
    </row>
    <row r="134" spans="1:65" s="18" customFormat="1" ht="16.5" customHeight="1" x14ac:dyDescent="0.2">
      <c r="A134" s="15"/>
      <c r="B134" s="16"/>
      <c r="C134" s="255" t="s">
        <v>190</v>
      </c>
      <c r="D134" s="255" t="s">
        <v>142</v>
      </c>
      <c r="E134" s="256" t="s">
        <v>2329</v>
      </c>
      <c r="F134" s="239" t="s">
        <v>1579</v>
      </c>
      <c r="G134" s="235" t="s">
        <v>1442</v>
      </c>
      <c r="H134" s="236">
        <v>1</v>
      </c>
      <c r="I134" s="237"/>
      <c r="J134" s="238">
        <f t="shared" si="0"/>
        <v>0</v>
      </c>
      <c r="K134" s="239" t="s">
        <v>2280</v>
      </c>
      <c r="L134" s="16"/>
      <c r="M134" s="93" t="s">
        <v>1</v>
      </c>
      <c r="N134" s="94" t="s">
        <v>34</v>
      </c>
      <c r="O134" s="95">
        <v>0</v>
      </c>
      <c r="P134" s="95">
        <f t="shared" si="1"/>
        <v>0</v>
      </c>
      <c r="Q134" s="95">
        <v>0</v>
      </c>
      <c r="R134" s="95">
        <f t="shared" si="2"/>
        <v>0</v>
      </c>
      <c r="S134" s="95">
        <v>0</v>
      </c>
      <c r="T134" s="96">
        <f t="shared" si="3"/>
        <v>0</v>
      </c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R134" s="97" t="s">
        <v>147</v>
      </c>
      <c r="AT134" s="97" t="s">
        <v>142</v>
      </c>
      <c r="AU134" s="97" t="s">
        <v>76</v>
      </c>
      <c r="AY134" s="7" t="s">
        <v>140</v>
      </c>
      <c r="BE134" s="98">
        <f t="shared" si="4"/>
        <v>0</v>
      </c>
      <c r="BF134" s="98">
        <f t="shared" si="5"/>
        <v>0</v>
      </c>
      <c r="BG134" s="98">
        <f t="shared" si="6"/>
        <v>0</v>
      </c>
      <c r="BH134" s="98">
        <f t="shared" si="7"/>
        <v>0</v>
      </c>
      <c r="BI134" s="98">
        <f t="shared" si="8"/>
        <v>0</v>
      </c>
      <c r="BJ134" s="7" t="s">
        <v>76</v>
      </c>
      <c r="BK134" s="98">
        <f t="shared" si="9"/>
        <v>0</v>
      </c>
      <c r="BL134" s="7" t="s">
        <v>147</v>
      </c>
      <c r="BM134" s="97" t="s">
        <v>248</v>
      </c>
    </row>
    <row r="135" spans="1:65" s="18" customFormat="1" ht="33" customHeight="1" x14ac:dyDescent="0.2">
      <c r="A135" s="15"/>
      <c r="B135" s="16"/>
      <c r="C135" s="266" t="s">
        <v>195</v>
      </c>
      <c r="D135" s="266" t="s">
        <v>216</v>
      </c>
      <c r="E135" s="267" t="s">
        <v>2330</v>
      </c>
      <c r="F135" s="268" t="s">
        <v>1585</v>
      </c>
      <c r="G135" s="269" t="s">
        <v>1442</v>
      </c>
      <c r="H135" s="270">
        <v>1</v>
      </c>
      <c r="I135" s="271"/>
      <c r="J135" s="272">
        <f t="shared" si="0"/>
        <v>0</v>
      </c>
      <c r="K135" s="268" t="s">
        <v>2280</v>
      </c>
      <c r="L135" s="161"/>
      <c r="M135" s="162" t="s">
        <v>1</v>
      </c>
      <c r="N135" s="163" t="s">
        <v>34</v>
      </c>
      <c r="O135" s="95">
        <v>0</v>
      </c>
      <c r="P135" s="95">
        <f t="shared" si="1"/>
        <v>0</v>
      </c>
      <c r="Q135" s="95">
        <v>0</v>
      </c>
      <c r="R135" s="95">
        <f t="shared" si="2"/>
        <v>0</v>
      </c>
      <c r="S135" s="95">
        <v>0</v>
      </c>
      <c r="T135" s="96">
        <f t="shared" si="3"/>
        <v>0</v>
      </c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R135" s="97" t="s">
        <v>190</v>
      </c>
      <c r="AT135" s="97" t="s">
        <v>216</v>
      </c>
      <c r="AU135" s="97" t="s">
        <v>76</v>
      </c>
      <c r="AY135" s="7" t="s">
        <v>140</v>
      </c>
      <c r="BE135" s="98">
        <f t="shared" si="4"/>
        <v>0</v>
      </c>
      <c r="BF135" s="98">
        <f t="shared" si="5"/>
        <v>0</v>
      </c>
      <c r="BG135" s="98">
        <f t="shared" si="6"/>
        <v>0</v>
      </c>
      <c r="BH135" s="98">
        <f t="shared" si="7"/>
        <v>0</v>
      </c>
      <c r="BI135" s="98">
        <f t="shared" si="8"/>
        <v>0</v>
      </c>
      <c r="BJ135" s="7" t="s">
        <v>76</v>
      </c>
      <c r="BK135" s="98">
        <f t="shared" si="9"/>
        <v>0</v>
      </c>
      <c r="BL135" s="7" t="s">
        <v>147</v>
      </c>
      <c r="BM135" s="97" t="s">
        <v>262</v>
      </c>
    </row>
    <row r="136" spans="1:65" s="18" customFormat="1" ht="16.5" customHeight="1" x14ac:dyDescent="0.2">
      <c r="A136" s="15"/>
      <c r="B136" s="16"/>
      <c r="C136" s="255" t="s">
        <v>200</v>
      </c>
      <c r="D136" s="255" t="s">
        <v>142</v>
      </c>
      <c r="E136" s="256" t="s">
        <v>2331</v>
      </c>
      <c r="F136" s="239" t="s">
        <v>1586</v>
      </c>
      <c r="G136" s="235" t="s">
        <v>1442</v>
      </c>
      <c r="H136" s="236">
        <v>1</v>
      </c>
      <c r="I136" s="237"/>
      <c r="J136" s="238">
        <f t="shared" si="0"/>
        <v>0</v>
      </c>
      <c r="K136" s="239" t="s">
        <v>2280</v>
      </c>
      <c r="L136" s="16"/>
      <c r="M136" s="93" t="s">
        <v>1</v>
      </c>
      <c r="N136" s="94" t="s">
        <v>34</v>
      </c>
      <c r="O136" s="95">
        <v>0</v>
      </c>
      <c r="P136" s="95">
        <f t="shared" si="1"/>
        <v>0</v>
      </c>
      <c r="Q136" s="95">
        <v>0</v>
      </c>
      <c r="R136" s="95">
        <f t="shared" si="2"/>
        <v>0</v>
      </c>
      <c r="S136" s="95">
        <v>0</v>
      </c>
      <c r="T136" s="96">
        <f t="shared" si="3"/>
        <v>0</v>
      </c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R136" s="97" t="s">
        <v>147</v>
      </c>
      <c r="AT136" s="97" t="s">
        <v>142</v>
      </c>
      <c r="AU136" s="97" t="s">
        <v>76</v>
      </c>
      <c r="AY136" s="7" t="s">
        <v>140</v>
      </c>
      <c r="BE136" s="98">
        <f t="shared" si="4"/>
        <v>0</v>
      </c>
      <c r="BF136" s="98">
        <f t="shared" si="5"/>
        <v>0</v>
      </c>
      <c r="BG136" s="98">
        <f t="shared" si="6"/>
        <v>0</v>
      </c>
      <c r="BH136" s="98">
        <f t="shared" si="7"/>
        <v>0</v>
      </c>
      <c r="BI136" s="98">
        <f t="shared" si="8"/>
        <v>0</v>
      </c>
      <c r="BJ136" s="7" t="s">
        <v>76</v>
      </c>
      <c r="BK136" s="98">
        <f t="shared" si="9"/>
        <v>0</v>
      </c>
      <c r="BL136" s="7" t="s">
        <v>147</v>
      </c>
      <c r="BM136" s="97" t="s">
        <v>281</v>
      </c>
    </row>
    <row r="137" spans="1:65" s="18" customFormat="1" ht="16.5" customHeight="1" x14ac:dyDescent="0.2">
      <c r="A137" s="15"/>
      <c r="B137" s="16"/>
      <c r="C137" s="266" t="s">
        <v>208</v>
      </c>
      <c r="D137" s="266" t="s">
        <v>142</v>
      </c>
      <c r="E137" s="267" t="s">
        <v>2332</v>
      </c>
      <c r="F137" s="268" t="s">
        <v>1587</v>
      </c>
      <c r="G137" s="269" t="s">
        <v>1442</v>
      </c>
      <c r="H137" s="270">
        <v>50</v>
      </c>
      <c r="I137" s="271"/>
      <c r="J137" s="272">
        <f t="shared" si="0"/>
        <v>0</v>
      </c>
      <c r="K137" s="268" t="s">
        <v>2280</v>
      </c>
      <c r="L137" s="16"/>
      <c r="M137" s="93" t="s">
        <v>1</v>
      </c>
      <c r="N137" s="94" t="s">
        <v>34</v>
      </c>
      <c r="O137" s="95">
        <v>0</v>
      </c>
      <c r="P137" s="95">
        <f t="shared" si="1"/>
        <v>0</v>
      </c>
      <c r="Q137" s="95">
        <v>0</v>
      </c>
      <c r="R137" s="95">
        <f t="shared" si="2"/>
        <v>0</v>
      </c>
      <c r="S137" s="95">
        <v>0</v>
      </c>
      <c r="T137" s="96">
        <f t="shared" si="3"/>
        <v>0</v>
      </c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R137" s="97" t="s">
        <v>147</v>
      </c>
      <c r="AT137" s="97" t="s">
        <v>142</v>
      </c>
      <c r="AU137" s="97" t="s">
        <v>76</v>
      </c>
      <c r="AY137" s="7" t="s">
        <v>140</v>
      </c>
      <c r="BE137" s="98">
        <f t="shared" si="4"/>
        <v>0</v>
      </c>
      <c r="BF137" s="98">
        <f t="shared" si="5"/>
        <v>0</v>
      </c>
      <c r="BG137" s="98">
        <f t="shared" si="6"/>
        <v>0</v>
      </c>
      <c r="BH137" s="98">
        <f t="shared" si="7"/>
        <v>0</v>
      </c>
      <c r="BI137" s="98">
        <f t="shared" si="8"/>
        <v>0</v>
      </c>
      <c r="BJ137" s="7" t="s">
        <v>76</v>
      </c>
      <c r="BK137" s="98">
        <f t="shared" si="9"/>
        <v>0</v>
      </c>
      <c r="BL137" s="7" t="s">
        <v>147</v>
      </c>
      <c r="BM137" s="97" t="s">
        <v>308</v>
      </c>
    </row>
    <row r="138" spans="1:65" s="18" customFormat="1" ht="27" customHeight="1" x14ac:dyDescent="0.2">
      <c r="A138" s="15"/>
      <c r="B138" s="16"/>
      <c r="C138" s="255" t="s">
        <v>8</v>
      </c>
      <c r="D138" s="255" t="s">
        <v>216</v>
      </c>
      <c r="E138" s="256" t="s">
        <v>2333</v>
      </c>
      <c r="F138" s="239" t="s">
        <v>2817</v>
      </c>
      <c r="G138" s="235" t="s">
        <v>1442</v>
      </c>
      <c r="H138" s="236">
        <v>40</v>
      </c>
      <c r="I138" s="237"/>
      <c r="J138" s="238">
        <f t="shared" si="0"/>
        <v>0</v>
      </c>
      <c r="K138" s="239" t="s">
        <v>2280</v>
      </c>
      <c r="L138" s="161"/>
      <c r="M138" s="162" t="s">
        <v>1</v>
      </c>
      <c r="N138" s="163" t="s">
        <v>34</v>
      </c>
      <c r="O138" s="95">
        <v>0</v>
      </c>
      <c r="P138" s="95">
        <f t="shared" si="1"/>
        <v>0</v>
      </c>
      <c r="Q138" s="95">
        <v>0</v>
      </c>
      <c r="R138" s="95">
        <f t="shared" si="2"/>
        <v>0</v>
      </c>
      <c r="S138" s="95">
        <v>0</v>
      </c>
      <c r="T138" s="96">
        <f t="shared" si="3"/>
        <v>0</v>
      </c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R138" s="97" t="s">
        <v>190</v>
      </c>
      <c r="AT138" s="97" t="s">
        <v>216</v>
      </c>
      <c r="AU138" s="97" t="s">
        <v>76</v>
      </c>
      <c r="AY138" s="7" t="s">
        <v>140</v>
      </c>
      <c r="BE138" s="98">
        <f t="shared" si="4"/>
        <v>0</v>
      </c>
      <c r="BF138" s="98">
        <f t="shared" si="5"/>
        <v>0</v>
      </c>
      <c r="BG138" s="98">
        <f t="shared" si="6"/>
        <v>0</v>
      </c>
      <c r="BH138" s="98">
        <f t="shared" si="7"/>
        <v>0</v>
      </c>
      <c r="BI138" s="98">
        <f t="shared" si="8"/>
        <v>0</v>
      </c>
      <c r="BJ138" s="7" t="s">
        <v>76</v>
      </c>
      <c r="BK138" s="98">
        <f t="shared" si="9"/>
        <v>0</v>
      </c>
      <c r="BL138" s="7" t="s">
        <v>147</v>
      </c>
      <c r="BM138" s="97" t="s">
        <v>215</v>
      </c>
    </row>
    <row r="139" spans="1:65" s="18" customFormat="1" ht="16.5" customHeight="1" x14ac:dyDescent="0.2">
      <c r="A139" s="15"/>
      <c r="B139" s="16"/>
      <c r="C139" s="255" t="s">
        <v>220</v>
      </c>
      <c r="D139" s="255" t="s">
        <v>142</v>
      </c>
      <c r="E139" s="256" t="s">
        <v>2334</v>
      </c>
      <c r="F139" s="239" t="s">
        <v>1586</v>
      </c>
      <c r="G139" s="235" t="s">
        <v>1442</v>
      </c>
      <c r="H139" s="236">
        <v>2</v>
      </c>
      <c r="I139" s="237"/>
      <c r="J139" s="238">
        <f t="shared" si="0"/>
        <v>0</v>
      </c>
      <c r="K139" s="239" t="s">
        <v>2280</v>
      </c>
      <c r="L139" s="16"/>
      <c r="M139" s="93" t="s">
        <v>1</v>
      </c>
      <c r="N139" s="94" t="s">
        <v>34</v>
      </c>
      <c r="O139" s="95">
        <v>0</v>
      </c>
      <c r="P139" s="95">
        <f t="shared" si="1"/>
        <v>0</v>
      </c>
      <c r="Q139" s="95">
        <v>0</v>
      </c>
      <c r="R139" s="95">
        <f t="shared" si="2"/>
        <v>0</v>
      </c>
      <c r="S139" s="95">
        <v>0</v>
      </c>
      <c r="T139" s="96">
        <f t="shared" si="3"/>
        <v>0</v>
      </c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R139" s="97" t="s">
        <v>147</v>
      </c>
      <c r="AT139" s="97" t="s">
        <v>142</v>
      </c>
      <c r="AU139" s="97" t="s">
        <v>76</v>
      </c>
      <c r="AY139" s="7" t="s">
        <v>140</v>
      </c>
      <c r="BE139" s="98">
        <f t="shared" si="4"/>
        <v>0</v>
      </c>
      <c r="BF139" s="98">
        <f t="shared" si="5"/>
        <v>0</v>
      </c>
      <c r="BG139" s="98">
        <f t="shared" si="6"/>
        <v>0</v>
      </c>
      <c r="BH139" s="98">
        <f t="shared" si="7"/>
        <v>0</v>
      </c>
      <c r="BI139" s="98">
        <f t="shared" si="8"/>
        <v>0</v>
      </c>
      <c r="BJ139" s="7" t="s">
        <v>76</v>
      </c>
      <c r="BK139" s="98">
        <f t="shared" si="9"/>
        <v>0</v>
      </c>
      <c r="BL139" s="7" t="s">
        <v>147</v>
      </c>
      <c r="BM139" s="97" t="s">
        <v>360</v>
      </c>
    </row>
    <row r="140" spans="1:65" s="18" customFormat="1" ht="21.75" customHeight="1" x14ac:dyDescent="0.2">
      <c r="A140" s="15"/>
      <c r="B140" s="16"/>
      <c r="C140" s="266" t="s">
        <v>224</v>
      </c>
      <c r="D140" s="266" t="s">
        <v>216</v>
      </c>
      <c r="E140" s="267" t="s">
        <v>2335</v>
      </c>
      <c r="F140" s="268" t="s">
        <v>1588</v>
      </c>
      <c r="G140" s="269" t="s">
        <v>1442</v>
      </c>
      <c r="H140" s="270">
        <v>3</v>
      </c>
      <c r="I140" s="271"/>
      <c r="J140" s="272">
        <f t="shared" si="0"/>
        <v>0</v>
      </c>
      <c r="K140" s="268" t="s">
        <v>2280</v>
      </c>
      <c r="L140" s="161"/>
      <c r="M140" s="162" t="s">
        <v>1</v>
      </c>
      <c r="N140" s="163" t="s">
        <v>34</v>
      </c>
      <c r="O140" s="95">
        <v>0</v>
      </c>
      <c r="P140" s="95">
        <f t="shared" si="1"/>
        <v>0</v>
      </c>
      <c r="Q140" s="95">
        <v>0</v>
      </c>
      <c r="R140" s="95">
        <f t="shared" si="2"/>
        <v>0</v>
      </c>
      <c r="S140" s="95">
        <v>0</v>
      </c>
      <c r="T140" s="96">
        <f t="shared" si="3"/>
        <v>0</v>
      </c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R140" s="97" t="s">
        <v>190</v>
      </c>
      <c r="AT140" s="97" t="s">
        <v>216</v>
      </c>
      <c r="AU140" s="97" t="s">
        <v>76</v>
      </c>
      <c r="AY140" s="7" t="s">
        <v>140</v>
      </c>
      <c r="BE140" s="98">
        <f t="shared" si="4"/>
        <v>0</v>
      </c>
      <c r="BF140" s="98">
        <f t="shared" si="5"/>
        <v>0</v>
      </c>
      <c r="BG140" s="98">
        <f t="shared" si="6"/>
        <v>0</v>
      </c>
      <c r="BH140" s="98">
        <f t="shared" si="7"/>
        <v>0</v>
      </c>
      <c r="BI140" s="98">
        <f t="shared" si="8"/>
        <v>0</v>
      </c>
      <c r="BJ140" s="7" t="s">
        <v>76</v>
      </c>
      <c r="BK140" s="98">
        <f t="shared" si="9"/>
        <v>0</v>
      </c>
      <c r="BL140" s="7" t="s">
        <v>147</v>
      </c>
      <c r="BM140" s="97" t="s">
        <v>376</v>
      </c>
    </row>
    <row r="141" spans="1:65" s="18" customFormat="1" ht="16.5" customHeight="1" x14ac:dyDescent="0.2">
      <c r="A141" s="15"/>
      <c r="B141" s="16"/>
      <c r="C141" s="255" t="s">
        <v>237</v>
      </c>
      <c r="D141" s="255" t="s">
        <v>142</v>
      </c>
      <c r="E141" s="256" t="s">
        <v>2336</v>
      </c>
      <c r="F141" s="239" t="s">
        <v>1589</v>
      </c>
      <c r="G141" s="235" t="s">
        <v>1442</v>
      </c>
      <c r="H141" s="236">
        <v>1</v>
      </c>
      <c r="I141" s="237"/>
      <c r="J141" s="238">
        <f t="shared" si="0"/>
        <v>0</v>
      </c>
      <c r="K141" s="239" t="s">
        <v>2280</v>
      </c>
      <c r="L141" s="16"/>
      <c r="M141" s="93" t="s">
        <v>1</v>
      </c>
      <c r="N141" s="94" t="s">
        <v>34</v>
      </c>
      <c r="O141" s="95">
        <v>0</v>
      </c>
      <c r="P141" s="95">
        <f t="shared" si="1"/>
        <v>0</v>
      </c>
      <c r="Q141" s="95">
        <v>0</v>
      </c>
      <c r="R141" s="95">
        <f t="shared" si="2"/>
        <v>0</v>
      </c>
      <c r="S141" s="95">
        <v>0</v>
      </c>
      <c r="T141" s="96">
        <f t="shared" si="3"/>
        <v>0</v>
      </c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R141" s="97" t="s">
        <v>147</v>
      </c>
      <c r="AT141" s="97" t="s">
        <v>142</v>
      </c>
      <c r="AU141" s="97" t="s">
        <v>76</v>
      </c>
      <c r="AY141" s="7" t="s">
        <v>140</v>
      </c>
      <c r="BE141" s="98">
        <f t="shared" si="4"/>
        <v>0</v>
      </c>
      <c r="BF141" s="98">
        <f t="shared" si="5"/>
        <v>0</v>
      </c>
      <c r="BG141" s="98">
        <f t="shared" si="6"/>
        <v>0</v>
      </c>
      <c r="BH141" s="98">
        <f t="shared" si="7"/>
        <v>0</v>
      </c>
      <c r="BI141" s="98">
        <f t="shared" si="8"/>
        <v>0</v>
      </c>
      <c r="BJ141" s="7" t="s">
        <v>76</v>
      </c>
      <c r="BK141" s="98">
        <f t="shared" si="9"/>
        <v>0</v>
      </c>
      <c r="BL141" s="7" t="s">
        <v>147</v>
      </c>
      <c r="BM141" s="97" t="s">
        <v>397</v>
      </c>
    </row>
    <row r="142" spans="1:65" s="18" customFormat="1" ht="21.75" customHeight="1" x14ac:dyDescent="0.2">
      <c r="A142" s="15"/>
      <c r="B142" s="16"/>
      <c r="C142" s="266" t="s">
        <v>248</v>
      </c>
      <c r="D142" s="266" t="s">
        <v>216</v>
      </c>
      <c r="E142" s="267" t="s">
        <v>2337</v>
      </c>
      <c r="F142" s="268" t="s">
        <v>1590</v>
      </c>
      <c r="G142" s="269" t="s">
        <v>1442</v>
      </c>
      <c r="H142" s="270">
        <v>1</v>
      </c>
      <c r="I142" s="271"/>
      <c r="J142" s="272">
        <f t="shared" si="0"/>
        <v>0</v>
      </c>
      <c r="K142" s="268" t="s">
        <v>2280</v>
      </c>
      <c r="L142" s="161"/>
      <c r="M142" s="162" t="s">
        <v>1</v>
      </c>
      <c r="N142" s="163" t="s">
        <v>34</v>
      </c>
      <c r="O142" s="95">
        <v>0</v>
      </c>
      <c r="P142" s="95">
        <f t="shared" si="1"/>
        <v>0</v>
      </c>
      <c r="Q142" s="95">
        <v>0</v>
      </c>
      <c r="R142" s="95">
        <f t="shared" si="2"/>
        <v>0</v>
      </c>
      <c r="S142" s="95">
        <v>0</v>
      </c>
      <c r="T142" s="96">
        <f t="shared" si="3"/>
        <v>0</v>
      </c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R142" s="97" t="s">
        <v>190</v>
      </c>
      <c r="AT142" s="97" t="s">
        <v>216</v>
      </c>
      <c r="AU142" s="97" t="s">
        <v>76</v>
      </c>
      <c r="AY142" s="7" t="s">
        <v>140</v>
      </c>
      <c r="BE142" s="98">
        <f t="shared" si="4"/>
        <v>0</v>
      </c>
      <c r="BF142" s="98">
        <f t="shared" si="5"/>
        <v>0</v>
      </c>
      <c r="BG142" s="98">
        <f t="shared" si="6"/>
        <v>0</v>
      </c>
      <c r="BH142" s="98">
        <f t="shared" si="7"/>
        <v>0</v>
      </c>
      <c r="BI142" s="98">
        <f t="shared" si="8"/>
        <v>0</v>
      </c>
      <c r="BJ142" s="7" t="s">
        <v>76</v>
      </c>
      <c r="BK142" s="98">
        <f t="shared" si="9"/>
        <v>0</v>
      </c>
      <c r="BL142" s="7" t="s">
        <v>147</v>
      </c>
      <c r="BM142" s="97" t="s">
        <v>410</v>
      </c>
    </row>
    <row r="143" spans="1:65" s="18" customFormat="1" ht="16.5" customHeight="1" x14ac:dyDescent="0.2">
      <c r="A143" s="15"/>
      <c r="B143" s="16"/>
      <c r="C143" s="255" t="s">
        <v>257</v>
      </c>
      <c r="D143" s="255" t="s">
        <v>142</v>
      </c>
      <c r="E143" s="256" t="s">
        <v>2338</v>
      </c>
      <c r="F143" s="239" t="s">
        <v>1586</v>
      </c>
      <c r="G143" s="235" t="s">
        <v>1442</v>
      </c>
      <c r="H143" s="236">
        <v>1</v>
      </c>
      <c r="I143" s="237"/>
      <c r="J143" s="238">
        <f t="shared" si="0"/>
        <v>0</v>
      </c>
      <c r="K143" s="239" t="s">
        <v>2280</v>
      </c>
      <c r="L143" s="16"/>
      <c r="M143" s="93" t="s">
        <v>1</v>
      </c>
      <c r="N143" s="94" t="s">
        <v>34</v>
      </c>
      <c r="O143" s="95">
        <v>0</v>
      </c>
      <c r="P143" s="95">
        <f t="shared" si="1"/>
        <v>0</v>
      </c>
      <c r="Q143" s="95">
        <v>0</v>
      </c>
      <c r="R143" s="95">
        <f t="shared" si="2"/>
        <v>0</v>
      </c>
      <c r="S143" s="95">
        <v>0</v>
      </c>
      <c r="T143" s="96">
        <f t="shared" si="3"/>
        <v>0</v>
      </c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R143" s="97" t="s">
        <v>147</v>
      </c>
      <c r="AT143" s="97" t="s">
        <v>142</v>
      </c>
      <c r="AU143" s="97" t="s">
        <v>76</v>
      </c>
      <c r="AY143" s="7" t="s">
        <v>140</v>
      </c>
      <c r="BE143" s="98">
        <f t="shared" si="4"/>
        <v>0</v>
      </c>
      <c r="BF143" s="98">
        <f t="shared" si="5"/>
        <v>0</v>
      </c>
      <c r="BG143" s="98">
        <f t="shared" si="6"/>
        <v>0</v>
      </c>
      <c r="BH143" s="98">
        <f t="shared" si="7"/>
        <v>0</v>
      </c>
      <c r="BI143" s="98">
        <f t="shared" si="8"/>
        <v>0</v>
      </c>
      <c r="BJ143" s="7" t="s">
        <v>76</v>
      </c>
      <c r="BK143" s="98">
        <f t="shared" si="9"/>
        <v>0</v>
      </c>
      <c r="BL143" s="7" t="s">
        <v>147</v>
      </c>
      <c r="BM143" s="97" t="s">
        <v>427</v>
      </c>
    </row>
    <row r="144" spans="1:65" s="18" customFormat="1" ht="24.2" customHeight="1" x14ac:dyDescent="0.2">
      <c r="A144" s="15"/>
      <c r="B144" s="16"/>
      <c r="C144" s="266" t="s">
        <v>262</v>
      </c>
      <c r="D144" s="266" t="s">
        <v>216</v>
      </c>
      <c r="E144" s="267" t="s">
        <v>2339</v>
      </c>
      <c r="F144" s="268" t="s">
        <v>1591</v>
      </c>
      <c r="G144" s="269" t="s">
        <v>1442</v>
      </c>
      <c r="H144" s="270">
        <v>1</v>
      </c>
      <c r="I144" s="271"/>
      <c r="J144" s="272">
        <f t="shared" si="0"/>
        <v>0</v>
      </c>
      <c r="K144" s="268" t="s">
        <v>2280</v>
      </c>
      <c r="L144" s="161"/>
      <c r="M144" s="162" t="s">
        <v>1</v>
      </c>
      <c r="N144" s="163" t="s">
        <v>34</v>
      </c>
      <c r="O144" s="95">
        <v>0</v>
      </c>
      <c r="P144" s="95">
        <f t="shared" si="1"/>
        <v>0</v>
      </c>
      <c r="Q144" s="95">
        <v>0</v>
      </c>
      <c r="R144" s="95">
        <f t="shared" si="2"/>
        <v>0</v>
      </c>
      <c r="S144" s="95">
        <v>0</v>
      </c>
      <c r="T144" s="96">
        <f t="shared" si="3"/>
        <v>0</v>
      </c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R144" s="97" t="s">
        <v>190</v>
      </c>
      <c r="AT144" s="97" t="s">
        <v>216</v>
      </c>
      <c r="AU144" s="97" t="s">
        <v>76</v>
      </c>
      <c r="AY144" s="7" t="s">
        <v>140</v>
      </c>
      <c r="BE144" s="98">
        <f t="shared" si="4"/>
        <v>0</v>
      </c>
      <c r="BF144" s="98">
        <f t="shared" si="5"/>
        <v>0</v>
      </c>
      <c r="BG144" s="98">
        <f t="shared" si="6"/>
        <v>0</v>
      </c>
      <c r="BH144" s="98">
        <f t="shared" si="7"/>
        <v>0</v>
      </c>
      <c r="BI144" s="98">
        <f t="shared" si="8"/>
        <v>0</v>
      </c>
      <c r="BJ144" s="7" t="s">
        <v>76</v>
      </c>
      <c r="BK144" s="98">
        <f t="shared" si="9"/>
        <v>0</v>
      </c>
      <c r="BL144" s="7" t="s">
        <v>147</v>
      </c>
      <c r="BM144" s="97" t="s">
        <v>438</v>
      </c>
    </row>
    <row r="145" spans="1:65" s="18" customFormat="1" ht="16.5" customHeight="1" x14ac:dyDescent="0.2">
      <c r="A145" s="15"/>
      <c r="B145" s="16"/>
      <c r="C145" s="255" t="s">
        <v>268</v>
      </c>
      <c r="D145" s="255" t="s">
        <v>142</v>
      </c>
      <c r="E145" s="256" t="s">
        <v>2340</v>
      </c>
      <c r="F145" s="239" t="s">
        <v>1586</v>
      </c>
      <c r="G145" s="235" t="s">
        <v>1442</v>
      </c>
      <c r="H145" s="236">
        <v>1</v>
      </c>
      <c r="I145" s="237"/>
      <c r="J145" s="238">
        <f t="shared" si="0"/>
        <v>0</v>
      </c>
      <c r="K145" s="239" t="s">
        <v>2280</v>
      </c>
      <c r="L145" s="16"/>
      <c r="M145" s="93" t="s">
        <v>1</v>
      </c>
      <c r="N145" s="94" t="s">
        <v>34</v>
      </c>
      <c r="O145" s="95">
        <v>0</v>
      </c>
      <c r="P145" s="95">
        <f t="shared" si="1"/>
        <v>0</v>
      </c>
      <c r="Q145" s="95">
        <v>0</v>
      </c>
      <c r="R145" s="95">
        <f t="shared" si="2"/>
        <v>0</v>
      </c>
      <c r="S145" s="95">
        <v>0</v>
      </c>
      <c r="T145" s="96">
        <f t="shared" si="3"/>
        <v>0</v>
      </c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R145" s="97" t="s">
        <v>147</v>
      </c>
      <c r="AT145" s="97" t="s">
        <v>142</v>
      </c>
      <c r="AU145" s="97" t="s">
        <v>76</v>
      </c>
      <c r="AY145" s="7" t="s">
        <v>140</v>
      </c>
      <c r="BE145" s="98">
        <f t="shared" si="4"/>
        <v>0</v>
      </c>
      <c r="BF145" s="98">
        <f t="shared" si="5"/>
        <v>0</v>
      </c>
      <c r="BG145" s="98">
        <f t="shared" si="6"/>
        <v>0</v>
      </c>
      <c r="BH145" s="98">
        <f t="shared" si="7"/>
        <v>0</v>
      </c>
      <c r="BI145" s="98">
        <f t="shared" si="8"/>
        <v>0</v>
      </c>
      <c r="BJ145" s="7" t="s">
        <v>76</v>
      </c>
      <c r="BK145" s="98">
        <f t="shared" si="9"/>
        <v>0</v>
      </c>
      <c r="BL145" s="7" t="s">
        <v>147</v>
      </c>
      <c r="BM145" s="97" t="s">
        <v>467</v>
      </c>
    </row>
    <row r="146" spans="1:65" s="18" customFormat="1" ht="16.5" customHeight="1" x14ac:dyDescent="0.2">
      <c r="A146" s="15"/>
      <c r="B146" s="16"/>
      <c r="C146" s="266" t="s">
        <v>281</v>
      </c>
      <c r="D146" s="266" t="s">
        <v>216</v>
      </c>
      <c r="E146" s="267" t="s">
        <v>2341</v>
      </c>
      <c r="F146" s="268" t="s">
        <v>1592</v>
      </c>
      <c r="G146" s="269" t="s">
        <v>1442</v>
      </c>
      <c r="H146" s="270">
        <v>1</v>
      </c>
      <c r="I146" s="271"/>
      <c r="J146" s="272">
        <f t="shared" si="0"/>
        <v>0</v>
      </c>
      <c r="K146" s="268" t="s">
        <v>2280</v>
      </c>
      <c r="L146" s="161"/>
      <c r="M146" s="162" t="s">
        <v>1</v>
      </c>
      <c r="N146" s="163" t="s">
        <v>34</v>
      </c>
      <c r="O146" s="95">
        <v>0</v>
      </c>
      <c r="P146" s="95">
        <f t="shared" si="1"/>
        <v>0</v>
      </c>
      <c r="Q146" s="95">
        <v>0</v>
      </c>
      <c r="R146" s="95">
        <f t="shared" si="2"/>
        <v>0</v>
      </c>
      <c r="S146" s="95">
        <v>0</v>
      </c>
      <c r="T146" s="96">
        <f t="shared" si="3"/>
        <v>0</v>
      </c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R146" s="97" t="s">
        <v>190</v>
      </c>
      <c r="AT146" s="97" t="s">
        <v>216</v>
      </c>
      <c r="AU146" s="97" t="s">
        <v>76</v>
      </c>
      <c r="AY146" s="7" t="s">
        <v>140</v>
      </c>
      <c r="BE146" s="98">
        <f t="shared" si="4"/>
        <v>0</v>
      </c>
      <c r="BF146" s="98">
        <f t="shared" si="5"/>
        <v>0</v>
      </c>
      <c r="BG146" s="98">
        <f t="shared" si="6"/>
        <v>0</v>
      </c>
      <c r="BH146" s="98">
        <f t="shared" si="7"/>
        <v>0</v>
      </c>
      <c r="BI146" s="98">
        <f t="shared" si="8"/>
        <v>0</v>
      </c>
      <c r="BJ146" s="7" t="s">
        <v>76</v>
      </c>
      <c r="BK146" s="98">
        <f t="shared" si="9"/>
        <v>0</v>
      </c>
      <c r="BL146" s="7" t="s">
        <v>147</v>
      </c>
      <c r="BM146" s="97" t="s">
        <v>479</v>
      </c>
    </row>
    <row r="147" spans="1:65" s="18" customFormat="1" ht="16.5" customHeight="1" x14ac:dyDescent="0.2">
      <c r="A147" s="15"/>
      <c r="B147" s="16"/>
      <c r="C147" s="255" t="s">
        <v>7</v>
      </c>
      <c r="D147" s="255" t="s">
        <v>142</v>
      </c>
      <c r="E147" s="256" t="s">
        <v>2342</v>
      </c>
      <c r="F147" s="239" t="s">
        <v>2316</v>
      </c>
      <c r="G147" s="235" t="s">
        <v>1442</v>
      </c>
      <c r="H147" s="236">
        <v>1</v>
      </c>
      <c r="I147" s="237"/>
      <c r="J147" s="238">
        <f t="shared" si="0"/>
        <v>0</v>
      </c>
      <c r="K147" s="239" t="s">
        <v>2280</v>
      </c>
      <c r="L147" s="16"/>
      <c r="M147" s="93" t="s">
        <v>1</v>
      </c>
      <c r="N147" s="94" t="s">
        <v>34</v>
      </c>
      <c r="O147" s="95">
        <v>0</v>
      </c>
      <c r="P147" s="95">
        <f t="shared" si="1"/>
        <v>0</v>
      </c>
      <c r="Q147" s="95">
        <v>0</v>
      </c>
      <c r="R147" s="95">
        <f t="shared" si="2"/>
        <v>0</v>
      </c>
      <c r="S147" s="95">
        <v>0</v>
      </c>
      <c r="T147" s="96">
        <f t="shared" si="3"/>
        <v>0</v>
      </c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R147" s="97" t="s">
        <v>147</v>
      </c>
      <c r="AT147" s="97" t="s">
        <v>142</v>
      </c>
      <c r="AU147" s="97" t="s">
        <v>76</v>
      </c>
      <c r="AY147" s="7" t="s">
        <v>140</v>
      </c>
      <c r="BE147" s="98">
        <f t="shared" si="4"/>
        <v>0</v>
      </c>
      <c r="BF147" s="98">
        <f t="shared" si="5"/>
        <v>0</v>
      </c>
      <c r="BG147" s="98">
        <f t="shared" si="6"/>
        <v>0</v>
      </c>
      <c r="BH147" s="98">
        <f t="shared" si="7"/>
        <v>0</v>
      </c>
      <c r="BI147" s="98">
        <f t="shared" si="8"/>
        <v>0</v>
      </c>
      <c r="BJ147" s="7" t="s">
        <v>76</v>
      </c>
      <c r="BK147" s="98">
        <f t="shared" si="9"/>
        <v>0</v>
      </c>
      <c r="BL147" s="7" t="s">
        <v>147</v>
      </c>
      <c r="BM147" s="97" t="s">
        <v>508</v>
      </c>
    </row>
    <row r="148" spans="1:65" s="18" customFormat="1" ht="54" customHeight="1" x14ac:dyDescent="0.2">
      <c r="A148" s="15"/>
      <c r="B148" s="16"/>
      <c r="C148" s="266" t="s">
        <v>308</v>
      </c>
      <c r="D148" s="266" t="s">
        <v>216</v>
      </c>
      <c r="E148" s="267" t="s">
        <v>2343</v>
      </c>
      <c r="F148" s="268" t="s">
        <v>1593</v>
      </c>
      <c r="G148" s="269" t="s">
        <v>1442</v>
      </c>
      <c r="H148" s="270">
        <v>2</v>
      </c>
      <c r="I148" s="271"/>
      <c r="J148" s="272">
        <f t="shared" si="0"/>
        <v>0</v>
      </c>
      <c r="K148" s="268" t="s">
        <v>2280</v>
      </c>
      <c r="L148" s="161"/>
      <c r="M148" s="162" t="s">
        <v>1</v>
      </c>
      <c r="N148" s="163" t="s">
        <v>34</v>
      </c>
      <c r="O148" s="95">
        <v>0</v>
      </c>
      <c r="P148" s="95">
        <f t="shared" si="1"/>
        <v>0</v>
      </c>
      <c r="Q148" s="95">
        <v>0</v>
      </c>
      <c r="R148" s="95">
        <f t="shared" si="2"/>
        <v>0</v>
      </c>
      <c r="S148" s="95">
        <v>0</v>
      </c>
      <c r="T148" s="96">
        <f t="shared" si="3"/>
        <v>0</v>
      </c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R148" s="97" t="s">
        <v>190</v>
      </c>
      <c r="AT148" s="97" t="s">
        <v>216</v>
      </c>
      <c r="AU148" s="97" t="s">
        <v>76</v>
      </c>
      <c r="AY148" s="7" t="s">
        <v>140</v>
      </c>
      <c r="BE148" s="98">
        <f t="shared" si="4"/>
        <v>0</v>
      </c>
      <c r="BF148" s="98">
        <f t="shared" si="5"/>
        <v>0</v>
      </c>
      <c r="BG148" s="98">
        <f t="shared" si="6"/>
        <v>0</v>
      </c>
      <c r="BH148" s="98">
        <f t="shared" si="7"/>
        <v>0</v>
      </c>
      <c r="BI148" s="98">
        <f t="shared" si="8"/>
        <v>0</v>
      </c>
      <c r="BJ148" s="7" t="s">
        <v>76</v>
      </c>
      <c r="BK148" s="98">
        <f t="shared" si="9"/>
        <v>0</v>
      </c>
      <c r="BL148" s="7" t="s">
        <v>147</v>
      </c>
      <c r="BM148" s="97" t="s">
        <v>521</v>
      </c>
    </row>
    <row r="149" spans="1:65" s="18" customFormat="1" ht="16.5" customHeight="1" x14ac:dyDescent="0.2">
      <c r="A149" s="15"/>
      <c r="B149" s="16"/>
      <c r="C149" s="255" t="s">
        <v>313</v>
      </c>
      <c r="D149" s="255" t="s">
        <v>142</v>
      </c>
      <c r="E149" s="256" t="s">
        <v>2344</v>
      </c>
      <c r="F149" s="239" t="s">
        <v>1586</v>
      </c>
      <c r="G149" s="235" t="s">
        <v>1442</v>
      </c>
      <c r="H149" s="236">
        <v>2</v>
      </c>
      <c r="I149" s="237"/>
      <c r="J149" s="238">
        <f t="shared" si="0"/>
        <v>0</v>
      </c>
      <c r="K149" s="239" t="s">
        <v>2280</v>
      </c>
      <c r="L149" s="16"/>
      <c r="M149" s="93" t="s">
        <v>1</v>
      </c>
      <c r="N149" s="94" t="s">
        <v>34</v>
      </c>
      <c r="O149" s="95">
        <v>0</v>
      </c>
      <c r="P149" s="95">
        <f t="shared" si="1"/>
        <v>0</v>
      </c>
      <c r="Q149" s="95">
        <v>0</v>
      </c>
      <c r="R149" s="95">
        <f t="shared" si="2"/>
        <v>0</v>
      </c>
      <c r="S149" s="95">
        <v>0</v>
      </c>
      <c r="T149" s="96">
        <f t="shared" si="3"/>
        <v>0</v>
      </c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R149" s="97" t="s">
        <v>147</v>
      </c>
      <c r="AT149" s="97" t="s">
        <v>142</v>
      </c>
      <c r="AU149" s="97" t="s">
        <v>76</v>
      </c>
      <c r="AY149" s="7" t="s">
        <v>140</v>
      </c>
      <c r="BE149" s="98">
        <f t="shared" si="4"/>
        <v>0</v>
      </c>
      <c r="BF149" s="98">
        <f t="shared" si="5"/>
        <v>0</v>
      </c>
      <c r="BG149" s="98">
        <f t="shared" si="6"/>
        <v>0</v>
      </c>
      <c r="BH149" s="98">
        <f t="shared" si="7"/>
        <v>0</v>
      </c>
      <c r="BI149" s="98">
        <f t="shared" si="8"/>
        <v>0</v>
      </c>
      <c r="BJ149" s="7" t="s">
        <v>76</v>
      </c>
      <c r="BK149" s="98">
        <f t="shared" si="9"/>
        <v>0</v>
      </c>
      <c r="BL149" s="7" t="s">
        <v>147</v>
      </c>
      <c r="BM149" s="97" t="s">
        <v>532</v>
      </c>
    </row>
    <row r="150" spans="1:65" s="18" customFormat="1" ht="16.5" customHeight="1" x14ac:dyDescent="0.2">
      <c r="A150" s="15"/>
      <c r="B150" s="16"/>
      <c r="C150" s="266" t="s">
        <v>215</v>
      </c>
      <c r="D150" s="266" t="s">
        <v>216</v>
      </c>
      <c r="E150" s="267" t="s">
        <v>2345</v>
      </c>
      <c r="F150" s="268" t="s">
        <v>1594</v>
      </c>
      <c r="G150" s="269" t="s">
        <v>1442</v>
      </c>
      <c r="H150" s="270">
        <v>3</v>
      </c>
      <c r="I150" s="271"/>
      <c r="J150" s="272">
        <f t="shared" si="0"/>
        <v>0</v>
      </c>
      <c r="K150" s="268" t="s">
        <v>2280</v>
      </c>
      <c r="L150" s="161"/>
      <c r="M150" s="162" t="s">
        <v>1</v>
      </c>
      <c r="N150" s="163" t="s">
        <v>34</v>
      </c>
      <c r="O150" s="95">
        <v>0</v>
      </c>
      <c r="P150" s="95">
        <f t="shared" si="1"/>
        <v>0</v>
      </c>
      <c r="Q150" s="95">
        <v>0</v>
      </c>
      <c r="R150" s="95">
        <f t="shared" si="2"/>
        <v>0</v>
      </c>
      <c r="S150" s="95">
        <v>0</v>
      </c>
      <c r="T150" s="96">
        <f t="shared" si="3"/>
        <v>0</v>
      </c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R150" s="97" t="s">
        <v>190</v>
      </c>
      <c r="AT150" s="97" t="s">
        <v>216</v>
      </c>
      <c r="AU150" s="97" t="s">
        <v>76</v>
      </c>
      <c r="AY150" s="7" t="s">
        <v>140</v>
      </c>
      <c r="BE150" s="98">
        <f t="shared" si="4"/>
        <v>0</v>
      </c>
      <c r="BF150" s="98">
        <f t="shared" si="5"/>
        <v>0</v>
      </c>
      <c r="BG150" s="98">
        <f t="shared" si="6"/>
        <v>0</v>
      </c>
      <c r="BH150" s="98">
        <f t="shared" si="7"/>
        <v>0</v>
      </c>
      <c r="BI150" s="98">
        <f t="shared" si="8"/>
        <v>0</v>
      </c>
      <c r="BJ150" s="7" t="s">
        <v>76</v>
      </c>
      <c r="BK150" s="98">
        <f t="shared" si="9"/>
        <v>0</v>
      </c>
      <c r="BL150" s="7" t="s">
        <v>147</v>
      </c>
      <c r="BM150" s="97" t="s">
        <v>539</v>
      </c>
    </row>
    <row r="151" spans="1:65" s="18" customFormat="1" ht="16.5" customHeight="1" x14ac:dyDescent="0.2">
      <c r="A151" s="15"/>
      <c r="B151" s="16"/>
      <c r="C151" s="255" t="s">
        <v>346</v>
      </c>
      <c r="D151" s="255" t="s">
        <v>142</v>
      </c>
      <c r="E151" s="256" t="s">
        <v>2346</v>
      </c>
      <c r="F151" s="239" t="s">
        <v>1586</v>
      </c>
      <c r="G151" s="235" t="s">
        <v>1442</v>
      </c>
      <c r="H151" s="236">
        <v>3</v>
      </c>
      <c r="I151" s="237"/>
      <c r="J151" s="238">
        <f t="shared" si="0"/>
        <v>0</v>
      </c>
      <c r="K151" s="239" t="s">
        <v>2280</v>
      </c>
      <c r="L151" s="16"/>
      <c r="M151" s="93" t="s">
        <v>1</v>
      </c>
      <c r="N151" s="94" t="s">
        <v>34</v>
      </c>
      <c r="O151" s="95">
        <v>0</v>
      </c>
      <c r="P151" s="95">
        <f t="shared" si="1"/>
        <v>0</v>
      </c>
      <c r="Q151" s="95">
        <v>0</v>
      </c>
      <c r="R151" s="95">
        <f t="shared" si="2"/>
        <v>0</v>
      </c>
      <c r="S151" s="95">
        <v>0</v>
      </c>
      <c r="T151" s="96">
        <f t="shared" si="3"/>
        <v>0</v>
      </c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R151" s="97" t="s">
        <v>147</v>
      </c>
      <c r="AT151" s="97" t="s">
        <v>142</v>
      </c>
      <c r="AU151" s="97" t="s">
        <v>76</v>
      </c>
      <c r="AY151" s="7" t="s">
        <v>140</v>
      </c>
      <c r="BE151" s="98">
        <f t="shared" si="4"/>
        <v>0</v>
      </c>
      <c r="BF151" s="98">
        <f t="shared" si="5"/>
        <v>0</v>
      </c>
      <c r="BG151" s="98">
        <f t="shared" si="6"/>
        <v>0</v>
      </c>
      <c r="BH151" s="98">
        <f t="shared" si="7"/>
        <v>0</v>
      </c>
      <c r="BI151" s="98">
        <f t="shared" si="8"/>
        <v>0</v>
      </c>
      <c r="BJ151" s="7" t="s">
        <v>76</v>
      </c>
      <c r="BK151" s="98">
        <f t="shared" si="9"/>
        <v>0</v>
      </c>
      <c r="BL151" s="7" t="s">
        <v>147</v>
      </c>
      <c r="BM151" s="97" t="s">
        <v>550</v>
      </c>
    </row>
    <row r="152" spans="1:65" s="18" customFormat="1" ht="24.2" customHeight="1" x14ac:dyDescent="0.2">
      <c r="A152" s="15"/>
      <c r="B152" s="16"/>
      <c r="C152" s="266" t="s">
        <v>360</v>
      </c>
      <c r="D152" s="266" t="s">
        <v>216</v>
      </c>
      <c r="E152" s="267" t="s">
        <v>2347</v>
      </c>
      <c r="F152" s="268" t="s">
        <v>1595</v>
      </c>
      <c r="G152" s="269" t="s">
        <v>1442</v>
      </c>
      <c r="H152" s="270">
        <v>1</v>
      </c>
      <c r="I152" s="271"/>
      <c r="J152" s="272">
        <f t="shared" si="0"/>
        <v>0</v>
      </c>
      <c r="K152" s="268" t="s">
        <v>2280</v>
      </c>
      <c r="L152" s="161"/>
      <c r="M152" s="162" t="s">
        <v>1</v>
      </c>
      <c r="N152" s="163" t="s">
        <v>34</v>
      </c>
      <c r="O152" s="95">
        <v>0</v>
      </c>
      <c r="P152" s="95">
        <f t="shared" si="1"/>
        <v>0</v>
      </c>
      <c r="Q152" s="95">
        <v>0</v>
      </c>
      <c r="R152" s="95">
        <f t="shared" si="2"/>
        <v>0</v>
      </c>
      <c r="S152" s="95">
        <v>0</v>
      </c>
      <c r="T152" s="96">
        <f t="shared" si="3"/>
        <v>0</v>
      </c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R152" s="97" t="s">
        <v>190</v>
      </c>
      <c r="AT152" s="97" t="s">
        <v>216</v>
      </c>
      <c r="AU152" s="97" t="s">
        <v>76</v>
      </c>
      <c r="AY152" s="7" t="s">
        <v>140</v>
      </c>
      <c r="BE152" s="98">
        <f t="shared" si="4"/>
        <v>0</v>
      </c>
      <c r="BF152" s="98">
        <f t="shared" si="5"/>
        <v>0</v>
      </c>
      <c r="BG152" s="98">
        <f t="shared" si="6"/>
        <v>0</v>
      </c>
      <c r="BH152" s="98">
        <f t="shared" si="7"/>
        <v>0</v>
      </c>
      <c r="BI152" s="98">
        <f t="shared" si="8"/>
        <v>0</v>
      </c>
      <c r="BJ152" s="7" t="s">
        <v>76</v>
      </c>
      <c r="BK152" s="98">
        <f t="shared" si="9"/>
        <v>0</v>
      </c>
      <c r="BL152" s="7" t="s">
        <v>147</v>
      </c>
      <c r="BM152" s="97" t="s">
        <v>567</v>
      </c>
    </row>
    <row r="153" spans="1:65" s="18" customFormat="1" ht="16.5" customHeight="1" x14ac:dyDescent="0.2">
      <c r="A153" s="15"/>
      <c r="B153" s="16"/>
      <c r="C153" s="255" t="s">
        <v>369</v>
      </c>
      <c r="D153" s="255" t="s">
        <v>142</v>
      </c>
      <c r="E153" s="256" t="s">
        <v>2348</v>
      </c>
      <c r="F153" s="239" t="s">
        <v>1586</v>
      </c>
      <c r="G153" s="235" t="s">
        <v>1442</v>
      </c>
      <c r="H153" s="236">
        <v>1</v>
      </c>
      <c r="I153" s="237"/>
      <c r="J153" s="238">
        <f t="shared" si="0"/>
        <v>0</v>
      </c>
      <c r="K153" s="239" t="s">
        <v>2280</v>
      </c>
      <c r="L153" s="16"/>
      <c r="M153" s="93" t="s">
        <v>1</v>
      </c>
      <c r="N153" s="94" t="s">
        <v>34</v>
      </c>
      <c r="O153" s="95">
        <v>0</v>
      </c>
      <c r="P153" s="95">
        <f t="shared" si="1"/>
        <v>0</v>
      </c>
      <c r="Q153" s="95">
        <v>0</v>
      </c>
      <c r="R153" s="95">
        <f t="shared" si="2"/>
        <v>0</v>
      </c>
      <c r="S153" s="95">
        <v>0</v>
      </c>
      <c r="T153" s="96">
        <f t="shared" si="3"/>
        <v>0</v>
      </c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R153" s="97" t="s">
        <v>147</v>
      </c>
      <c r="AT153" s="97" t="s">
        <v>142</v>
      </c>
      <c r="AU153" s="97" t="s">
        <v>76</v>
      </c>
      <c r="AY153" s="7" t="s">
        <v>140</v>
      </c>
      <c r="BE153" s="98">
        <f t="shared" si="4"/>
        <v>0</v>
      </c>
      <c r="BF153" s="98">
        <f t="shared" si="5"/>
        <v>0</v>
      </c>
      <c r="BG153" s="98">
        <f t="shared" si="6"/>
        <v>0</v>
      </c>
      <c r="BH153" s="98">
        <f t="shared" si="7"/>
        <v>0</v>
      </c>
      <c r="BI153" s="98">
        <f t="shared" si="8"/>
        <v>0</v>
      </c>
      <c r="BJ153" s="7" t="s">
        <v>76</v>
      </c>
      <c r="BK153" s="98">
        <f t="shared" si="9"/>
        <v>0</v>
      </c>
      <c r="BL153" s="7" t="s">
        <v>147</v>
      </c>
      <c r="BM153" s="97" t="s">
        <v>585</v>
      </c>
    </row>
    <row r="154" spans="1:65" s="18" customFormat="1" ht="16.5" customHeight="1" x14ac:dyDescent="0.2">
      <c r="A154" s="15"/>
      <c r="B154" s="16"/>
      <c r="C154" s="266" t="s">
        <v>376</v>
      </c>
      <c r="D154" s="266" t="s">
        <v>216</v>
      </c>
      <c r="E154" s="267" t="s">
        <v>2349</v>
      </c>
      <c r="F154" s="268" t="s">
        <v>1596</v>
      </c>
      <c r="G154" s="269" t="s">
        <v>1442</v>
      </c>
      <c r="H154" s="270">
        <v>2</v>
      </c>
      <c r="I154" s="271"/>
      <c r="J154" s="272">
        <f t="shared" si="0"/>
        <v>0</v>
      </c>
      <c r="K154" s="268" t="s">
        <v>2280</v>
      </c>
      <c r="L154" s="161"/>
      <c r="M154" s="162" t="s">
        <v>1</v>
      </c>
      <c r="N154" s="163" t="s">
        <v>34</v>
      </c>
      <c r="O154" s="95">
        <v>0</v>
      </c>
      <c r="P154" s="95">
        <f t="shared" si="1"/>
        <v>0</v>
      </c>
      <c r="Q154" s="95">
        <v>0</v>
      </c>
      <c r="R154" s="95">
        <f t="shared" si="2"/>
        <v>0</v>
      </c>
      <c r="S154" s="95">
        <v>0</v>
      </c>
      <c r="T154" s="96">
        <f t="shared" si="3"/>
        <v>0</v>
      </c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R154" s="97" t="s">
        <v>190</v>
      </c>
      <c r="AT154" s="97" t="s">
        <v>216</v>
      </c>
      <c r="AU154" s="97" t="s">
        <v>76</v>
      </c>
      <c r="AY154" s="7" t="s">
        <v>140</v>
      </c>
      <c r="BE154" s="98">
        <f t="shared" si="4"/>
        <v>0</v>
      </c>
      <c r="BF154" s="98">
        <f t="shared" si="5"/>
        <v>0</v>
      </c>
      <c r="BG154" s="98">
        <f t="shared" si="6"/>
        <v>0</v>
      </c>
      <c r="BH154" s="98">
        <f t="shared" si="7"/>
        <v>0</v>
      </c>
      <c r="BI154" s="98">
        <f t="shared" si="8"/>
        <v>0</v>
      </c>
      <c r="BJ154" s="7" t="s">
        <v>76</v>
      </c>
      <c r="BK154" s="98">
        <f t="shared" si="9"/>
        <v>0</v>
      </c>
      <c r="BL154" s="7" t="s">
        <v>147</v>
      </c>
      <c r="BM154" s="97" t="s">
        <v>597</v>
      </c>
    </row>
    <row r="155" spans="1:65" s="18" customFormat="1" ht="16.5" customHeight="1" x14ac:dyDescent="0.2">
      <c r="A155" s="15"/>
      <c r="B155" s="16"/>
      <c r="C155" s="255" t="s">
        <v>390</v>
      </c>
      <c r="D155" s="255" t="s">
        <v>142</v>
      </c>
      <c r="E155" s="256" t="s">
        <v>2350</v>
      </c>
      <c r="F155" s="239" t="s">
        <v>1586</v>
      </c>
      <c r="G155" s="235" t="s">
        <v>1442</v>
      </c>
      <c r="H155" s="236">
        <v>2</v>
      </c>
      <c r="I155" s="237"/>
      <c r="J155" s="238">
        <f t="shared" si="0"/>
        <v>0</v>
      </c>
      <c r="K155" s="239" t="s">
        <v>2280</v>
      </c>
      <c r="L155" s="16"/>
      <c r="M155" s="93" t="s">
        <v>1</v>
      </c>
      <c r="N155" s="94" t="s">
        <v>34</v>
      </c>
      <c r="O155" s="95">
        <v>0</v>
      </c>
      <c r="P155" s="95">
        <f t="shared" si="1"/>
        <v>0</v>
      </c>
      <c r="Q155" s="95">
        <v>0</v>
      </c>
      <c r="R155" s="95">
        <f t="shared" si="2"/>
        <v>0</v>
      </c>
      <c r="S155" s="95">
        <v>0</v>
      </c>
      <c r="T155" s="96">
        <f t="shared" si="3"/>
        <v>0</v>
      </c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R155" s="97" t="s">
        <v>147</v>
      </c>
      <c r="AT155" s="97" t="s">
        <v>142</v>
      </c>
      <c r="AU155" s="97" t="s">
        <v>76</v>
      </c>
      <c r="AY155" s="7" t="s">
        <v>140</v>
      </c>
      <c r="BE155" s="98">
        <f t="shared" si="4"/>
        <v>0</v>
      </c>
      <c r="BF155" s="98">
        <f t="shared" si="5"/>
        <v>0</v>
      </c>
      <c r="BG155" s="98">
        <f t="shared" si="6"/>
        <v>0</v>
      </c>
      <c r="BH155" s="98">
        <f t="shared" si="7"/>
        <v>0</v>
      </c>
      <c r="BI155" s="98">
        <f t="shared" si="8"/>
        <v>0</v>
      </c>
      <c r="BJ155" s="7" t="s">
        <v>76</v>
      </c>
      <c r="BK155" s="98">
        <f t="shared" si="9"/>
        <v>0</v>
      </c>
      <c r="BL155" s="7" t="s">
        <v>147</v>
      </c>
      <c r="BM155" s="97" t="s">
        <v>611</v>
      </c>
    </row>
    <row r="156" spans="1:65" s="18" customFormat="1" ht="25.5" customHeight="1" x14ac:dyDescent="0.2">
      <c r="A156" s="15"/>
      <c r="B156" s="16"/>
      <c r="C156" s="266" t="s">
        <v>397</v>
      </c>
      <c r="D156" s="266" t="s">
        <v>216</v>
      </c>
      <c r="E156" s="267" t="s">
        <v>2351</v>
      </c>
      <c r="F156" s="268" t="s">
        <v>1597</v>
      </c>
      <c r="G156" s="269" t="s">
        <v>1442</v>
      </c>
      <c r="H156" s="270">
        <v>10</v>
      </c>
      <c r="I156" s="271"/>
      <c r="J156" s="272">
        <f t="shared" si="0"/>
        <v>0</v>
      </c>
      <c r="K156" s="268" t="s">
        <v>2280</v>
      </c>
      <c r="L156" s="161"/>
      <c r="M156" s="162" t="s">
        <v>1</v>
      </c>
      <c r="N156" s="163" t="s">
        <v>34</v>
      </c>
      <c r="O156" s="95">
        <v>0</v>
      </c>
      <c r="P156" s="95">
        <f t="shared" si="1"/>
        <v>0</v>
      </c>
      <c r="Q156" s="95">
        <v>0</v>
      </c>
      <c r="R156" s="95">
        <f t="shared" si="2"/>
        <v>0</v>
      </c>
      <c r="S156" s="95">
        <v>0</v>
      </c>
      <c r="T156" s="96">
        <f t="shared" si="3"/>
        <v>0</v>
      </c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R156" s="97" t="s">
        <v>190</v>
      </c>
      <c r="AT156" s="97" t="s">
        <v>216</v>
      </c>
      <c r="AU156" s="97" t="s">
        <v>76</v>
      </c>
      <c r="AY156" s="7" t="s">
        <v>140</v>
      </c>
      <c r="BE156" s="98">
        <f t="shared" si="4"/>
        <v>0</v>
      </c>
      <c r="BF156" s="98">
        <f t="shared" si="5"/>
        <v>0</v>
      </c>
      <c r="BG156" s="98">
        <f t="shared" si="6"/>
        <v>0</v>
      </c>
      <c r="BH156" s="98">
        <f t="shared" si="7"/>
        <v>0</v>
      </c>
      <c r="BI156" s="98">
        <f t="shared" si="8"/>
        <v>0</v>
      </c>
      <c r="BJ156" s="7" t="s">
        <v>76</v>
      </c>
      <c r="BK156" s="98">
        <f t="shared" si="9"/>
        <v>0</v>
      </c>
      <c r="BL156" s="7" t="s">
        <v>147</v>
      </c>
      <c r="BM156" s="97" t="s">
        <v>623</v>
      </c>
    </row>
    <row r="157" spans="1:65" s="18" customFormat="1" ht="16.5" customHeight="1" x14ac:dyDescent="0.2">
      <c r="A157" s="15"/>
      <c r="B157" s="16"/>
      <c r="C157" s="255" t="s">
        <v>401</v>
      </c>
      <c r="D157" s="255" t="s">
        <v>142</v>
      </c>
      <c r="E157" s="256" t="s">
        <v>2352</v>
      </c>
      <c r="F157" s="239" t="s">
        <v>1586</v>
      </c>
      <c r="G157" s="235" t="s">
        <v>1442</v>
      </c>
      <c r="H157" s="236">
        <v>10</v>
      </c>
      <c r="I157" s="237"/>
      <c r="J157" s="238">
        <f t="shared" si="0"/>
        <v>0</v>
      </c>
      <c r="K157" s="239" t="s">
        <v>2280</v>
      </c>
      <c r="L157" s="16"/>
      <c r="M157" s="93" t="s">
        <v>1</v>
      </c>
      <c r="N157" s="94" t="s">
        <v>34</v>
      </c>
      <c r="O157" s="95">
        <v>0</v>
      </c>
      <c r="P157" s="95">
        <f t="shared" si="1"/>
        <v>0</v>
      </c>
      <c r="Q157" s="95">
        <v>0</v>
      </c>
      <c r="R157" s="95">
        <f t="shared" si="2"/>
        <v>0</v>
      </c>
      <c r="S157" s="95">
        <v>0</v>
      </c>
      <c r="T157" s="96">
        <f t="shared" si="3"/>
        <v>0</v>
      </c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R157" s="97" t="s">
        <v>147</v>
      </c>
      <c r="AT157" s="97" t="s">
        <v>142</v>
      </c>
      <c r="AU157" s="97" t="s">
        <v>76</v>
      </c>
      <c r="AY157" s="7" t="s">
        <v>140</v>
      </c>
      <c r="BE157" s="98">
        <f t="shared" si="4"/>
        <v>0</v>
      </c>
      <c r="BF157" s="98">
        <f t="shared" si="5"/>
        <v>0</v>
      </c>
      <c r="BG157" s="98">
        <f t="shared" si="6"/>
        <v>0</v>
      </c>
      <c r="BH157" s="98">
        <f t="shared" si="7"/>
        <v>0</v>
      </c>
      <c r="BI157" s="98">
        <f t="shared" si="8"/>
        <v>0</v>
      </c>
      <c r="BJ157" s="7" t="s">
        <v>76</v>
      </c>
      <c r="BK157" s="98">
        <f t="shared" si="9"/>
        <v>0</v>
      </c>
      <c r="BL157" s="7" t="s">
        <v>147</v>
      </c>
      <c r="BM157" s="97" t="s">
        <v>637</v>
      </c>
    </row>
    <row r="158" spans="1:65" s="18" customFormat="1" ht="24.2" customHeight="1" x14ac:dyDescent="0.2">
      <c r="A158" s="15"/>
      <c r="B158" s="16"/>
      <c r="C158" s="266" t="s">
        <v>410</v>
      </c>
      <c r="D158" s="266" t="s">
        <v>216</v>
      </c>
      <c r="E158" s="267" t="s">
        <v>2353</v>
      </c>
      <c r="F158" s="268" t="s">
        <v>1598</v>
      </c>
      <c r="G158" s="269" t="s">
        <v>1442</v>
      </c>
      <c r="H158" s="270">
        <v>4</v>
      </c>
      <c r="I158" s="271"/>
      <c r="J158" s="272">
        <f t="shared" si="0"/>
        <v>0</v>
      </c>
      <c r="K158" s="268" t="s">
        <v>2280</v>
      </c>
      <c r="L158" s="161"/>
      <c r="M158" s="162" t="s">
        <v>1</v>
      </c>
      <c r="N158" s="163" t="s">
        <v>34</v>
      </c>
      <c r="O158" s="95">
        <v>0</v>
      </c>
      <c r="P158" s="95">
        <f t="shared" si="1"/>
        <v>0</v>
      </c>
      <c r="Q158" s="95">
        <v>0</v>
      </c>
      <c r="R158" s="95">
        <f t="shared" si="2"/>
        <v>0</v>
      </c>
      <c r="S158" s="95">
        <v>0</v>
      </c>
      <c r="T158" s="96">
        <f t="shared" si="3"/>
        <v>0</v>
      </c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R158" s="97" t="s">
        <v>190</v>
      </c>
      <c r="AT158" s="97" t="s">
        <v>216</v>
      </c>
      <c r="AU158" s="97" t="s">
        <v>76</v>
      </c>
      <c r="AY158" s="7" t="s">
        <v>140</v>
      </c>
      <c r="BE158" s="98">
        <f t="shared" si="4"/>
        <v>0</v>
      </c>
      <c r="BF158" s="98">
        <f t="shared" si="5"/>
        <v>0</v>
      </c>
      <c r="BG158" s="98">
        <f t="shared" si="6"/>
        <v>0</v>
      </c>
      <c r="BH158" s="98">
        <f t="shared" si="7"/>
        <v>0</v>
      </c>
      <c r="BI158" s="98">
        <f t="shared" si="8"/>
        <v>0</v>
      </c>
      <c r="BJ158" s="7" t="s">
        <v>76</v>
      </c>
      <c r="BK158" s="98">
        <f t="shared" si="9"/>
        <v>0</v>
      </c>
      <c r="BL158" s="7" t="s">
        <v>147</v>
      </c>
      <c r="BM158" s="97" t="s">
        <v>652</v>
      </c>
    </row>
    <row r="159" spans="1:65" s="18" customFormat="1" ht="16.5" customHeight="1" x14ac:dyDescent="0.2">
      <c r="A159" s="15"/>
      <c r="B159" s="16"/>
      <c r="C159" s="255" t="s">
        <v>420</v>
      </c>
      <c r="D159" s="255" t="s">
        <v>142</v>
      </c>
      <c r="E159" s="256" t="s">
        <v>2354</v>
      </c>
      <c r="F159" s="239" t="s">
        <v>1586</v>
      </c>
      <c r="G159" s="235" t="s">
        <v>1442</v>
      </c>
      <c r="H159" s="236">
        <v>4</v>
      </c>
      <c r="I159" s="237"/>
      <c r="J159" s="238">
        <f t="shared" si="0"/>
        <v>0</v>
      </c>
      <c r="K159" s="239" t="s">
        <v>2280</v>
      </c>
      <c r="L159" s="16"/>
      <c r="M159" s="93" t="s">
        <v>1</v>
      </c>
      <c r="N159" s="94" t="s">
        <v>34</v>
      </c>
      <c r="O159" s="95">
        <v>0</v>
      </c>
      <c r="P159" s="95">
        <f t="shared" si="1"/>
        <v>0</v>
      </c>
      <c r="Q159" s="95">
        <v>0</v>
      </c>
      <c r="R159" s="95">
        <f t="shared" si="2"/>
        <v>0</v>
      </c>
      <c r="S159" s="95">
        <v>0</v>
      </c>
      <c r="T159" s="96">
        <f t="shared" si="3"/>
        <v>0</v>
      </c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R159" s="97" t="s">
        <v>147</v>
      </c>
      <c r="AT159" s="97" t="s">
        <v>142</v>
      </c>
      <c r="AU159" s="97" t="s">
        <v>76</v>
      </c>
      <c r="AY159" s="7" t="s">
        <v>140</v>
      </c>
      <c r="BE159" s="98">
        <f t="shared" si="4"/>
        <v>0</v>
      </c>
      <c r="BF159" s="98">
        <f t="shared" si="5"/>
        <v>0</v>
      </c>
      <c r="BG159" s="98">
        <f t="shared" si="6"/>
        <v>0</v>
      </c>
      <c r="BH159" s="98">
        <f t="shared" si="7"/>
        <v>0</v>
      </c>
      <c r="BI159" s="98">
        <f t="shared" si="8"/>
        <v>0</v>
      </c>
      <c r="BJ159" s="7" t="s">
        <v>76</v>
      </c>
      <c r="BK159" s="98">
        <f t="shared" si="9"/>
        <v>0</v>
      </c>
      <c r="BL159" s="7" t="s">
        <v>147</v>
      </c>
      <c r="BM159" s="97" t="s">
        <v>663</v>
      </c>
    </row>
    <row r="160" spans="1:65" s="18" customFormat="1" ht="16.5" customHeight="1" x14ac:dyDescent="0.2">
      <c r="A160" s="15"/>
      <c r="B160" s="16"/>
      <c r="C160" s="266" t="s">
        <v>427</v>
      </c>
      <c r="D160" s="266" t="s">
        <v>216</v>
      </c>
      <c r="E160" s="267" t="s">
        <v>2355</v>
      </c>
      <c r="F160" s="268" t="s">
        <v>1599</v>
      </c>
      <c r="G160" s="269" t="s">
        <v>1442</v>
      </c>
      <c r="H160" s="270">
        <v>1</v>
      </c>
      <c r="I160" s="271"/>
      <c r="J160" s="272">
        <f t="shared" si="0"/>
        <v>0</v>
      </c>
      <c r="K160" s="268" t="s">
        <v>2280</v>
      </c>
      <c r="L160" s="161"/>
      <c r="M160" s="162" t="s">
        <v>1</v>
      </c>
      <c r="N160" s="163" t="s">
        <v>34</v>
      </c>
      <c r="O160" s="95">
        <v>0</v>
      </c>
      <c r="P160" s="95">
        <f t="shared" si="1"/>
        <v>0</v>
      </c>
      <c r="Q160" s="95">
        <v>0</v>
      </c>
      <c r="R160" s="95">
        <f t="shared" si="2"/>
        <v>0</v>
      </c>
      <c r="S160" s="95">
        <v>0</v>
      </c>
      <c r="T160" s="96">
        <f t="shared" si="3"/>
        <v>0</v>
      </c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R160" s="97" t="s">
        <v>190</v>
      </c>
      <c r="AT160" s="97" t="s">
        <v>216</v>
      </c>
      <c r="AU160" s="97" t="s">
        <v>76</v>
      </c>
      <c r="AY160" s="7" t="s">
        <v>140</v>
      </c>
      <c r="BE160" s="98">
        <f t="shared" si="4"/>
        <v>0</v>
      </c>
      <c r="BF160" s="98">
        <f t="shared" si="5"/>
        <v>0</v>
      </c>
      <c r="BG160" s="98">
        <f t="shared" si="6"/>
        <v>0</v>
      </c>
      <c r="BH160" s="98">
        <f t="shared" si="7"/>
        <v>0</v>
      </c>
      <c r="BI160" s="98">
        <f t="shared" si="8"/>
        <v>0</v>
      </c>
      <c r="BJ160" s="7" t="s">
        <v>76</v>
      </c>
      <c r="BK160" s="98">
        <f t="shared" si="9"/>
        <v>0</v>
      </c>
      <c r="BL160" s="7" t="s">
        <v>147</v>
      </c>
      <c r="BM160" s="97" t="s">
        <v>678</v>
      </c>
    </row>
    <row r="161" spans="1:65" s="18" customFormat="1" ht="16.5" customHeight="1" x14ac:dyDescent="0.2">
      <c r="A161" s="15"/>
      <c r="B161" s="16"/>
      <c r="C161" s="255" t="s">
        <v>433</v>
      </c>
      <c r="D161" s="255" t="s">
        <v>142</v>
      </c>
      <c r="E161" s="256" t="s">
        <v>2356</v>
      </c>
      <c r="F161" s="239" t="s">
        <v>1586</v>
      </c>
      <c r="G161" s="235" t="s">
        <v>1442</v>
      </c>
      <c r="H161" s="236">
        <v>1</v>
      </c>
      <c r="I161" s="237"/>
      <c r="J161" s="238">
        <f t="shared" si="0"/>
        <v>0</v>
      </c>
      <c r="K161" s="239" t="s">
        <v>2280</v>
      </c>
      <c r="L161" s="16"/>
      <c r="M161" s="93" t="s">
        <v>1</v>
      </c>
      <c r="N161" s="94" t="s">
        <v>34</v>
      </c>
      <c r="O161" s="95">
        <v>0</v>
      </c>
      <c r="P161" s="95">
        <f t="shared" si="1"/>
        <v>0</v>
      </c>
      <c r="Q161" s="95">
        <v>0</v>
      </c>
      <c r="R161" s="95">
        <f t="shared" si="2"/>
        <v>0</v>
      </c>
      <c r="S161" s="95">
        <v>0</v>
      </c>
      <c r="T161" s="96">
        <f t="shared" si="3"/>
        <v>0</v>
      </c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R161" s="97" t="s">
        <v>147</v>
      </c>
      <c r="AT161" s="97" t="s">
        <v>142</v>
      </c>
      <c r="AU161" s="97" t="s">
        <v>76</v>
      </c>
      <c r="AY161" s="7" t="s">
        <v>140</v>
      </c>
      <c r="BE161" s="98">
        <f t="shared" si="4"/>
        <v>0</v>
      </c>
      <c r="BF161" s="98">
        <f t="shared" si="5"/>
        <v>0</v>
      </c>
      <c r="BG161" s="98">
        <f t="shared" si="6"/>
        <v>0</v>
      </c>
      <c r="BH161" s="98">
        <f t="shared" si="7"/>
        <v>0</v>
      </c>
      <c r="BI161" s="98">
        <f t="shared" si="8"/>
        <v>0</v>
      </c>
      <c r="BJ161" s="7" t="s">
        <v>76</v>
      </c>
      <c r="BK161" s="98">
        <f t="shared" si="9"/>
        <v>0</v>
      </c>
      <c r="BL161" s="7" t="s">
        <v>147</v>
      </c>
      <c r="BM161" s="97" t="s">
        <v>692</v>
      </c>
    </row>
    <row r="162" spans="1:65" s="18" customFormat="1" ht="16.5" customHeight="1" x14ac:dyDescent="0.2">
      <c r="A162" s="15"/>
      <c r="B162" s="16"/>
      <c r="C162" s="266" t="s">
        <v>438</v>
      </c>
      <c r="D162" s="266" t="s">
        <v>216</v>
      </c>
      <c r="E162" s="267" t="s">
        <v>2357</v>
      </c>
      <c r="F162" s="268" t="s">
        <v>1600</v>
      </c>
      <c r="G162" s="269" t="s">
        <v>1442</v>
      </c>
      <c r="H162" s="270">
        <v>1</v>
      </c>
      <c r="I162" s="271"/>
      <c r="J162" s="272">
        <f t="shared" si="0"/>
        <v>0</v>
      </c>
      <c r="K162" s="268" t="s">
        <v>2280</v>
      </c>
      <c r="L162" s="161"/>
      <c r="M162" s="162" t="s">
        <v>1</v>
      </c>
      <c r="N162" s="163" t="s">
        <v>34</v>
      </c>
      <c r="O162" s="95">
        <v>0</v>
      </c>
      <c r="P162" s="95">
        <f t="shared" si="1"/>
        <v>0</v>
      </c>
      <c r="Q162" s="95">
        <v>0</v>
      </c>
      <c r="R162" s="95">
        <f t="shared" si="2"/>
        <v>0</v>
      </c>
      <c r="S162" s="95">
        <v>0</v>
      </c>
      <c r="T162" s="96">
        <f t="shared" si="3"/>
        <v>0</v>
      </c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R162" s="97" t="s">
        <v>190</v>
      </c>
      <c r="AT162" s="97" t="s">
        <v>216</v>
      </c>
      <c r="AU162" s="97" t="s">
        <v>76</v>
      </c>
      <c r="AY162" s="7" t="s">
        <v>140</v>
      </c>
      <c r="BE162" s="98">
        <f t="shared" si="4"/>
        <v>0</v>
      </c>
      <c r="BF162" s="98">
        <f t="shared" si="5"/>
        <v>0</v>
      </c>
      <c r="BG162" s="98">
        <f t="shared" si="6"/>
        <v>0</v>
      </c>
      <c r="BH162" s="98">
        <f t="shared" si="7"/>
        <v>0</v>
      </c>
      <c r="BI162" s="98">
        <f t="shared" si="8"/>
        <v>0</v>
      </c>
      <c r="BJ162" s="7" t="s">
        <v>76</v>
      </c>
      <c r="BK162" s="98">
        <f t="shared" si="9"/>
        <v>0</v>
      </c>
      <c r="BL162" s="7" t="s">
        <v>147</v>
      </c>
      <c r="BM162" s="97" t="s">
        <v>702</v>
      </c>
    </row>
    <row r="163" spans="1:65" s="18" customFormat="1" ht="16.5" customHeight="1" x14ac:dyDescent="0.2">
      <c r="A163" s="15"/>
      <c r="B163" s="16"/>
      <c r="C163" s="255" t="s">
        <v>462</v>
      </c>
      <c r="D163" s="255" t="s">
        <v>142</v>
      </c>
      <c r="E163" s="256" t="s">
        <v>2358</v>
      </c>
      <c r="F163" s="239" t="s">
        <v>1586</v>
      </c>
      <c r="G163" s="235" t="s">
        <v>1442</v>
      </c>
      <c r="H163" s="236">
        <v>1</v>
      </c>
      <c r="I163" s="237"/>
      <c r="J163" s="238">
        <f t="shared" si="0"/>
        <v>0</v>
      </c>
      <c r="K163" s="239" t="s">
        <v>2280</v>
      </c>
      <c r="L163" s="16"/>
      <c r="M163" s="93" t="s">
        <v>1</v>
      </c>
      <c r="N163" s="94" t="s">
        <v>34</v>
      </c>
      <c r="O163" s="95">
        <v>0</v>
      </c>
      <c r="P163" s="95">
        <f t="shared" si="1"/>
        <v>0</v>
      </c>
      <c r="Q163" s="95">
        <v>0</v>
      </c>
      <c r="R163" s="95">
        <f t="shared" si="2"/>
        <v>0</v>
      </c>
      <c r="S163" s="95">
        <v>0</v>
      </c>
      <c r="T163" s="96">
        <f t="shared" si="3"/>
        <v>0</v>
      </c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R163" s="97" t="s">
        <v>147</v>
      </c>
      <c r="AT163" s="97" t="s">
        <v>142</v>
      </c>
      <c r="AU163" s="97" t="s">
        <v>76</v>
      </c>
      <c r="AY163" s="7" t="s">
        <v>140</v>
      </c>
      <c r="BE163" s="98">
        <f t="shared" si="4"/>
        <v>0</v>
      </c>
      <c r="BF163" s="98">
        <f t="shared" si="5"/>
        <v>0</v>
      </c>
      <c r="BG163" s="98">
        <f t="shared" si="6"/>
        <v>0</v>
      </c>
      <c r="BH163" s="98">
        <f t="shared" si="7"/>
        <v>0</v>
      </c>
      <c r="BI163" s="98">
        <f t="shared" si="8"/>
        <v>0</v>
      </c>
      <c r="BJ163" s="7" t="s">
        <v>76</v>
      </c>
      <c r="BK163" s="98">
        <f t="shared" si="9"/>
        <v>0</v>
      </c>
      <c r="BL163" s="7" t="s">
        <v>147</v>
      </c>
      <c r="BM163" s="97" t="s">
        <v>712</v>
      </c>
    </row>
    <row r="164" spans="1:65" s="18" customFormat="1" ht="16.5" customHeight="1" x14ac:dyDescent="0.2">
      <c r="A164" s="15"/>
      <c r="B164" s="16"/>
      <c r="C164" s="266" t="s">
        <v>467</v>
      </c>
      <c r="D164" s="266" t="s">
        <v>216</v>
      </c>
      <c r="E164" s="267" t="s">
        <v>2359</v>
      </c>
      <c r="F164" s="268" t="s">
        <v>1601</v>
      </c>
      <c r="G164" s="269" t="s">
        <v>1442</v>
      </c>
      <c r="H164" s="270">
        <v>1</v>
      </c>
      <c r="I164" s="271"/>
      <c r="J164" s="272">
        <f t="shared" si="0"/>
        <v>0</v>
      </c>
      <c r="K164" s="268" t="s">
        <v>2280</v>
      </c>
      <c r="L164" s="161"/>
      <c r="M164" s="162" t="s">
        <v>1</v>
      </c>
      <c r="N164" s="163" t="s">
        <v>34</v>
      </c>
      <c r="O164" s="95">
        <v>0</v>
      </c>
      <c r="P164" s="95">
        <f t="shared" si="1"/>
        <v>0</v>
      </c>
      <c r="Q164" s="95">
        <v>0</v>
      </c>
      <c r="R164" s="95">
        <f t="shared" si="2"/>
        <v>0</v>
      </c>
      <c r="S164" s="95">
        <v>0</v>
      </c>
      <c r="T164" s="96">
        <f t="shared" si="3"/>
        <v>0</v>
      </c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R164" s="97" t="s">
        <v>190</v>
      </c>
      <c r="AT164" s="97" t="s">
        <v>216</v>
      </c>
      <c r="AU164" s="97" t="s">
        <v>76</v>
      </c>
      <c r="AY164" s="7" t="s">
        <v>140</v>
      </c>
      <c r="BE164" s="98">
        <f t="shared" si="4"/>
        <v>0</v>
      </c>
      <c r="BF164" s="98">
        <f t="shared" si="5"/>
        <v>0</v>
      </c>
      <c r="BG164" s="98">
        <f t="shared" si="6"/>
        <v>0</v>
      </c>
      <c r="BH164" s="98">
        <f t="shared" si="7"/>
        <v>0</v>
      </c>
      <c r="BI164" s="98">
        <f t="shared" si="8"/>
        <v>0</v>
      </c>
      <c r="BJ164" s="7" t="s">
        <v>76</v>
      </c>
      <c r="BK164" s="98">
        <f t="shared" si="9"/>
        <v>0</v>
      </c>
      <c r="BL164" s="7" t="s">
        <v>147</v>
      </c>
      <c r="BM164" s="97" t="s">
        <v>720</v>
      </c>
    </row>
    <row r="165" spans="1:65" s="18" customFormat="1" ht="16.5" customHeight="1" x14ac:dyDescent="0.2">
      <c r="A165" s="15"/>
      <c r="B165" s="16"/>
      <c r="C165" s="255" t="s">
        <v>471</v>
      </c>
      <c r="D165" s="255" t="s">
        <v>142</v>
      </c>
      <c r="E165" s="256" t="s">
        <v>2360</v>
      </c>
      <c r="F165" s="239" t="s">
        <v>1586</v>
      </c>
      <c r="G165" s="235" t="s">
        <v>1442</v>
      </c>
      <c r="H165" s="236">
        <v>1</v>
      </c>
      <c r="I165" s="237"/>
      <c r="J165" s="238">
        <f t="shared" si="0"/>
        <v>0</v>
      </c>
      <c r="K165" s="239" t="s">
        <v>2280</v>
      </c>
      <c r="L165" s="16"/>
      <c r="M165" s="93" t="s">
        <v>1</v>
      </c>
      <c r="N165" s="94" t="s">
        <v>34</v>
      </c>
      <c r="O165" s="95">
        <v>0</v>
      </c>
      <c r="P165" s="95">
        <f t="shared" si="1"/>
        <v>0</v>
      </c>
      <c r="Q165" s="95">
        <v>0</v>
      </c>
      <c r="R165" s="95">
        <f t="shared" si="2"/>
        <v>0</v>
      </c>
      <c r="S165" s="95">
        <v>0</v>
      </c>
      <c r="T165" s="96">
        <f t="shared" si="3"/>
        <v>0</v>
      </c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R165" s="97" t="s">
        <v>147</v>
      </c>
      <c r="AT165" s="97" t="s">
        <v>142</v>
      </c>
      <c r="AU165" s="97" t="s">
        <v>76</v>
      </c>
      <c r="AY165" s="7" t="s">
        <v>140</v>
      </c>
      <c r="BE165" s="98">
        <f t="shared" si="4"/>
        <v>0</v>
      </c>
      <c r="BF165" s="98">
        <f t="shared" si="5"/>
        <v>0</v>
      </c>
      <c r="BG165" s="98">
        <f t="shared" si="6"/>
        <v>0</v>
      </c>
      <c r="BH165" s="98">
        <f t="shared" si="7"/>
        <v>0</v>
      </c>
      <c r="BI165" s="98">
        <f t="shared" si="8"/>
        <v>0</v>
      </c>
      <c r="BJ165" s="7" t="s">
        <v>76</v>
      </c>
      <c r="BK165" s="98">
        <f t="shared" si="9"/>
        <v>0</v>
      </c>
      <c r="BL165" s="7" t="s">
        <v>147</v>
      </c>
      <c r="BM165" s="97" t="s">
        <v>727</v>
      </c>
    </row>
    <row r="166" spans="1:65" s="18" customFormat="1" ht="33" customHeight="1" x14ac:dyDescent="0.2">
      <c r="A166" s="15"/>
      <c r="B166" s="16"/>
      <c r="C166" s="266" t="s">
        <v>479</v>
      </c>
      <c r="D166" s="266" t="s">
        <v>216</v>
      </c>
      <c r="E166" s="267" t="s">
        <v>2361</v>
      </c>
      <c r="F166" s="268" t="s">
        <v>2762</v>
      </c>
      <c r="G166" s="269" t="s">
        <v>1442</v>
      </c>
      <c r="H166" s="270">
        <v>10</v>
      </c>
      <c r="I166" s="271"/>
      <c r="J166" s="272">
        <f t="shared" si="0"/>
        <v>0</v>
      </c>
      <c r="K166" s="268" t="s">
        <v>2280</v>
      </c>
      <c r="L166" s="161"/>
      <c r="M166" s="162" t="s">
        <v>1</v>
      </c>
      <c r="N166" s="163" t="s">
        <v>34</v>
      </c>
      <c r="O166" s="95">
        <v>0</v>
      </c>
      <c r="P166" s="95">
        <f t="shared" si="1"/>
        <v>0</v>
      </c>
      <c r="Q166" s="95">
        <v>0</v>
      </c>
      <c r="R166" s="95">
        <f t="shared" si="2"/>
        <v>0</v>
      </c>
      <c r="S166" s="95">
        <v>0</v>
      </c>
      <c r="T166" s="96">
        <f t="shared" si="3"/>
        <v>0</v>
      </c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R166" s="97" t="s">
        <v>190</v>
      </c>
      <c r="AT166" s="97" t="s">
        <v>216</v>
      </c>
      <c r="AU166" s="97" t="s">
        <v>76</v>
      </c>
      <c r="AY166" s="7" t="s">
        <v>140</v>
      </c>
      <c r="BE166" s="98">
        <f t="shared" si="4"/>
        <v>0</v>
      </c>
      <c r="BF166" s="98">
        <f t="shared" si="5"/>
        <v>0</v>
      </c>
      <c r="BG166" s="98">
        <f t="shared" si="6"/>
        <v>0</v>
      </c>
      <c r="BH166" s="98">
        <f t="shared" si="7"/>
        <v>0</v>
      </c>
      <c r="BI166" s="98">
        <f t="shared" si="8"/>
        <v>0</v>
      </c>
      <c r="BJ166" s="7" t="s">
        <v>76</v>
      </c>
      <c r="BK166" s="98">
        <f t="shared" si="9"/>
        <v>0</v>
      </c>
      <c r="BL166" s="7" t="s">
        <v>147</v>
      </c>
      <c r="BM166" s="97" t="s">
        <v>736</v>
      </c>
    </row>
    <row r="167" spans="1:65" s="18" customFormat="1" ht="16.5" customHeight="1" x14ac:dyDescent="0.2">
      <c r="A167" s="15"/>
      <c r="B167" s="16"/>
      <c r="C167" s="255" t="s">
        <v>493</v>
      </c>
      <c r="D167" s="255" t="s">
        <v>142</v>
      </c>
      <c r="E167" s="256" t="s">
        <v>2362</v>
      </c>
      <c r="F167" s="239" t="s">
        <v>1586</v>
      </c>
      <c r="G167" s="235" t="s">
        <v>1442</v>
      </c>
      <c r="H167" s="236">
        <v>10</v>
      </c>
      <c r="I167" s="237"/>
      <c r="J167" s="238">
        <f t="shared" si="0"/>
        <v>0</v>
      </c>
      <c r="K167" s="239" t="s">
        <v>2280</v>
      </c>
      <c r="L167" s="16"/>
      <c r="M167" s="93" t="s">
        <v>1</v>
      </c>
      <c r="N167" s="94" t="s">
        <v>34</v>
      </c>
      <c r="O167" s="95">
        <v>0</v>
      </c>
      <c r="P167" s="95">
        <f t="shared" si="1"/>
        <v>0</v>
      </c>
      <c r="Q167" s="95">
        <v>0</v>
      </c>
      <c r="R167" s="95">
        <f t="shared" si="2"/>
        <v>0</v>
      </c>
      <c r="S167" s="95">
        <v>0</v>
      </c>
      <c r="T167" s="96">
        <f t="shared" si="3"/>
        <v>0</v>
      </c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R167" s="97" t="s">
        <v>147</v>
      </c>
      <c r="AT167" s="97" t="s">
        <v>142</v>
      </c>
      <c r="AU167" s="97" t="s">
        <v>76</v>
      </c>
      <c r="AY167" s="7" t="s">
        <v>140</v>
      </c>
      <c r="BE167" s="98">
        <f t="shared" si="4"/>
        <v>0</v>
      </c>
      <c r="BF167" s="98">
        <f t="shared" si="5"/>
        <v>0</v>
      </c>
      <c r="BG167" s="98">
        <f t="shared" si="6"/>
        <v>0</v>
      </c>
      <c r="BH167" s="98">
        <f t="shared" si="7"/>
        <v>0</v>
      </c>
      <c r="BI167" s="98">
        <f t="shared" si="8"/>
        <v>0</v>
      </c>
      <c r="BJ167" s="7" t="s">
        <v>76</v>
      </c>
      <c r="BK167" s="98">
        <f t="shared" si="9"/>
        <v>0</v>
      </c>
      <c r="BL167" s="7" t="s">
        <v>147</v>
      </c>
      <c r="BM167" s="97" t="s">
        <v>742</v>
      </c>
    </row>
    <row r="168" spans="1:65" s="76" customFormat="1" ht="25.9" customHeight="1" x14ac:dyDescent="0.2">
      <c r="B168" s="77"/>
      <c r="D168" s="78" t="s">
        <v>67</v>
      </c>
      <c r="E168" s="79" t="s">
        <v>1603</v>
      </c>
      <c r="F168" s="79" t="s">
        <v>1604</v>
      </c>
      <c r="H168" s="233"/>
      <c r="J168" s="80">
        <f>SUM(J169:J207)</f>
        <v>0</v>
      </c>
      <c r="L168" s="77"/>
      <c r="M168" s="81"/>
      <c r="N168" s="82"/>
      <c r="O168" s="82"/>
      <c r="P168" s="83">
        <f>SUM(P169:P207)</f>
        <v>0</v>
      </c>
      <c r="Q168" s="82"/>
      <c r="R168" s="83">
        <f>SUM(R169:R207)</f>
        <v>0</v>
      </c>
      <c r="S168" s="82"/>
      <c r="T168" s="84">
        <f>SUM(T169:T207)</f>
        <v>0</v>
      </c>
      <c r="W168" s="294"/>
      <c r="AR168" s="78" t="s">
        <v>76</v>
      </c>
      <c r="AT168" s="85" t="s">
        <v>67</v>
      </c>
      <c r="AU168" s="85" t="s">
        <v>68</v>
      </c>
      <c r="AY168" s="78" t="s">
        <v>140</v>
      </c>
      <c r="BK168" s="86">
        <f>SUM(BK169:BK207)</f>
        <v>0</v>
      </c>
    </row>
    <row r="169" spans="1:65" s="18" customFormat="1" ht="24.2" customHeight="1" x14ac:dyDescent="0.2">
      <c r="A169" s="15"/>
      <c r="B169" s="16"/>
      <c r="C169" s="266" t="s">
        <v>508</v>
      </c>
      <c r="D169" s="266" t="s">
        <v>216</v>
      </c>
      <c r="E169" s="267" t="s">
        <v>2364</v>
      </c>
      <c r="F169" s="268" t="s">
        <v>1605</v>
      </c>
      <c r="G169" s="269" t="s">
        <v>1442</v>
      </c>
      <c r="H169" s="270">
        <v>1</v>
      </c>
      <c r="I169" s="271"/>
      <c r="J169" s="272">
        <f t="shared" ref="J169:J207" si="10">ROUND(I169*H169,2)</f>
        <v>0</v>
      </c>
      <c r="K169" s="268" t="s">
        <v>2280</v>
      </c>
      <c r="L169" s="161"/>
      <c r="M169" s="162" t="s">
        <v>1</v>
      </c>
      <c r="N169" s="163" t="s">
        <v>34</v>
      </c>
      <c r="O169" s="95">
        <v>0</v>
      </c>
      <c r="P169" s="95">
        <f t="shared" ref="P169:P207" si="11">O169*H169</f>
        <v>0</v>
      </c>
      <c r="Q169" s="95">
        <v>0</v>
      </c>
      <c r="R169" s="95">
        <f t="shared" ref="R169:R207" si="12">Q169*H169</f>
        <v>0</v>
      </c>
      <c r="S169" s="95">
        <v>0</v>
      </c>
      <c r="T169" s="96">
        <f t="shared" ref="T169:T207" si="13">S169*H169</f>
        <v>0</v>
      </c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R169" s="97" t="s">
        <v>190</v>
      </c>
      <c r="AT169" s="97" t="s">
        <v>216</v>
      </c>
      <c r="AU169" s="97" t="s">
        <v>76</v>
      </c>
      <c r="AY169" s="7" t="s">
        <v>140</v>
      </c>
      <c r="BE169" s="98">
        <f t="shared" ref="BE169:BE207" si="14">IF(N169="základní",J169,0)</f>
        <v>0</v>
      </c>
      <c r="BF169" s="98">
        <f t="shared" ref="BF169:BF207" si="15">IF(N169="snížená",J169,0)</f>
        <v>0</v>
      </c>
      <c r="BG169" s="98">
        <f t="shared" ref="BG169:BG207" si="16">IF(N169="zákl. přenesená",J169,0)</f>
        <v>0</v>
      </c>
      <c r="BH169" s="98">
        <f t="shared" ref="BH169:BH207" si="17">IF(N169="sníž. přenesená",J169,0)</f>
        <v>0</v>
      </c>
      <c r="BI169" s="98">
        <f t="shared" ref="BI169:BI207" si="18">IF(N169="nulová",J169,0)</f>
        <v>0</v>
      </c>
      <c r="BJ169" s="7" t="s">
        <v>76</v>
      </c>
      <c r="BK169" s="98">
        <f t="shared" ref="BK169:BK207" si="19">ROUND(I169*H169,2)</f>
        <v>0</v>
      </c>
      <c r="BL169" s="7" t="s">
        <v>147</v>
      </c>
      <c r="BM169" s="97" t="s">
        <v>751</v>
      </c>
    </row>
    <row r="170" spans="1:65" s="18" customFormat="1" ht="16.5" customHeight="1" x14ac:dyDescent="0.2">
      <c r="A170" s="15"/>
      <c r="B170" s="16"/>
      <c r="C170" s="255" t="s">
        <v>515</v>
      </c>
      <c r="D170" s="255" t="s">
        <v>142</v>
      </c>
      <c r="E170" s="256" t="s">
        <v>2363</v>
      </c>
      <c r="F170" s="239" t="s">
        <v>1586</v>
      </c>
      <c r="G170" s="235" t="s">
        <v>1442</v>
      </c>
      <c r="H170" s="236">
        <v>1</v>
      </c>
      <c r="I170" s="237"/>
      <c r="J170" s="238">
        <f t="shared" si="10"/>
        <v>0</v>
      </c>
      <c r="K170" s="239" t="s">
        <v>2280</v>
      </c>
      <c r="L170" s="16"/>
      <c r="M170" s="93" t="s">
        <v>1</v>
      </c>
      <c r="N170" s="94" t="s">
        <v>34</v>
      </c>
      <c r="O170" s="95">
        <v>0</v>
      </c>
      <c r="P170" s="95">
        <f t="shared" si="11"/>
        <v>0</v>
      </c>
      <c r="Q170" s="95">
        <v>0</v>
      </c>
      <c r="R170" s="95">
        <f t="shared" si="12"/>
        <v>0</v>
      </c>
      <c r="S170" s="95">
        <v>0</v>
      </c>
      <c r="T170" s="96">
        <f t="shared" si="13"/>
        <v>0</v>
      </c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R170" s="97" t="s">
        <v>147</v>
      </c>
      <c r="AT170" s="97" t="s">
        <v>142</v>
      </c>
      <c r="AU170" s="97" t="s">
        <v>76</v>
      </c>
      <c r="AY170" s="7" t="s">
        <v>140</v>
      </c>
      <c r="BE170" s="98">
        <f t="shared" si="14"/>
        <v>0</v>
      </c>
      <c r="BF170" s="98">
        <f t="shared" si="15"/>
        <v>0</v>
      </c>
      <c r="BG170" s="98">
        <f t="shared" si="16"/>
        <v>0</v>
      </c>
      <c r="BH170" s="98">
        <f t="shared" si="17"/>
        <v>0</v>
      </c>
      <c r="BI170" s="98">
        <f t="shared" si="18"/>
        <v>0</v>
      </c>
      <c r="BJ170" s="7" t="s">
        <v>76</v>
      </c>
      <c r="BK170" s="98">
        <f t="shared" si="19"/>
        <v>0</v>
      </c>
      <c r="BL170" s="7" t="s">
        <v>147</v>
      </c>
      <c r="BM170" s="97" t="s">
        <v>764</v>
      </c>
    </row>
    <row r="171" spans="1:65" s="18" customFormat="1" ht="44.25" customHeight="1" x14ac:dyDescent="0.2">
      <c r="A171" s="15"/>
      <c r="B171" s="16"/>
      <c r="C171" s="266" t="s">
        <v>521</v>
      </c>
      <c r="D171" s="266" t="s">
        <v>216</v>
      </c>
      <c r="E171" s="267" t="s">
        <v>2365</v>
      </c>
      <c r="F171" s="268" t="s">
        <v>1606</v>
      </c>
      <c r="G171" s="269" t="s">
        <v>1442</v>
      </c>
      <c r="H171" s="270">
        <v>1</v>
      </c>
      <c r="I171" s="271"/>
      <c r="J171" s="272">
        <f t="shared" si="10"/>
        <v>0</v>
      </c>
      <c r="K171" s="268" t="s">
        <v>2280</v>
      </c>
      <c r="L171" s="161"/>
      <c r="M171" s="162" t="s">
        <v>1</v>
      </c>
      <c r="N171" s="163" t="s">
        <v>34</v>
      </c>
      <c r="O171" s="95">
        <v>0</v>
      </c>
      <c r="P171" s="95">
        <f t="shared" si="11"/>
        <v>0</v>
      </c>
      <c r="Q171" s="95">
        <v>0</v>
      </c>
      <c r="R171" s="95">
        <f t="shared" si="12"/>
        <v>0</v>
      </c>
      <c r="S171" s="95">
        <v>0</v>
      </c>
      <c r="T171" s="96">
        <f t="shared" si="13"/>
        <v>0</v>
      </c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R171" s="97" t="s">
        <v>190</v>
      </c>
      <c r="AT171" s="97" t="s">
        <v>216</v>
      </c>
      <c r="AU171" s="97" t="s">
        <v>76</v>
      </c>
      <c r="AY171" s="7" t="s">
        <v>140</v>
      </c>
      <c r="BE171" s="98">
        <f t="shared" si="14"/>
        <v>0</v>
      </c>
      <c r="BF171" s="98">
        <f t="shared" si="15"/>
        <v>0</v>
      </c>
      <c r="BG171" s="98">
        <f t="shared" si="16"/>
        <v>0</v>
      </c>
      <c r="BH171" s="98">
        <f t="shared" si="17"/>
        <v>0</v>
      </c>
      <c r="BI171" s="98">
        <f t="shared" si="18"/>
        <v>0</v>
      </c>
      <c r="BJ171" s="7" t="s">
        <v>76</v>
      </c>
      <c r="BK171" s="98">
        <f t="shared" si="19"/>
        <v>0</v>
      </c>
      <c r="BL171" s="7" t="s">
        <v>147</v>
      </c>
      <c r="BM171" s="97" t="s">
        <v>776</v>
      </c>
    </row>
    <row r="172" spans="1:65" s="18" customFormat="1" ht="16.5" customHeight="1" x14ac:dyDescent="0.2">
      <c r="A172" s="15"/>
      <c r="B172" s="16"/>
      <c r="C172" s="255" t="s">
        <v>528</v>
      </c>
      <c r="D172" s="255" t="s">
        <v>142</v>
      </c>
      <c r="E172" s="256" t="s">
        <v>2366</v>
      </c>
      <c r="F172" s="239" t="s">
        <v>1586</v>
      </c>
      <c r="G172" s="235" t="s">
        <v>1442</v>
      </c>
      <c r="H172" s="236">
        <v>1</v>
      </c>
      <c r="I172" s="237"/>
      <c r="J172" s="238">
        <f t="shared" si="10"/>
        <v>0</v>
      </c>
      <c r="K172" s="239" t="s">
        <v>2280</v>
      </c>
      <c r="L172" s="16"/>
      <c r="M172" s="93" t="s">
        <v>1</v>
      </c>
      <c r="N172" s="94" t="s">
        <v>34</v>
      </c>
      <c r="O172" s="95">
        <v>0</v>
      </c>
      <c r="P172" s="95">
        <f t="shared" si="11"/>
        <v>0</v>
      </c>
      <c r="Q172" s="95">
        <v>0</v>
      </c>
      <c r="R172" s="95">
        <f t="shared" si="12"/>
        <v>0</v>
      </c>
      <c r="S172" s="95">
        <v>0</v>
      </c>
      <c r="T172" s="96">
        <f t="shared" si="13"/>
        <v>0</v>
      </c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R172" s="97" t="s">
        <v>147</v>
      </c>
      <c r="AT172" s="97" t="s">
        <v>142</v>
      </c>
      <c r="AU172" s="97" t="s">
        <v>76</v>
      </c>
      <c r="AY172" s="7" t="s">
        <v>140</v>
      </c>
      <c r="BE172" s="98">
        <f t="shared" si="14"/>
        <v>0</v>
      </c>
      <c r="BF172" s="98">
        <f t="shared" si="15"/>
        <v>0</v>
      </c>
      <c r="BG172" s="98">
        <f t="shared" si="16"/>
        <v>0</v>
      </c>
      <c r="BH172" s="98">
        <f t="shared" si="17"/>
        <v>0</v>
      </c>
      <c r="BI172" s="98">
        <f t="shared" si="18"/>
        <v>0</v>
      </c>
      <c r="BJ172" s="7" t="s">
        <v>76</v>
      </c>
      <c r="BK172" s="98">
        <f t="shared" si="19"/>
        <v>0</v>
      </c>
      <c r="BL172" s="7" t="s">
        <v>147</v>
      </c>
      <c r="BM172" s="97" t="s">
        <v>786</v>
      </c>
    </row>
    <row r="173" spans="1:65" s="18" customFormat="1" ht="16.5" customHeight="1" x14ac:dyDescent="0.2">
      <c r="A173" s="15"/>
      <c r="B173" s="16"/>
      <c r="C173" s="266" t="s">
        <v>532</v>
      </c>
      <c r="D173" s="266" t="s">
        <v>216</v>
      </c>
      <c r="E173" s="267" t="s">
        <v>2367</v>
      </c>
      <c r="F173" s="268" t="s">
        <v>1607</v>
      </c>
      <c r="G173" s="269" t="s">
        <v>1442</v>
      </c>
      <c r="H173" s="270">
        <v>20</v>
      </c>
      <c r="I173" s="271"/>
      <c r="J173" s="272">
        <f t="shared" si="10"/>
        <v>0</v>
      </c>
      <c r="K173" s="268" t="s">
        <v>2280</v>
      </c>
      <c r="L173" s="161"/>
      <c r="M173" s="162" t="s">
        <v>1</v>
      </c>
      <c r="N173" s="163" t="s">
        <v>34</v>
      </c>
      <c r="O173" s="95">
        <v>0</v>
      </c>
      <c r="P173" s="95">
        <f t="shared" si="11"/>
        <v>0</v>
      </c>
      <c r="Q173" s="95">
        <v>0</v>
      </c>
      <c r="R173" s="95">
        <f t="shared" si="12"/>
        <v>0</v>
      </c>
      <c r="S173" s="95">
        <v>0</v>
      </c>
      <c r="T173" s="96">
        <f t="shared" si="13"/>
        <v>0</v>
      </c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R173" s="97" t="s">
        <v>190</v>
      </c>
      <c r="AT173" s="97" t="s">
        <v>216</v>
      </c>
      <c r="AU173" s="97" t="s">
        <v>76</v>
      </c>
      <c r="AY173" s="7" t="s">
        <v>140</v>
      </c>
      <c r="BE173" s="98">
        <f t="shared" si="14"/>
        <v>0</v>
      </c>
      <c r="BF173" s="98">
        <f t="shared" si="15"/>
        <v>0</v>
      </c>
      <c r="BG173" s="98">
        <f t="shared" si="16"/>
        <v>0</v>
      </c>
      <c r="BH173" s="98">
        <f t="shared" si="17"/>
        <v>0</v>
      </c>
      <c r="BI173" s="98">
        <f t="shared" si="18"/>
        <v>0</v>
      </c>
      <c r="BJ173" s="7" t="s">
        <v>76</v>
      </c>
      <c r="BK173" s="98">
        <f t="shared" si="19"/>
        <v>0</v>
      </c>
      <c r="BL173" s="7" t="s">
        <v>147</v>
      </c>
      <c r="BM173" s="97" t="s">
        <v>797</v>
      </c>
    </row>
    <row r="174" spans="1:65" s="18" customFormat="1" ht="16.5" customHeight="1" x14ac:dyDescent="0.2">
      <c r="A174" s="15"/>
      <c r="B174" s="16"/>
      <c r="C174" s="255" t="s">
        <v>535</v>
      </c>
      <c r="D174" s="255" t="s">
        <v>142</v>
      </c>
      <c r="E174" s="256" t="s">
        <v>2368</v>
      </c>
      <c r="F174" s="239" t="s">
        <v>1586</v>
      </c>
      <c r="G174" s="235" t="s">
        <v>1442</v>
      </c>
      <c r="H174" s="236">
        <v>20</v>
      </c>
      <c r="I174" s="237"/>
      <c r="J174" s="238">
        <f t="shared" si="10"/>
        <v>0</v>
      </c>
      <c r="K174" s="239" t="s">
        <v>2280</v>
      </c>
      <c r="L174" s="16"/>
      <c r="M174" s="93" t="s">
        <v>1</v>
      </c>
      <c r="N174" s="94" t="s">
        <v>34</v>
      </c>
      <c r="O174" s="95">
        <v>0</v>
      </c>
      <c r="P174" s="95">
        <f t="shared" si="11"/>
        <v>0</v>
      </c>
      <c r="Q174" s="95">
        <v>0</v>
      </c>
      <c r="R174" s="95">
        <f t="shared" si="12"/>
        <v>0</v>
      </c>
      <c r="S174" s="95">
        <v>0</v>
      </c>
      <c r="T174" s="96">
        <f t="shared" si="13"/>
        <v>0</v>
      </c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R174" s="97" t="s">
        <v>147</v>
      </c>
      <c r="AT174" s="97" t="s">
        <v>142</v>
      </c>
      <c r="AU174" s="97" t="s">
        <v>76</v>
      </c>
      <c r="AY174" s="7" t="s">
        <v>140</v>
      </c>
      <c r="BE174" s="98">
        <f t="shared" si="14"/>
        <v>0</v>
      </c>
      <c r="BF174" s="98">
        <f t="shared" si="15"/>
        <v>0</v>
      </c>
      <c r="BG174" s="98">
        <f t="shared" si="16"/>
        <v>0</v>
      </c>
      <c r="BH174" s="98">
        <f t="shared" si="17"/>
        <v>0</v>
      </c>
      <c r="BI174" s="98">
        <f t="shared" si="18"/>
        <v>0</v>
      </c>
      <c r="BJ174" s="7" t="s">
        <v>76</v>
      </c>
      <c r="BK174" s="98">
        <f t="shared" si="19"/>
        <v>0</v>
      </c>
      <c r="BL174" s="7" t="s">
        <v>147</v>
      </c>
      <c r="BM174" s="97" t="s">
        <v>807</v>
      </c>
    </row>
    <row r="175" spans="1:65" s="18" customFormat="1" ht="24.2" customHeight="1" x14ac:dyDescent="0.2">
      <c r="A175" s="15"/>
      <c r="B175" s="16"/>
      <c r="C175" s="255" t="s">
        <v>539</v>
      </c>
      <c r="D175" s="255" t="s">
        <v>216</v>
      </c>
      <c r="E175" s="256" t="s">
        <v>2369</v>
      </c>
      <c r="F175" s="239" t="s">
        <v>2763</v>
      </c>
      <c r="G175" s="235" t="s">
        <v>1451</v>
      </c>
      <c r="H175" s="236">
        <v>20</v>
      </c>
      <c r="I175" s="237"/>
      <c r="J175" s="238">
        <f t="shared" si="10"/>
        <v>0</v>
      </c>
      <c r="K175" s="239" t="s">
        <v>2280</v>
      </c>
      <c r="L175" s="161"/>
      <c r="M175" s="162" t="s">
        <v>1</v>
      </c>
      <c r="N175" s="163" t="s">
        <v>34</v>
      </c>
      <c r="O175" s="95">
        <v>0</v>
      </c>
      <c r="P175" s="95">
        <f t="shared" si="11"/>
        <v>0</v>
      </c>
      <c r="Q175" s="95">
        <v>0</v>
      </c>
      <c r="R175" s="95">
        <f t="shared" si="12"/>
        <v>0</v>
      </c>
      <c r="S175" s="95">
        <v>0</v>
      </c>
      <c r="T175" s="96">
        <f t="shared" si="13"/>
        <v>0</v>
      </c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R175" s="97" t="s">
        <v>190</v>
      </c>
      <c r="AT175" s="97" t="s">
        <v>216</v>
      </c>
      <c r="AU175" s="97" t="s">
        <v>76</v>
      </c>
      <c r="AY175" s="7" t="s">
        <v>140</v>
      </c>
      <c r="BE175" s="98">
        <f t="shared" si="14"/>
        <v>0</v>
      </c>
      <c r="BF175" s="98">
        <f t="shared" si="15"/>
        <v>0</v>
      </c>
      <c r="BG175" s="98">
        <f t="shared" si="16"/>
        <v>0</v>
      </c>
      <c r="BH175" s="98">
        <f t="shared" si="17"/>
        <v>0</v>
      </c>
      <c r="BI175" s="98">
        <f t="shared" si="18"/>
        <v>0</v>
      </c>
      <c r="BJ175" s="7" t="s">
        <v>76</v>
      </c>
      <c r="BK175" s="98">
        <f t="shared" si="19"/>
        <v>0</v>
      </c>
      <c r="BL175" s="7" t="s">
        <v>147</v>
      </c>
      <c r="BM175" s="97" t="s">
        <v>822</v>
      </c>
    </row>
    <row r="176" spans="1:65" s="18" customFormat="1" ht="16.5" customHeight="1" x14ac:dyDescent="0.2">
      <c r="A176" s="15"/>
      <c r="B176" s="16"/>
      <c r="C176" s="255" t="s">
        <v>544</v>
      </c>
      <c r="D176" s="255" t="s">
        <v>142</v>
      </c>
      <c r="E176" s="256" t="s">
        <v>2370</v>
      </c>
      <c r="F176" s="239" t="s">
        <v>2764</v>
      </c>
      <c r="G176" s="235" t="s">
        <v>1451</v>
      </c>
      <c r="H176" s="236">
        <v>10</v>
      </c>
      <c r="I176" s="237"/>
      <c r="J176" s="238">
        <f t="shared" si="10"/>
        <v>0</v>
      </c>
      <c r="K176" s="239" t="s">
        <v>2280</v>
      </c>
      <c r="L176" s="16"/>
      <c r="M176" s="93" t="s">
        <v>1</v>
      </c>
      <c r="N176" s="94" t="s">
        <v>34</v>
      </c>
      <c r="O176" s="95">
        <v>0</v>
      </c>
      <c r="P176" s="95">
        <f t="shared" si="11"/>
        <v>0</v>
      </c>
      <c r="Q176" s="95">
        <v>0</v>
      </c>
      <c r="R176" s="95">
        <f t="shared" si="12"/>
        <v>0</v>
      </c>
      <c r="S176" s="95">
        <v>0</v>
      </c>
      <c r="T176" s="96">
        <f t="shared" si="13"/>
        <v>0</v>
      </c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R176" s="97" t="s">
        <v>147</v>
      </c>
      <c r="AT176" s="97" t="s">
        <v>142</v>
      </c>
      <c r="AU176" s="97" t="s">
        <v>76</v>
      </c>
      <c r="AY176" s="7" t="s">
        <v>140</v>
      </c>
      <c r="BE176" s="98">
        <f t="shared" si="14"/>
        <v>0</v>
      </c>
      <c r="BF176" s="98">
        <f t="shared" si="15"/>
        <v>0</v>
      </c>
      <c r="BG176" s="98">
        <f t="shared" si="16"/>
        <v>0</v>
      </c>
      <c r="BH176" s="98">
        <f t="shared" si="17"/>
        <v>0</v>
      </c>
      <c r="BI176" s="98">
        <f t="shared" si="18"/>
        <v>0</v>
      </c>
      <c r="BJ176" s="7" t="s">
        <v>76</v>
      </c>
      <c r="BK176" s="98">
        <f t="shared" si="19"/>
        <v>0</v>
      </c>
      <c r="BL176" s="7" t="s">
        <v>147</v>
      </c>
      <c r="BM176" s="97" t="s">
        <v>835</v>
      </c>
    </row>
    <row r="177" spans="1:65" s="18" customFormat="1" ht="16.5" customHeight="1" x14ac:dyDescent="0.2">
      <c r="A177" s="15"/>
      <c r="B177" s="16"/>
      <c r="C177" s="266" t="s">
        <v>550</v>
      </c>
      <c r="D177" s="266" t="s">
        <v>216</v>
      </c>
      <c r="E177" s="267" t="s">
        <v>2371</v>
      </c>
      <c r="F177" s="268" t="s">
        <v>1608</v>
      </c>
      <c r="G177" s="269" t="s">
        <v>1442</v>
      </c>
      <c r="H177" s="270">
        <v>2</v>
      </c>
      <c r="I177" s="271"/>
      <c r="J177" s="272">
        <f t="shared" si="10"/>
        <v>0</v>
      </c>
      <c r="K177" s="268" t="s">
        <v>2280</v>
      </c>
      <c r="L177" s="161"/>
      <c r="M177" s="162" t="s">
        <v>1</v>
      </c>
      <c r="N177" s="163" t="s">
        <v>34</v>
      </c>
      <c r="O177" s="95">
        <v>0</v>
      </c>
      <c r="P177" s="95">
        <f t="shared" si="11"/>
        <v>0</v>
      </c>
      <c r="Q177" s="95">
        <v>0</v>
      </c>
      <c r="R177" s="95">
        <f t="shared" si="12"/>
        <v>0</v>
      </c>
      <c r="S177" s="95">
        <v>0</v>
      </c>
      <c r="T177" s="96">
        <f t="shared" si="13"/>
        <v>0</v>
      </c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R177" s="97" t="s">
        <v>190</v>
      </c>
      <c r="AT177" s="97" t="s">
        <v>216</v>
      </c>
      <c r="AU177" s="97" t="s">
        <v>76</v>
      </c>
      <c r="AY177" s="7" t="s">
        <v>140</v>
      </c>
      <c r="BE177" s="98">
        <f t="shared" si="14"/>
        <v>0</v>
      </c>
      <c r="BF177" s="98">
        <f t="shared" si="15"/>
        <v>0</v>
      </c>
      <c r="BG177" s="98">
        <f t="shared" si="16"/>
        <v>0</v>
      </c>
      <c r="BH177" s="98">
        <f t="shared" si="17"/>
        <v>0</v>
      </c>
      <c r="BI177" s="98">
        <f t="shared" si="18"/>
        <v>0</v>
      </c>
      <c r="BJ177" s="7" t="s">
        <v>76</v>
      </c>
      <c r="BK177" s="98">
        <f t="shared" si="19"/>
        <v>0</v>
      </c>
      <c r="BL177" s="7" t="s">
        <v>147</v>
      </c>
      <c r="BM177" s="97" t="s">
        <v>844</v>
      </c>
    </row>
    <row r="178" spans="1:65" s="18" customFormat="1" ht="16.5" customHeight="1" x14ac:dyDescent="0.2">
      <c r="A178" s="15"/>
      <c r="B178" s="16"/>
      <c r="C178" s="255" t="s">
        <v>560</v>
      </c>
      <c r="D178" s="255" t="s">
        <v>142</v>
      </c>
      <c r="E178" s="256" t="s">
        <v>2372</v>
      </c>
      <c r="F178" s="239" t="s">
        <v>1586</v>
      </c>
      <c r="G178" s="235" t="s">
        <v>1442</v>
      </c>
      <c r="H178" s="236">
        <v>2</v>
      </c>
      <c r="I178" s="237"/>
      <c r="J178" s="238">
        <f t="shared" si="10"/>
        <v>0</v>
      </c>
      <c r="K178" s="239" t="s">
        <v>2280</v>
      </c>
      <c r="L178" s="16"/>
      <c r="M178" s="93" t="s">
        <v>1</v>
      </c>
      <c r="N178" s="94" t="s">
        <v>34</v>
      </c>
      <c r="O178" s="95">
        <v>0</v>
      </c>
      <c r="P178" s="95">
        <f t="shared" si="11"/>
        <v>0</v>
      </c>
      <c r="Q178" s="95">
        <v>0</v>
      </c>
      <c r="R178" s="95">
        <f t="shared" si="12"/>
        <v>0</v>
      </c>
      <c r="S178" s="95">
        <v>0</v>
      </c>
      <c r="T178" s="96">
        <f t="shared" si="13"/>
        <v>0</v>
      </c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R178" s="97" t="s">
        <v>147</v>
      </c>
      <c r="AT178" s="97" t="s">
        <v>142</v>
      </c>
      <c r="AU178" s="97" t="s">
        <v>76</v>
      </c>
      <c r="AY178" s="7" t="s">
        <v>140</v>
      </c>
      <c r="BE178" s="98">
        <f t="shared" si="14"/>
        <v>0</v>
      </c>
      <c r="BF178" s="98">
        <f t="shared" si="15"/>
        <v>0</v>
      </c>
      <c r="BG178" s="98">
        <f t="shared" si="16"/>
        <v>0</v>
      </c>
      <c r="BH178" s="98">
        <f t="shared" si="17"/>
        <v>0</v>
      </c>
      <c r="BI178" s="98">
        <f t="shared" si="18"/>
        <v>0</v>
      </c>
      <c r="BJ178" s="7" t="s">
        <v>76</v>
      </c>
      <c r="BK178" s="98">
        <f t="shared" si="19"/>
        <v>0</v>
      </c>
      <c r="BL178" s="7" t="s">
        <v>147</v>
      </c>
      <c r="BM178" s="97" t="s">
        <v>851</v>
      </c>
    </row>
    <row r="179" spans="1:65" s="18" customFormat="1" ht="16.5" customHeight="1" x14ac:dyDescent="0.2">
      <c r="A179" s="15"/>
      <c r="B179" s="16"/>
      <c r="C179" s="266" t="s">
        <v>567</v>
      </c>
      <c r="D179" s="266" t="s">
        <v>216</v>
      </c>
      <c r="E179" s="267" t="s">
        <v>2373</v>
      </c>
      <c r="F179" s="268" t="s">
        <v>1609</v>
      </c>
      <c r="G179" s="269" t="s">
        <v>1442</v>
      </c>
      <c r="H179" s="270">
        <v>1</v>
      </c>
      <c r="I179" s="271"/>
      <c r="J179" s="272">
        <f t="shared" si="10"/>
        <v>0</v>
      </c>
      <c r="K179" s="268" t="s">
        <v>2280</v>
      </c>
      <c r="L179" s="161"/>
      <c r="M179" s="162" t="s">
        <v>1</v>
      </c>
      <c r="N179" s="163" t="s">
        <v>34</v>
      </c>
      <c r="O179" s="95">
        <v>0</v>
      </c>
      <c r="P179" s="95">
        <f t="shared" si="11"/>
        <v>0</v>
      </c>
      <c r="Q179" s="95">
        <v>0</v>
      </c>
      <c r="R179" s="95">
        <f t="shared" si="12"/>
        <v>0</v>
      </c>
      <c r="S179" s="95">
        <v>0</v>
      </c>
      <c r="T179" s="96">
        <f t="shared" si="13"/>
        <v>0</v>
      </c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R179" s="97" t="s">
        <v>190</v>
      </c>
      <c r="AT179" s="97" t="s">
        <v>216</v>
      </c>
      <c r="AU179" s="97" t="s">
        <v>76</v>
      </c>
      <c r="AY179" s="7" t="s">
        <v>140</v>
      </c>
      <c r="BE179" s="98">
        <f t="shared" si="14"/>
        <v>0</v>
      </c>
      <c r="BF179" s="98">
        <f t="shared" si="15"/>
        <v>0</v>
      </c>
      <c r="BG179" s="98">
        <f t="shared" si="16"/>
        <v>0</v>
      </c>
      <c r="BH179" s="98">
        <f t="shared" si="17"/>
        <v>0</v>
      </c>
      <c r="BI179" s="98">
        <f t="shared" si="18"/>
        <v>0</v>
      </c>
      <c r="BJ179" s="7" t="s">
        <v>76</v>
      </c>
      <c r="BK179" s="98">
        <f t="shared" si="19"/>
        <v>0</v>
      </c>
      <c r="BL179" s="7" t="s">
        <v>147</v>
      </c>
      <c r="BM179" s="97" t="s">
        <v>858</v>
      </c>
    </row>
    <row r="180" spans="1:65" s="18" customFormat="1" ht="16.5" customHeight="1" x14ac:dyDescent="0.2">
      <c r="A180" s="15"/>
      <c r="B180" s="16"/>
      <c r="C180" s="255" t="s">
        <v>578</v>
      </c>
      <c r="D180" s="255" t="s">
        <v>142</v>
      </c>
      <c r="E180" s="256" t="s">
        <v>2374</v>
      </c>
      <c r="F180" s="239" t="s">
        <v>1586</v>
      </c>
      <c r="G180" s="235" t="s">
        <v>1442</v>
      </c>
      <c r="H180" s="236">
        <v>1</v>
      </c>
      <c r="I180" s="237"/>
      <c r="J180" s="238">
        <f t="shared" si="10"/>
        <v>0</v>
      </c>
      <c r="K180" s="239" t="s">
        <v>2280</v>
      </c>
      <c r="L180" s="16"/>
      <c r="M180" s="93" t="s">
        <v>1</v>
      </c>
      <c r="N180" s="94" t="s">
        <v>34</v>
      </c>
      <c r="O180" s="95">
        <v>0</v>
      </c>
      <c r="P180" s="95">
        <f t="shared" si="11"/>
        <v>0</v>
      </c>
      <c r="Q180" s="95">
        <v>0</v>
      </c>
      <c r="R180" s="95">
        <f t="shared" si="12"/>
        <v>0</v>
      </c>
      <c r="S180" s="95">
        <v>0</v>
      </c>
      <c r="T180" s="96">
        <f t="shared" si="13"/>
        <v>0</v>
      </c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R180" s="97" t="s">
        <v>147</v>
      </c>
      <c r="AT180" s="97" t="s">
        <v>142</v>
      </c>
      <c r="AU180" s="97" t="s">
        <v>76</v>
      </c>
      <c r="AY180" s="7" t="s">
        <v>140</v>
      </c>
      <c r="BE180" s="98">
        <f t="shared" si="14"/>
        <v>0</v>
      </c>
      <c r="BF180" s="98">
        <f t="shared" si="15"/>
        <v>0</v>
      </c>
      <c r="BG180" s="98">
        <f t="shared" si="16"/>
        <v>0</v>
      </c>
      <c r="BH180" s="98">
        <f t="shared" si="17"/>
        <v>0</v>
      </c>
      <c r="BI180" s="98">
        <f t="shared" si="18"/>
        <v>0</v>
      </c>
      <c r="BJ180" s="7" t="s">
        <v>76</v>
      </c>
      <c r="BK180" s="98">
        <f t="shared" si="19"/>
        <v>0</v>
      </c>
      <c r="BL180" s="7" t="s">
        <v>147</v>
      </c>
      <c r="BM180" s="97" t="s">
        <v>859</v>
      </c>
    </row>
    <row r="181" spans="1:65" s="18" customFormat="1" ht="16.5" customHeight="1" x14ac:dyDescent="0.2">
      <c r="A181" s="15"/>
      <c r="B181" s="16"/>
      <c r="C181" s="266" t="s">
        <v>585</v>
      </c>
      <c r="D181" s="266" t="s">
        <v>216</v>
      </c>
      <c r="E181" s="267" t="s">
        <v>2375</v>
      </c>
      <c r="F181" s="268" t="s">
        <v>1610</v>
      </c>
      <c r="G181" s="269" t="s">
        <v>1442</v>
      </c>
      <c r="H181" s="270">
        <v>5</v>
      </c>
      <c r="I181" s="271"/>
      <c r="J181" s="272">
        <f t="shared" si="10"/>
        <v>0</v>
      </c>
      <c r="K181" s="268" t="s">
        <v>2280</v>
      </c>
      <c r="L181" s="161"/>
      <c r="M181" s="162" t="s">
        <v>1</v>
      </c>
      <c r="N181" s="163" t="s">
        <v>34</v>
      </c>
      <c r="O181" s="95">
        <v>0</v>
      </c>
      <c r="P181" s="95">
        <f t="shared" si="11"/>
        <v>0</v>
      </c>
      <c r="Q181" s="95">
        <v>0</v>
      </c>
      <c r="R181" s="95">
        <f t="shared" si="12"/>
        <v>0</v>
      </c>
      <c r="S181" s="95">
        <v>0</v>
      </c>
      <c r="T181" s="96">
        <f t="shared" si="13"/>
        <v>0</v>
      </c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R181" s="97" t="s">
        <v>190</v>
      </c>
      <c r="AT181" s="97" t="s">
        <v>216</v>
      </c>
      <c r="AU181" s="97" t="s">
        <v>76</v>
      </c>
      <c r="AY181" s="7" t="s">
        <v>140</v>
      </c>
      <c r="BE181" s="98">
        <f t="shared" si="14"/>
        <v>0</v>
      </c>
      <c r="BF181" s="98">
        <f t="shared" si="15"/>
        <v>0</v>
      </c>
      <c r="BG181" s="98">
        <f t="shared" si="16"/>
        <v>0</v>
      </c>
      <c r="BH181" s="98">
        <f t="shared" si="17"/>
        <v>0</v>
      </c>
      <c r="BI181" s="98">
        <f t="shared" si="18"/>
        <v>0</v>
      </c>
      <c r="BJ181" s="7" t="s">
        <v>76</v>
      </c>
      <c r="BK181" s="98">
        <f t="shared" si="19"/>
        <v>0</v>
      </c>
      <c r="BL181" s="7" t="s">
        <v>147</v>
      </c>
      <c r="BM181" s="97" t="s">
        <v>863</v>
      </c>
    </row>
    <row r="182" spans="1:65" s="18" customFormat="1" ht="16.5" customHeight="1" x14ac:dyDescent="0.2">
      <c r="A182" s="15"/>
      <c r="B182" s="16"/>
      <c r="C182" s="255" t="s">
        <v>591</v>
      </c>
      <c r="D182" s="255" t="s">
        <v>142</v>
      </c>
      <c r="E182" s="256" t="s">
        <v>2376</v>
      </c>
      <c r="F182" s="239" t="s">
        <v>1586</v>
      </c>
      <c r="G182" s="235" t="s">
        <v>1442</v>
      </c>
      <c r="H182" s="236">
        <v>5</v>
      </c>
      <c r="I182" s="237"/>
      <c r="J182" s="238">
        <f t="shared" si="10"/>
        <v>0</v>
      </c>
      <c r="K182" s="239" t="s">
        <v>2280</v>
      </c>
      <c r="L182" s="16"/>
      <c r="M182" s="93" t="s">
        <v>1</v>
      </c>
      <c r="N182" s="94" t="s">
        <v>34</v>
      </c>
      <c r="O182" s="95">
        <v>0</v>
      </c>
      <c r="P182" s="95">
        <f t="shared" si="11"/>
        <v>0</v>
      </c>
      <c r="Q182" s="95">
        <v>0</v>
      </c>
      <c r="R182" s="95">
        <f t="shared" si="12"/>
        <v>0</v>
      </c>
      <c r="S182" s="95">
        <v>0</v>
      </c>
      <c r="T182" s="96">
        <f t="shared" si="13"/>
        <v>0</v>
      </c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R182" s="97" t="s">
        <v>147</v>
      </c>
      <c r="AT182" s="97" t="s">
        <v>142</v>
      </c>
      <c r="AU182" s="97" t="s">
        <v>76</v>
      </c>
      <c r="AY182" s="7" t="s">
        <v>140</v>
      </c>
      <c r="BE182" s="98">
        <f t="shared" si="14"/>
        <v>0</v>
      </c>
      <c r="BF182" s="98">
        <f t="shared" si="15"/>
        <v>0</v>
      </c>
      <c r="BG182" s="98">
        <f t="shared" si="16"/>
        <v>0</v>
      </c>
      <c r="BH182" s="98">
        <f t="shared" si="17"/>
        <v>0</v>
      </c>
      <c r="BI182" s="98">
        <f t="shared" si="18"/>
        <v>0</v>
      </c>
      <c r="BJ182" s="7" t="s">
        <v>76</v>
      </c>
      <c r="BK182" s="98">
        <f t="shared" si="19"/>
        <v>0</v>
      </c>
      <c r="BL182" s="7" t="s">
        <v>147</v>
      </c>
      <c r="BM182" s="97" t="s">
        <v>876</v>
      </c>
    </row>
    <row r="183" spans="1:65" s="18" customFormat="1" ht="16.5" customHeight="1" x14ac:dyDescent="0.2">
      <c r="A183" s="15"/>
      <c r="B183" s="16"/>
      <c r="C183" s="266" t="s">
        <v>597</v>
      </c>
      <c r="D183" s="266" t="s">
        <v>216</v>
      </c>
      <c r="E183" s="267" t="s">
        <v>2377</v>
      </c>
      <c r="F183" s="268" t="s">
        <v>1611</v>
      </c>
      <c r="G183" s="269" t="s">
        <v>1442</v>
      </c>
      <c r="H183" s="270">
        <v>5</v>
      </c>
      <c r="I183" s="271"/>
      <c r="J183" s="272">
        <f t="shared" si="10"/>
        <v>0</v>
      </c>
      <c r="K183" s="268" t="s">
        <v>2280</v>
      </c>
      <c r="L183" s="161"/>
      <c r="M183" s="162" t="s">
        <v>1</v>
      </c>
      <c r="N183" s="163" t="s">
        <v>34</v>
      </c>
      <c r="O183" s="95">
        <v>0</v>
      </c>
      <c r="P183" s="95">
        <f t="shared" si="11"/>
        <v>0</v>
      </c>
      <c r="Q183" s="95">
        <v>0</v>
      </c>
      <c r="R183" s="95">
        <f t="shared" si="12"/>
        <v>0</v>
      </c>
      <c r="S183" s="95">
        <v>0</v>
      </c>
      <c r="T183" s="96">
        <f t="shared" si="13"/>
        <v>0</v>
      </c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R183" s="97" t="s">
        <v>190</v>
      </c>
      <c r="AT183" s="97" t="s">
        <v>216</v>
      </c>
      <c r="AU183" s="97" t="s">
        <v>76</v>
      </c>
      <c r="AY183" s="7" t="s">
        <v>140</v>
      </c>
      <c r="BE183" s="98">
        <f t="shared" si="14"/>
        <v>0</v>
      </c>
      <c r="BF183" s="98">
        <f t="shared" si="15"/>
        <v>0</v>
      </c>
      <c r="BG183" s="98">
        <f t="shared" si="16"/>
        <v>0</v>
      </c>
      <c r="BH183" s="98">
        <f t="shared" si="17"/>
        <v>0</v>
      </c>
      <c r="BI183" s="98">
        <f t="shared" si="18"/>
        <v>0</v>
      </c>
      <c r="BJ183" s="7" t="s">
        <v>76</v>
      </c>
      <c r="BK183" s="98">
        <f t="shared" si="19"/>
        <v>0</v>
      </c>
      <c r="BL183" s="7" t="s">
        <v>147</v>
      </c>
      <c r="BM183" s="97" t="s">
        <v>887</v>
      </c>
    </row>
    <row r="184" spans="1:65" s="18" customFormat="1" ht="16.5" customHeight="1" x14ac:dyDescent="0.2">
      <c r="A184" s="15"/>
      <c r="B184" s="16"/>
      <c r="C184" s="255" t="s">
        <v>604</v>
      </c>
      <c r="D184" s="255" t="s">
        <v>142</v>
      </c>
      <c r="E184" s="256" t="s">
        <v>2378</v>
      </c>
      <c r="F184" s="239" t="s">
        <v>1586</v>
      </c>
      <c r="G184" s="235" t="s">
        <v>1442</v>
      </c>
      <c r="H184" s="236">
        <v>5</v>
      </c>
      <c r="I184" s="237"/>
      <c r="J184" s="238">
        <f t="shared" si="10"/>
        <v>0</v>
      </c>
      <c r="K184" s="239" t="s">
        <v>2280</v>
      </c>
      <c r="L184" s="16"/>
      <c r="M184" s="93" t="s">
        <v>1</v>
      </c>
      <c r="N184" s="94" t="s">
        <v>34</v>
      </c>
      <c r="O184" s="95">
        <v>0</v>
      </c>
      <c r="P184" s="95">
        <f t="shared" si="11"/>
        <v>0</v>
      </c>
      <c r="Q184" s="95">
        <v>0</v>
      </c>
      <c r="R184" s="95">
        <f t="shared" si="12"/>
        <v>0</v>
      </c>
      <c r="S184" s="95">
        <v>0</v>
      </c>
      <c r="T184" s="96">
        <f t="shared" si="13"/>
        <v>0</v>
      </c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R184" s="97" t="s">
        <v>147</v>
      </c>
      <c r="AT184" s="97" t="s">
        <v>142</v>
      </c>
      <c r="AU184" s="97" t="s">
        <v>76</v>
      </c>
      <c r="AY184" s="7" t="s">
        <v>140</v>
      </c>
      <c r="BE184" s="98">
        <f t="shared" si="14"/>
        <v>0</v>
      </c>
      <c r="BF184" s="98">
        <f t="shared" si="15"/>
        <v>0</v>
      </c>
      <c r="BG184" s="98">
        <f t="shared" si="16"/>
        <v>0</v>
      </c>
      <c r="BH184" s="98">
        <f t="shared" si="17"/>
        <v>0</v>
      </c>
      <c r="BI184" s="98">
        <f t="shared" si="18"/>
        <v>0</v>
      </c>
      <c r="BJ184" s="7" t="s">
        <v>76</v>
      </c>
      <c r="BK184" s="98">
        <f t="shared" si="19"/>
        <v>0</v>
      </c>
      <c r="BL184" s="7" t="s">
        <v>147</v>
      </c>
      <c r="BM184" s="97" t="s">
        <v>895</v>
      </c>
    </row>
    <row r="185" spans="1:65" s="18" customFormat="1" ht="24.2" customHeight="1" x14ac:dyDescent="0.2">
      <c r="A185" s="15"/>
      <c r="B185" s="16"/>
      <c r="C185" s="266" t="s">
        <v>611</v>
      </c>
      <c r="D185" s="266" t="s">
        <v>216</v>
      </c>
      <c r="E185" s="267" t="s">
        <v>2379</v>
      </c>
      <c r="F185" s="268" t="s">
        <v>1612</v>
      </c>
      <c r="G185" s="269" t="s">
        <v>1442</v>
      </c>
      <c r="H185" s="270">
        <v>10</v>
      </c>
      <c r="I185" s="271"/>
      <c r="J185" s="272">
        <f t="shared" si="10"/>
        <v>0</v>
      </c>
      <c r="K185" s="268" t="s">
        <v>2280</v>
      </c>
      <c r="L185" s="161"/>
      <c r="M185" s="162" t="s">
        <v>1</v>
      </c>
      <c r="N185" s="163" t="s">
        <v>34</v>
      </c>
      <c r="O185" s="95">
        <v>0</v>
      </c>
      <c r="P185" s="95">
        <f t="shared" si="11"/>
        <v>0</v>
      </c>
      <c r="Q185" s="95">
        <v>0</v>
      </c>
      <c r="R185" s="95">
        <f t="shared" si="12"/>
        <v>0</v>
      </c>
      <c r="S185" s="95">
        <v>0</v>
      </c>
      <c r="T185" s="96">
        <f t="shared" si="13"/>
        <v>0</v>
      </c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R185" s="97" t="s">
        <v>190</v>
      </c>
      <c r="AT185" s="97" t="s">
        <v>216</v>
      </c>
      <c r="AU185" s="97" t="s">
        <v>76</v>
      </c>
      <c r="AY185" s="7" t="s">
        <v>140</v>
      </c>
      <c r="BE185" s="98">
        <f t="shared" si="14"/>
        <v>0</v>
      </c>
      <c r="BF185" s="98">
        <f t="shared" si="15"/>
        <v>0</v>
      </c>
      <c r="BG185" s="98">
        <f t="shared" si="16"/>
        <v>0</v>
      </c>
      <c r="BH185" s="98">
        <f t="shared" si="17"/>
        <v>0</v>
      </c>
      <c r="BI185" s="98">
        <f t="shared" si="18"/>
        <v>0</v>
      </c>
      <c r="BJ185" s="7" t="s">
        <v>76</v>
      </c>
      <c r="BK185" s="98">
        <f t="shared" si="19"/>
        <v>0</v>
      </c>
      <c r="BL185" s="7" t="s">
        <v>147</v>
      </c>
      <c r="BM185" s="97" t="s">
        <v>902</v>
      </c>
    </row>
    <row r="186" spans="1:65" s="18" customFormat="1" ht="16.5" customHeight="1" x14ac:dyDescent="0.2">
      <c r="A186" s="15"/>
      <c r="B186" s="16"/>
      <c r="C186" s="255" t="s">
        <v>618</v>
      </c>
      <c r="D186" s="255" t="s">
        <v>142</v>
      </c>
      <c r="E186" s="256" t="s">
        <v>2380</v>
      </c>
      <c r="F186" s="239" t="s">
        <v>1586</v>
      </c>
      <c r="G186" s="235" t="s">
        <v>1442</v>
      </c>
      <c r="H186" s="236">
        <v>10</v>
      </c>
      <c r="I186" s="237"/>
      <c r="J186" s="238">
        <f t="shared" si="10"/>
        <v>0</v>
      </c>
      <c r="K186" s="239" t="s">
        <v>2280</v>
      </c>
      <c r="L186" s="16"/>
      <c r="M186" s="93" t="s">
        <v>1</v>
      </c>
      <c r="N186" s="94" t="s">
        <v>34</v>
      </c>
      <c r="O186" s="95">
        <v>0</v>
      </c>
      <c r="P186" s="95">
        <f t="shared" si="11"/>
        <v>0</v>
      </c>
      <c r="Q186" s="95">
        <v>0</v>
      </c>
      <c r="R186" s="95">
        <f t="shared" si="12"/>
        <v>0</v>
      </c>
      <c r="S186" s="95">
        <v>0</v>
      </c>
      <c r="T186" s="96">
        <f t="shared" si="13"/>
        <v>0</v>
      </c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R186" s="97" t="s">
        <v>147</v>
      </c>
      <c r="AT186" s="97" t="s">
        <v>142</v>
      </c>
      <c r="AU186" s="97" t="s">
        <v>76</v>
      </c>
      <c r="AY186" s="7" t="s">
        <v>140</v>
      </c>
      <c r="BE186" s="98">
        <f t="shared" si="14"/>
        <v>0</v>
      </c>
      <c r="BF186" s="98">
        <f t="shared" si="15"/>
        <v>0</v>
      </c>
      <c r="BG186" s="98">
        <f t="shared" si="16"/>
        <v>0</v>
      </c>
      <c r="BH186" s="98">
        <f t="shared" si="17"/>
        <v>0</v>
      </c>
      <c r="BI186" s="98">
        <f t="shared" si="18"/>
        <v>0</v>
      </c>
      <c r="BJ186" s="7" t="s">
        <v>76</v>
      </c>
      <c r="BK186" s="98">
        <f t="shared" si="19"/>
        <v>0</v>
      </c>
      <c r="BL186" s="7" t="s">
        <v>147</v>
      </c>
      <c r="BM186" s="97" t="s">
        <v>919</v>
      </c>
    </row>
    <row r="187" spans="1:65" s="18" customFormat="1" ht="16.5" customHeight="1" x14ac:dyDescent="0.2">
      <c r="A187" s="15"/>
      <c r="B187" s="16"/>
      <c r="C187" s="266" t="s">
        <v>623</v>
      </c>
      <c r="D187" s="266" t="s">
        <v>216</v>
      </c>
      <c r="E187" s="267" t="s">
        <v>2381</v>
      </c>
      <c r="F187" s="268" t="s">
        <v>1613</v>
      </c>
      <c r="G187" s="269" t="s">
        <v>240</v>
      </c>
      <c r="H187" s="270">
        <v>500</v>
      </c>
      <c r="I187" s="271"/>
      <c r="J187" s="272">
        <f t="shared" si="10"/>
        <v>0</v>
      </c>
      <c r="K187" s="268" t="s">
        <v>2280</v>
      </c>
      <c r="L187" s="161"/>
      <c r="M187" s="162" t="s">
        <v>1</v>
      </c>
      <c r="N187" s="163" t="s">
        <v>34</v>
      </c>
      <c r="O187" s="95">
        <v>0</v>
      </c>
      <c r="P187" s="95">
        <f t="shared" si="11"/>
        <v>0</v>
      </c>
      <c r="Q187" s="95">
        <v>0</v>
      </c>
      <c r="R187" s="95">
        <f t="shared" si="12"/>
        <v>0</v>
      </c>
      <c r="S187" s="95">
        <v>0</v>
      </c>
      <c r="T187" s="96">
        <f t="shared" si="13"/>
        <v>0</v>
      </c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R187" s="97" t="s">
        <v>190</v>
      </c>
      <c r="AT187" s="97" t="s">
        <v>216</v>
      </c>
      <c r="AU187" s="97" t="s">
        <v>76</v>
      </c>
      <c r="AY187" s="7" t="s">
        <v>140</v>
      </c>
      <c r="BE187" s="98">
        <f t="shared" si="14"/>
        <v>0</v>
      </c>
      <c r="BF187" s="98">
        <f t="shared" si="15"/>
        <v>0</v>
      </c>
      <c r="BG187" s="98">
        <f t="shared" si="16"/>
        <v>0</v>
      </c>
      <c r="BH187" s="98">
        <f t="shared" si="17"/>
        <v>0</v>
      </c>
      <c r="BI187" s="98">
        <f t="shared" si="18"/>
        <v>0</v>
      </c>
      <c r="BJ187" s="7" t="s">
        <v>76</v>
      </c>
      <c r="BK187" s="98">
        <f t="shared" si="19"/>
        <v>0</v>
      </c>
      <c r="BL187" s="7" t="s">
        <v>147</v>
      </c>
      <c r="BM187" s="97" t="s">
        <v>958</v>
      </c>
    </row>
    <row r="188" spans="1:65" s="18" customFormat="1" ht="16.5" customHeight="1" x14ac:dyDescent="0.2">
      <c r="A188" s="15"/>
      <c r="B188" s="16"/>
      <c r="C188" s="255" t="s">
        <v>631</v>
      </c>
      <c r="D188" s="255" t="s">
        <v>142</v>
      </c>
      <c r="E188" s="256" t="s">
        <v>2382</v>
      </c>
      <c r="F188" s="239" t="s">
        <v>1614</v>
      </c>
      <c r="G188" s="235" t="s">
        <v>240</v>
      </c>
      <c r="H188" s="236">
        <v>500</v>
      </c>
      <c r="I188" s="237"/>
      <c r="J188" s="238">
        <f t="shared" si="10"/>
        <v>0</v>
      </c>
      <c r="K188" s="239" t="s">
        <v>2280</v>
      </c>
      <c r="L188" s="16"/>
      <c r="M188" s="93" t="s">
        <v>1</v>
      </c>
      <c r="N188" s="94" t="s">
        <v>34</v>
      </c>
      <c r="O188" s="95">
        <v>0</v>
      </c>
      <c r="P188" s="95">
        <f t="shared" si="11"/>
        <v>0</v>
      </c>
      <c r="Q188" s="95">
        <v>0</v>
      </c>
      <c r="R188" s="95">
        <f t="shared" si="12"/>
        <v>0</v>
      </c>
      <c r="S188" s="95">
        <v>0</v>
      </c>
      <c r="T188" s="96">
        <f t="shared" si="13"/>
        <v>0</v>
      </c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R188" s="97" t="s">
        <v>147</v>
      </c>
      <c r="AT188" s="97" t="s">
        <v>142</v>
      </c>
      <c r="AU188" s="97" t="s">
        <v>76</v>
      </c>
      <c r="AY188" s="7" t="s">
        <v>140</v>
      </c>
      <c r="BE188" s="98">
        <f t="shared" si="14"/>
        <v>0</v>
      </c>
      <c r="BF188" s="98">
        <f t="shared" si="15"/>
        <v>0</v>
      </c>
      <c r="BG188" s="98">
        <f t="shared" si="16"/>
        <v>0</v>
      </c>
      <c r="BH188" s="98">
        <f t="shared" si="17"/>
        <v>0</v>
      </c>
      <c r="BI188" s="98">
        <f t="shared" si="18"/>
        <v>0</v>
      </c>
      <c r="BJ188" s="7" t="s">
        <v>76</v>
      </c>
      <c r="BK188" s="98">
        <f t="shared" si="19"/>
        <v>0</v>
      </c>
      <c r="BL188" s="7" t="s">
        <v>147</v>
      </c>
      <c r="BM188" s="97" t="s">
        <v>973</v>
      </c>
    </row>
    <row r="189" spans="1:65" s="18" customFormat="1" ht="24.2" customHeight="1" x14ac:dyDescent="0.2">
      <c r="A189" s="15"/>
      <c r="B189" s="16"/>
      <c r="C189" s="266" t="s">
        <v>637</v>
      </c>
      <c r="D189" s="266" t="s">
        <v>216</v>
      </c>
      <c r="E189" s="267" t="s">
        <v>2383</v>
      </c>
      <c r="F189" s="268" t="s">
        <v>1615</v>
      </c>
      <c r="G189" s="269" t="s">
        <v>240</v>
      </c>
      <c r="H189" s="270">
        <v>30</v>
      </c>
      <c r="I189" s="271"/>
      <c r="J189" s="272">
        <f t="shared" si="10"/>
        <v>0</v>
      </c>
      <c r="K189" s="268" t="s">
        <v>2280</v>
      </c>
      <c r="L189" s="161"/>
      <c r="M189" s="162" t="s">
        <v>1</v>
      </c>
      <c r="N189" s="163" t="s">
        <v>34</v>
      </c>
      <c r="O189" s="95">
        <v>0</v>
      </c>
      <c r="P189" s="95">
        <f t="shared" si="11"/>
        <v>0</v>
      </c>
      <c r="Q189" s="95">
        <v>0</v>
      </c>
      <c r="R189" s="95">
        <f t="shared" si="12"/>
        <v>0</v>
      </c>
      <c r="S189" s="95">
        <v>0</v>
      </c>
      <c r="T189" s="96">
        <f t="shared" si="13"/>
        <v>0</v>
      </c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R189" s="97" t="s">
        <v>190</v>
      </c>
      <c r="AT189" s="97" t="s">
        <v>216</v>
      </c>
      <c r="AU189" s="97" t="s">
        <v>76</v>
      </c>
      <c r="AY189" s="7" t="s">
        <v>140</v>
      </c>
      <c r="BE189" s="98">
        <f t="shared" si="14"/>
        <v>0</v>
      </c>
      <c r="BF189" s="98">
        <f t="shared" si="15"/>
        <v>0</v>
      </c>
      <c r="BG189" s="98">
        <f t="shared" si="16"/>
        <v>0</v>
      </c>
      <c r="BH189" s="98">
        <f t="shared" si="17"/>
        <v>0</v>
      </c>
      <c r="BI189" s="98">
        <f t="shared" si="18"/>
        <v>0</v>
      </c>
      <c r="BJ189" s="7" t="s">
        <v>76</v>
      </c>
      <c r="BK189" s="98">
        <f t="shared" si="19"/>
        <v>0</v>
      </c>
      <c r="BL189" s="7" t="s">
        <v>147</v>
      </c>
      <c r="BM189" s="97" t="s">
        <v>986</v>
      </c>
    </row>
    <row r="190" spans="1:65" s="18" customFormat="1" ht="16.5" customHeight="1" x14ac:dyDescent="0.2">
      <c r="A190" s="15"/>
      <c r="B190" s="16"/>
      <c r="C190" s="255" t="s">
        <v>646</v>
      </c>
      <c r="D190" s="255" t="s">
        <v>142</v>
      </c>
      <c r="E190" s="256" t="s">
        <v>2384</v>
      </c>
      <c r="F190" s="239" t="s">
        <v>1616</v>
      </c>
      <c r="G190" s="235" t="s">
        <v>240</v>
      </c>
      <c r="H190" s="236">
        <v>30</v>
      </c>
      <c r="I190" s="237"/>
      <c r="J190" s="238">
        <f t="shared" si="10"/>
        <v>0</v>
      </c>
      <c r="K190" s="239" t="s">
        <v>2280</v>
      </c>
      <c r="L190" s="16"/>
      <c r="M190" s="93" t="s">
        <v>1</v>
      </c>
      <c r="N190" s="94" t="s">
        <v>34</v>
      </c>
      <c r="O190" s="95">
        <v>0</v>
      </c>
      <c r="P190" s="95">
        <f t="shared" si="11"/>
        <v>0</v>
      </c>
      <c r="Q190" s="95">
        <v>0</v>
      </c>
      <c r="R190" s="95">
        <f t="shared" si="12"/>
        <v>0</v>
      </c>
      <c r="S190" s="95">
        <v>0</v>
      </c>
      <c r="T190" s="96">
        <f t="shared" si="13"/>
        <v>0</v>
      </c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R190" s="97" t="s">
        <v>147</v>
      </c>
      <c r="AT190" s="97" t="s">
        <v>142</v>
      </c>
      <c r="AU190" s="97" t="s">
        <v>76</v>
      </c>
      <c r="AY190" s="7" t="s">
        <v>140</v>
      </c>
      <c r="BE190" s="98">
        <f t="shared" si="14"/>
        <v>0</v>
      </c>
      <c r="BF190" s="98">
        <f t="shared" si="15"/>
        <v>0</v>
      </c>
      <c r="BG190" s="98">
        <f t="shared" si="16"/>
        <v>0</v>
      </c>
      <c r="BH190" s="98">
        <f t="shared" si="17"/>
        <v>0</v>
      </c>
      <c r="BI190" s="98">
        <f t="shared" si="18"/>
        <v>0</v>
      </c>
      <c r="BJ190" s="7" t="s">
        <v>76</v>
      </c>
      <c r="BK190" s="98">
        <f t="shared" si="19"/>
        <v>0</v>
      </c>
      <c r="BL190" s="7" t="s">
        <v>147</v>
      </c>
      <c r="BM190" s="97" t="s">
        <v>993</v>
      </c>
    </row>
    <row r="191" spans="1:65" s="18" customFormat="1" ht="16.5" customHeight="1" x14ac:dyDescent="0.2">
      <c r="A191" s="15"/>
      <c r="B191" s="16"/>
      <c r="C191" s="266" t="s">
        <v>652</v>
      </c>
      <c r="D191" s="266" t="s">
        <v>216</v>
      </c>
      <c r="E191" s="267" t="s">
        <v>2385</v>
      </c>
      <c r="F191" s="268" t="s">
        <v>1617</v>
      </c>
      <c r="G191" s="269" t="s">
        <v>240</v>
      </c>
      <c r="H191" s="270">
        <v>30</v>
      </c>
      <c r="I191" s="271"/>
      <c r="J191" s="272">
        <f t="shared" si="10"/>
        <v>0</v>
      </c>
      <c r="K191" s="268" t="s">
        <v>2280</v>
      </c>
      <c r="L191" s="161"/>
      <c r="M191" s="162" t="s">
        <v>1</v>
      </c>
      <c r="N191" s="163" t="s">
        <v>34</v>
      </c>
      <c r="O191" s="95">
        <v>0</v>
      </c>
      <c r="P191" s="95">
        <f t="shared" si="11"/>
        <v>0</v>
      </c>
      <c r="Q191" s="95">
        <v>0</v>
      </c>
      <c r="R191" s="95">
        <f t="shared" si="12"/>
        <v>0</v>
      </c>
      <c r="S191" s="95">
        <v>0</v>
      </c>
      <c r="T191" s="96">
        <f t="shared" si="13"/>
        <v>0</v>
      </c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R191" s="97" t="s">
        <v>190</v>
      </c>
      <c r="AT191" s="97" t="s">
        <v>216</v>
      </c>
      <c r="AU191" s="97" t="s">
        <v>76</v>
      </c>
      <c r="AY191" s="7" t="s">
        <v>140</v>
      </c>
      <c r="BE191" s="98">
        <f t="shared" si="14"/>
        <v>0</v>
      </c>
      <c r="BF191" s="98">
        <f t="shared" si="15"/>
        <v>0</v>
      </c>
      <c r="BG191" s="98">
        <f t="shared" si="16"/>
        <v>0</v>
      </c>
      <c r="BH191" s="98">
        <f t="shared" si="17"/>
        <v>0</v>
      </c>
      <c r="BI191" s="98">
        <f t="shared" si="18"/>
        <v>0</v>
      </c>
      <c r="BJ191" s="7" t="s">
        <v>76</v>
      </c>
      <c r="BK191" s="98">
        <f t="shared" si="19"/>
        <v>0</v>
      </c>
      <c r="BL191" s="7" t="s">
        <v>147</v>
      </c>
      <c r="BM191" s="97" t="s">
        <v>1000</v>
      </c>
    </row>
    <row r="192" spans="1:65" s="18" customFormat="1" ht="16.5" customHeight="1" x14ac:dyDescent="0.2">
      <c r="A192" s="15"/>
      <c r="B192" s="16"/>
      <c r="C192" s="255" t="s">
        <v>658</v>
      </c>
      <c r="D192" s="255" t="s">
        <v>142</v>
      </c>
      <c r="E192" s="256" t="s">
        <v>2386</v>
      </c>
      <c r="F192" s="239" t="s">
        <v>1616</v>
      </c>
      <c r="G192" s="235" t="s">
        <v>240</v>
      </c>
      <c r="H192" s="236">
        <v>30</v>
      </c>
      <c r="I192" s="237"/>
      <c r="J192" s="238">
        <f t="shared" si="10"/>
        <v>0</v>
      </c>
      <c r="K192" s="239" t="s">
        <v>2280</v>
      </c>
      <c r="L192" s="16"/>
      <c r="M192" s="93" t="s">
        <v>1</v>
      </c>
      <c r="N192" s="94" t="s">
        <v>34</v>
      </c>
      <c r="O192" s="95">
        <v>0</v>
      </c>
      <c r="P192" s="95">
        <f t="shared" si="11"/>
        <v>0</v>
      </c>
      <c r="Q192" s="95">
        <v>0</v>
      </c>
      <c r="R192" s="95">
        <f t="shared" si="12"/>
        <v>0</v>
      </c>
      <c r="S192" s="95">
        <v>0</v>
      </c>
      <c r="T192" s="96">
        <f t="shared" si="13"/>
        <v>0</v>
      </c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R192" s="97" t="s">
        <v>147</v>
      </c>
      <c r="AT192" s="97" t="s">
        <v>142</v>
      </c>
      <c r="AU192" s="97" t="s">
        <v>76</v>
      </c>
      <c r="AY192" s="7" t="s">
        <v>140</v>
      </c>
      <c r="BE192" s="98">
        <f t="shared" si="14"/>
        <v>0</v>
      </c>
      <c r="BF192" s="98">
        <f t="shared" si="15"/>
        <v>0</v>
      </c>
      <c r="BG192" s="98">
        <f t="shared" si="16"/>
        <v>0</v>
      </c>
      <c r="BH192" s="98">
        <f t="shared" si="17"/>
        <v>0</v>
      </c>
      <c r="BI192" s="98">
        <f t="shared" si="18"/>
        <v>0</v>
      </c>
      <c r="BJ192" s="7" t="s">
        <v>76</v>
      </c>
      <c r="BK192" s="98">
        <f t="shared" si="19"/>
        <v>0</v>
      </c>
      <c r="BL192" s="7" t="s">
        <v>147</v>
      </c>
      <c r="BM192" s="97" t="s">
        <v>1007</v>
      </c>
    </row>
    <row r="193" spans="1:65" s="18" customFormat="1" ht="24.2" customHeight="1" x14ac:dyDescent="0.2">
      <c r="A193" s="15"/>
      <c r="B193" s="16"/>
      <c r="C193" s="266" t="s">
        <v>663</v>
      </c>
      <c r="D193" s="266" t="s">
        <v>216</v>
      </c>
      <c r="E193" s="267" t="s">
        <v>2387</v>
      </c>
      <c r="F193" s="268" t="s">
        <v>1618</v>
      </c>
      <c r="G193" s="269" t="s">
        <v>240</v>
      </c>
      <c r="H193" s="270">
        <v>350</v>
      </c>
      <c r="I193" s="271"/>
      <c r="J193" s="272">
        <f t="shared" si="10"/>
        <v>0</v>
      </c>
      <c r="K193" s="268" t="s">
        <v>2280</v>
      </c>
      <c r="L193" s="161"/>
      <c r="M193" s="162" t="s">
        <v>1</v>
      </c>
      <c r="N193" s="163" t="s">
        <v>34</v>
      </c>
      <c r="O193" s="95">
        <v>0</v>
      </c>
      <c r="P193" s="95">
        <f t="shared" si="11"/>
        <v>0</v>
      </c>
      <c r="Q193" s="95">
        <v>0</v>
      </c>
      <c r="R193" s="95">
        <f t="shared" si="12"/>
        <v>0</v>
      </c>
      <c r="S193" s="95">
        <v>0</v>
      </c>
      <c r="T193" s="96">
        <f t="shared" si="13"/>
        <v>0</v>
      </c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R193" s="97" t="s">
        <v>190</v>
      </c>
      <c r="AT193" s="97" t="s">
        <v>216</v>
      </c>
      <c r="AU193" s="97" t="s">
        <v>76</v>
      </c>
      <c r="AY193" s="7" t="s">
        <v>140</v>
      </c>
      <c r="BE193" s="98">
        <f t="shared" si="14"/>
        <v>0</v>
      </c>
      <c r="BF193" s="98">
        <f t="shared" si="15"/>
        <v>0</v>
      </c>
      <c r="BG193" s="98">
        <f t="shared" si="16"/>
        <v>0</v>
      </c>
      <c r="BH193" s="98">
        <f t="shared" si="17"/>
        <v>0</v>
      </c>
      <c r="BI193" s="98">
        <f t="shared" si="18"/>
        <v>0</v>
      </c>
      <c r="BJ193" s="7" t="s">
        <v>76</v>
      </c>
      <c r="BK193" s="98">
        <f t="shared" si="19"/>
        <v>0</v>
      </c>
      <c r="BL193" s="7" t="s">
        <v>147</v>
      </c>
      <c r="BM193" s="97" t="s">
        <v>1014</v>
      </c>
    </row>
    <row r="194" spans="1:65" s="18" customFormat="1" ht="24.2" customHeight="1" x14ac:dyDescent="0.2">
      <c r="A194" s="15"/>
      <c r="B194" s="16"/>
      <c r="C194" s="266" t="s">
        <v>669</v>
      </c>
      <c r="D194" s="266" t="s">
        <v>216</v>
      </c>
      <c r="E194" s="267" t="s">
        <v>2388</v>
      </c>
      <c r="F194" s="268" t="s">
        <v>1619</v>
      </c>
      <c r="G194" s="269" t="s">
        <v>240</v>
      </c>
      <c r="H194" s="270">
        <v>370</v>
      </c>
      <c r="I194" s="271"/>
      <c r="J194" s="272">
        <f t="shared" si="10"/>
        <v>0</v>
      </c>
      <c r="K194" s="268" t="s">
        <v>2280</v>
      </c>
      <c r="L194" s="161"/>
      <c r="M194" s="162" t="s">
        <v>1</v>
      </c>
      <c r="N194" s="163" t="s">
        <v>34</v>
      </c>
      <c r="O194" s="95">
        <v>0</v>
      </c>
      <c r="P194" s="95">
        <f t="shared" si="11"/>
        <v>0</v>
      </c>
      <c r="Q194" s="95">
        <v>0</v>
      </c>
      <c r="R194" s="95">
        <f t="shared" si="12"/>
        <v>0</v>
      </c>
      <c r="S194" s="95">
        <v>0</v>
      </c>
      <c r="T194" s="96">
        <f t="shared" si="13"/>
        <v>0</v>
      </c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R194" s="97" t="s">
        <v>190</v>
      </c>
      <c r="AT194" s="97" t="s">
        <v>216</v>
      </c>
      <c r="AU194" s="97" t="s">
        <v>76</v>
      </c>
      <c r="AY194" s="7" t="s">
        <v>140</v>
      </c>
      <c r="BE194" s="98">
        <f t="shared" si="14"/>
        <v>0</v>
      </c>
      <c r="BF194" s="98">
        <f t="shared" si="15"/>
        <v>0</v>
      </c>
      <c r="BG194" s="98">
        <f t="shared" si="16"/>
        <v>0</v>
      </c>
      <c r="BH194" s="98">
        <f t="shared" si="17"/>
        <v>0</v>
      </c>
      <c r="BI194" s="98">
        <f t="shared" si="18"/>
        <v>0</v>
      </c>
      <c r="BJ194" s="7" t="s">
        <v>76</v>
      </c>
      <c r="BK194" s="98">
        <f t="shared" si="19"/>
        <v>0</v>
      </c>
      <c r="BL194" s="7" t="s">
        <v>147</v>
      </c>
      <c r="BM194" s="97" t="s">
        <v>1021</v>
      </c>
    </row>
    <row r="195" spans="1:65" s="18" customFormat="1" ht="16.5" customHeight="1" x14ac:dyDescent="0.2">
      <c r="A195" s="15"/>
      <c r="B195" s="16"/>
      <c r="C195" s="255" t="s">
        <v>678</v>
      </c>
      <c r="D195" s="255" t="s">
        <v>142</v>
      </c>
      <c r="E195" s="256" t="s">
        <v>2389</v>
      </c>
      <c r="F195" s="239" t="s">
        <v>1620</v>
      </c>
      <c r="G195" s="235" t="s">
        <v>240</v>
      </c>
      <c r="H195" s="236">
        <v>370</v>
      </c>
      <c r="I195" s="237"/>
      <c r="J195" s="238">
        <f t="shared" si="10"/>
        <v>0</v>
      </c>
      <c r="K195" s="239" t="s">
        <v>2280</v>
      </c>
      <c r="L195" s="16"/>
      <c r="M195" s="93" t="s">
        <v>1</v>
      </c>
      <c r="N195" s="94" t="s">
        <v>34</v>
      </c>
      <c r="O195" s="95">
        <v>0</v>
      </c>
      <c r="P195" s="95">
        <f t="shared" si="11"/>
        <v>0</v>
      </c>
      <c r="Q195" s="95">
        <v>0</v>
      </c>
      <c r="R195" s="95">
        <f t="shared" si="12"/>
        <v>0</v>
      </c>
      <c r="S195" s="95">
        <v>0</v>
      </c>
      <c r="T195" s="96">
        <f t="shared" si="13"/>
        <v>0</v>
      </c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R195" s="97" t="s">
        <v>147</v>
      </c>
      <c r="AT195" s="97" t="s">
        <v>142</v>
      </c>
      <c r="AU195" s="97" t="s">
        <v>76</v>
      </c>
      <c r="AY195" s="7" t="s">
        <v>140</v>
      </c>
      <c r="BE195" s="98">
        <f t="shared" si="14"/>
        <v>0</v>
      </c>
      <c r="BF195" s="98">
        <f t="shared" si="15"/>
        <v>0</v>
      </c>
      <c r="BG195" s="98">
        <f t="shared" si="16"/>
        <v>0</v>
      </c>
      <c r="BH195" s="98">
        <f t="shared" si="17"/>
        <v>0</v>
      </c>
      <c r="BI195" s="98">
        <f t="shared" si="18"/>
        <v>0</v>
      </c>
      <c r="BJ195" s="7" t="s">
        <v>76</v>
      </c>
      <c r="BK195" s="98">
        <f t="shared" si="19"/>
        <v>0</v>
      </c>
      <c r="BL195" s="7" t="s">
        <v>147</v>
      </c>
      <c r="BM195" s="97" t="s">
        <v>1027</v>
      </c>
    </row>
    <row r="196" spans="1:65" s="18" customFormat="1" ht="21.75" customHeight="1" x14ac:dyDescent="0.2">
      <c r="A196" s="15"/>
      <c r="B196" s="16"/>
      <c r="C196" s="266" t="s">
        <v>685</v>
      </c>
      <c r="D196" s="266" t="s">
        <v>216</v>
      </c>
      <c r="E196" s="267" t="s">
        <v>2390</v>
      </c>
      <c r="F196" s="268" t="s">
        <v>1621</v>
      </c>
      <c r="G196" s="269" t="s">
        <v>240</v>
      </c>
      <c r="H196" s="270">
        <v>57</v>
      </c>
      <c r="I196" s="271"/>
      <c r="J196" s="272">
        <f t="shared" si="10"/>
        <v>0</v>
      </c>
      <c r="K196" s="268" t="s">
        <v>2280</v>
      </c>
      <c r="L196" s="161"/>
      <c r="M196" s="162" t="s">
        <v>1</v>
      </c>
      <c r="N196" s="163" t="s">
        <v>34</v>
      </c>
      <c r="O196" s="95">
        <v>0</v>
      </c>
      <c r="P196" s="95">
        <f t="shared" si="11"/>
        <v>0</v>
      </c>
      <c r="Q196" s="95">
        <v>0</v>
      </c>
      <c r="R196" s="95">
        <f t="shared" si="12"/>
        <v>0</v>
      </c>
      <c r="S196" s="95">
        <v>0</v>
      </c>
      <c r="T196" s="96">
        <f t="shared" si="13"/>
        <v>0</v>
      </c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R196" s="97" t="s">
        <v>190</v>
      </c>
      <c r="AT196" s="97" t="s">
        <v>216</v>
      </c>
      <c r="AU196" s="97" t="s">
        <v>76</v>
      </c>
      <c r="AY196" s="7" t="s">
        <v>140</v>
      </c>
      <c r="BE196" s="98">
        <f t="shared" si="14"/>
        <v>0</v>
      </c>
      <c r="BF196" s="98">
        <f t="shared" si="15"/>
        <v>0</v>
      </c>
      <c r="BG196" s="98">
        <f t="shared" si="16"/>
        <v>0</v>
      </c>
      <c r="BH196" s="98">
        <f t="shared" si="17"/>
        <v>0</v>
      </c>
      <c r="BI196" s="98">
        <f t="shared" si="18"/>
        <v>0</v>
      </c>
      <c r="BJ196" s="7" t="s">
        <v>76</v>
      </c>
      <c r="BK196" s="98">
        <f t="shared" si="19"/>
        <v>0</v>
      </c>
      <c r="BL196" s="7" t="s">
        <v>147</v>
      </c>
      <c r="BM196" s="97" t="s">
        <v>1034</v>
      </c>
    </row>
    <row r="197" spans="1:65" s="18" customFormat="1" ht="16.5" customHeight="1" x14ac:dyDescent="0.2">
      <c r="A197" s="15"/>
      <c r="B197" s="16"/>
      <c r="C197" s="255" t="s">
        <v>692</v>
      </c>
      <c r="D197" s="255" t="s">
        <v>142</v>
      </c>
      <c r="E197" s="256" t="s">
        <v>2391</v>
      </c>
      <c r="F197" s="239" t="s">
        <v>1620</v>
      </c>
      <c r="G197" s="235" t="s">
        <v>240</v>
      </c>
      <c r="H197" s="236">
        <v>57</v>
      </c>
      <c r="I197" s="237"/>
      <c r="J197" s="238">
        <f t="shared" si="10"/>
        <v>0</v>
      </c>
      <c r="K197" s="239" t="s">
        <v>2280</v>
      </c>
      <c r="L197" s="16"/>
      <c r="M197" s="93" t="s">
        <v>1</v>
      </c>
      <c r="N197" s="94" t="s">
        <v>34</v>
      </c>
      <c r="O197" s="95">
        <v>0</v>
      </c>
      <c r="P197" s="95">
        <f t="shared" si="11"/>
        <v>0</v>
      </c>
      <c r="Q197" s="95">
        <v>0</v>
      </c>
      <c r="R197" s="95">
        <f t="shared" si="12"/>
        <v>0</v>
      </c>
      <c r="S197" s="95">
        <v>0</v>
      </c>
      <c r="T197" s="96">
        <f t="shared" si="13"/>
        <v>0</v>
      </c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R197" s="97" t="s">
        <v>147</v>
      </c>
      <c r="AT197" s="97" t="s">
        <v>142</v>
      </c>
      <c r="AU197" s="97" t="s">
        <v>76</v>
      </c>
      <c r="AY197" s="7" t="s">
        <v>140</v>
      </c>
      <c r="BE197" s="98">
        <f t="shared" si="14"/>
        <v>0</v>
      </c>
      <c r="BF197" s="98">
        <f t="shared" si="15"/>
        <v>0</v>
      </c>
      <c r="BG197" s="98">
        <f t="shared" si="16"/>
        <v>0</v>
      </c>
      <c r="BH197" s="98">
        <f t="shared" si="17"/>
        <v>0</v>
      </c>
      <c r="BI197" s="98">
        <f t="shared" si="18"/>
        <v>0</v>
      </c>
      <c r="BJ197" s="7" t="s">
        <v>76</v>
      </c>
      <c r="BK197" s="98">
        <f t="shared" si="19"/>
        <v>0</v>
      </c>
      <c r="BL197" s="7" t="s">
        <v>147</v>
      </c>
      <c r="BM197" s="97" t="s">
        <v>1041</v>
      </c>
    </row>
    <row r="198" spans="1:65" s="18" customFormat="1" ht="21.75" customHeight="1" x14ac:dyDescent="0.2">
      <c r="A198" s="15"/>
      <c r="B198" s="16"/>
      <c r="C198" s="266" t="s">
        <v>697</v>
      </c>
      <c r="D198" s="266" t="s">
        <v>216</v>
      </c>
      <c r="E198" s="267" t="s">
        <v>2392</v>
      </c>
      <c r="F198" s="268" t="s">
        <v>2765</v>
      </c>
      <c r="G198" s="269" t="s">
        <v>1442</v>
      </c>
      <c r="H198" s="270">
        <v>25</v>
      </c>
      <c r="I198" s="271"/>
      <c r="J198" s="272">
        <f t="shared" si="10"/>
        <v>0</v>
      </c>
      <c r="K198" s="268" t="s">
        <v>2280</v>
      </c>
      <c r="L198" s="161"/>
      <c r="M198" s="162" t="s">
        <v>1</v>
      </c>
      <c r="N198" s="163" t="s">
        <v>34</v>
      </c>
      <c r="O198" s="95">
        <v>0</v>
      </c>
      <c r="P198" s="95">
        <f t="shared" si="11"/>
        <v>0</v>
      </c>
      <c r="Q198" s="95">
        <v>0</v>
      </c>
      <c r="R198" s="95">
        <f t="shared" si="12"/>
        <v>0</v>
      </c>
      <c r="S198" s="95">
        <v>0</v>
      </c>
      <c r="T198" s="96">
        <f t="shared" si="13"/>
        <v>0</v>
      </c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R198" s="97" t="s">
        <v>190</v>
      </c>
      <c r="AT198" s="97" t="s">
        <v>216</v>
      </c>
      <c r="AU198" s="97" t="s">
        <v>76</v>
      </c>
      <c r="AY198" s="7" t="s">
        <v>140</v>
      </c>
      <c r="BE198" s="98">
        <f t="shared" si="14"/>
        <v>0</v>
      </c>
      <c r="BF198" s="98">
        <f t="shared" si="15"/>
        <v>0</v>
      </c>
      <c r="BG198" s="98">
        <f t="shared" si="16"/>
        <v>0</v>
      </c>
      <c r="BH198" s="98">
        <f t="shared" si="17"/>
        <v>0</v>
      </c>
      <c r="BI198" s="98">
        <f t="shared" si="18"/>
        <v>0</v>
      </c>
      <c r="BJ198" s="7" t="s">
        <v>76</v>
      </c>
      <c r="BK198" s="98">
        <f t="shared" si="19"/>
        <v>0</v>
      </c>
      <c r="BL198" s="7" t="s">
        <v>147</v>
      </c>
      <c r="BM198" s="97" t="s">
        <v>1048</v>
      </c>
    </row>
    <row r="199" spans="1:65" s="18" customFormat="1" ht="16.5" customHeight="1" x14ac:dyDescent="0.2">
      <c r="A199" s="15"/>
      <c r="B199" s="16"/>
      <c r="C199" s="255" t="s">
        <v>702</v>
      </c>
      <c r="D199" s="255" t="s">
        <v>142</v>
      </c>
      <c r="E199" s="256" t="s">
        <v>2393</v>
      </c>
      <c r="F199" s="239" t="s">
        <v>1622</v>
      </c>
      <c r="G199" s="235" t="s">
        <v>1442</v>
      </c>
      <c r="H199" s="236">
        <v>25</v>
      </c>
      <c r="I199" s="237"/>
      <c r="J199" s="238">
        <f t="shared" si="10"/>
        <v>0</v>
      </c>
      <c r="K199" s="239" t="s">
        <v>2280</v>
      </c>
      <c r="L199" s="16"/>
      <c r="M199" s="93" t="s">
        <v>1</v>
      </c>
      <c r="N199" s="94" t="s">
        <v>34</v>
      </c>
      <c r="O199" s="95">
        <v>0</v>
      </c>
      <c r="P199" s="95">
        <f t="shared" si="11"/>
        <v>0</v>
      </c>
      <c r="Q199" s="95">
        <v>0</v>
      </c>
      <c r="R199" s="95">
        <f t="shared" si="12"/>
        <v>0</v>
      </c>
      <c r="S199" s="95">
        <v>0</v>
      </c>
      <c r="T199" s="96">
        <f t="shared" si="13"/>
        <v>0</v>
      </c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R199" s="97" t="s">
        <v>147</v>
      </c>
      <c r="AT199" s="97" t="s">
        <v>142</v>
      </c>
      <c r="AU199" s="97" t="s">
        <v>76</v>
      </c>
      <c r="AY199" s="7" t="s">
        <v>140</v>
      </c>
      <c r="BE199" s="98">
        <f t="shared" si="14"/>
        <v>0</v>
      </c>
      <c r="BF199" s="98">
        <f t="shared" si="15"/>
        <v>0</v>
      </c>
      <c r="BG199" s="98">
        <f t="shared" si="16"/>
        <v>0</v>
      </c>
      <c r="BH199" s="98">
        <f t="shared" si="17"/>
        <v>0</v>
      </c>
      <c r="BI199" s="98">
        <f t="shared" si="18"/>
        <v>0</v>
      </c>
      <c r="BJ199" s="7" t="s">
        <v>76</v>
      </c>
      <c r="BK199" s="98">
        <f t="shared" si="19"/>
        <v>0</v>
      </c>
      <c r="BL199" s="7" t="s">
        <v>147</v>
      </c>
      <c r="BM199" s="97" t="s">
        <v>1055</v>
      </c>
    </row>
    <row r="200" spans="1:65" s="18" customFormat="1" ht="16.5" customHeight="1" x14ac:dyDescent="0.2">
      <c r="A200" s="15"/>
      <c r="B200" s="16"/>
      <c r="C200" s="266" t="s">
        <v>707</v>
      </c>
      <c r="D200" s="266" t="s">
        <v>216</v>
      </c>
      <c r="E200" s="267" t="s">
        <v>2394</v>
      </c>
      <c r="F200" s="268" t="s">
        <v>1623</v>
      </c>
      <c r="G200" s="269" t="s">
        <v>1442</v>
      </c>
      <c r="H200" s="270">
        <v>10</v>
      </c>
      <c r="I200" s="271"/>
      <c r="J200" s="272">
        <f t="shared" si="10"/>
        <v>0</v>
      </c>
      <c r="K200" s="268" t="s">
        <v>2280</v>
      </c>
      <c r="L200" s="161"/>
      <c r="M200" s="162" t="s">
        <v>1</v>
      </c>
      <c r="N200" s="163" t="s">
        <v>34</v>
      </c>
      <c r="O200" s="95">
        <v>0</v>
      </c>
      <c r="P200" s="95">
        <f t="shared" si="11"/>
        <v>0</v>
      </c>
      <c r="Q200" s="95">
        <v>0</v>
      </c>
      <c r="R200" s="95">
        <f t="shared" si="12"/>
        <v>0</v>
      </c>
      <c r="S200" s="95">
        <v>0</v>
      </c>
      <c r="T200" s="96">
        <f t="shared" si="13"/>
        <v>0</v>
      </c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R200" s="97" t="s">
        <v>190</v>
      </c>
      <c r="AT200" s="97" t="s">
        <v>216</v>
      </c>
      <c r="AU200" s="97" t="s">
        <v>76</v>
      </c>
      <c r="AY200" s="7" t="s">
        <v>140</v>
      </c>
      <c r="BE200" s="98">
        <f t="shared" si="14"/>
        <v>0</v>
      </c>
      <c r="BF200" s="98">
        <f t="shared" si="15"/>
        <v>0</v>
      </c>
      <c r="BG200" s="98">
        <f t="shared" si="16"/>
        <v>0</v>
      </c>
      <c r="BH200" s="98">
        <f t="shared" si="17"/>
        <v>0</v>
      </c>
      <c r="BI200" s="98">
        <f t="shared" si="18"/>
        <v>0</v>
      </c>
      <c r="BJ200" s="7" t="s">
        <v>76</v>
      </c>
      <c r="BK200" s="98">
        <f t="shared" si="19"/>
        <v>0</v>
      </c>
      <c r="BL200" s="7" t="s">
        <v>147</v>
      </c>
      <c r="BM200" s="97" t="s">
        <v>1062</v>
      </c>
    </row>
    <row r="201" spans="1:65" s="18" customFormat="1" ht="16.5" customHeight="1" x14ac:dyDescent="0.2">
      <c r="A201" s="15"/>
      <c r="B201" s="16"/>
      <c r="C201" s="255" t="s">
        <v>712</v>
      </c>
      <c r="D201" s="255" t="s">
        <v>142</v>
      </c>
      <c r="E201" s="256" t="s">
        <v>2395</v>
      </c>
      <c r="F201" s="239" t="s">
        <v>1586</v>
      </c>
      <c r="G201" s="235" t="s">
        <v>1442</v>
      </c>
      <c r="H201" s="236">
        <v>10</v>
      </c>
      <c r="I201" s="237"/>
      <c r="J201" s="238">
        <f t="shared" si="10"/>
        <v>0</v>
      </c>
      <c r="K201" s="239" t="s">
        <v>2280</v>
      </c>
      <c r="L201" s="16"/>
      <c r="M201" s="93" t="s">
        <v>1</v>
      </c>
      <c r="N201" s="94" t="s">
        <v>34</v>
      </c>
      <c r="O201" s="95">
        <v>0</v>
      </c>
      <c r="P201" s="95">
        <f t="shared" si="11"/>
        <v>0</v>
      </c>
      <c r="Q201" s="95">
        <v>0</v>
      </c>
      <c r="R201" s="95">
        <f t="shared" si="12"/>
        <v>0</v>
      </c>
      <c r="S201" s="95">
        <v>0</v>
      </c>
      <c r="T201" s="96">
        <f t="shared" si="13"/>
        <v>0</v>
      </c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R201" s="97" t="s">
        <v>147</v>
      </c>
      <c r="AT201" s="97" t="s">
        <v>142</v>
      </c>
      <c r="AU201" s="97" t="s">
        <v>76</v>
      </c>
      <c r="AY201" s="7" t="s">
        <v>140</v>
      </c>
      <c r="BE201" s="98">
        <f t="shared" si="14"/>
        <v>0</v>
      </c>
      <c r="BF201" s="98">
        <f t="shared" si="15"/>
        <v>0</v>
      </c>
      <c r="BG201" s="98">
        <f t="shared" si="16"/>
        <v>0</v>
      </c>
      <c r="BH201" s="98">
        <f t="shared" si="17"/>
        <v>0</v>
      </c>
      <c r="BI201" s="98">
        <f t="shared" si="18"/>
        <v>0</v>
      </c>
      <c r="BJ201" s="7" t="s">
        <v>76</v>
      </c>
      <c r="BK201" s="98">
        <f t="shared" si="19"/>
        <v>0</v>
      </c>
      <c r="BL201" s="7" t="s">
        <v>147</v>
      </c>
      <c r="BM201" s="97" t="s">
        <v>1069</v>
      </c>
    </row>
    <row r="202" spans="1:65" s="18" customFormat="1" ht="24.2" customHeight="1" x14ac:dyDescent="0.2">
      <c r="A202" s="15"/>
      <c r="B202" s="16"/>
      <c r="C202" s="266" t="s">
        <v>716</v>
      </c>
      <c r="D202" s="266" t="s">
        <v>216</v>
      </c>
      <c r="E202" s="267" t="s">
        <v>2396</v>
      </c>
      <c r="F202" s="268" t="s">
        <v>2766</v>
      </c>
      <c r="G202" s="269" t="s">
        <v>922</v>
      </c>
      <c r="H202" s="270">
        <v>10</v>
      </c>
      <c r="I202" s="271"/>
      <c r="J202" s="272">
        <f t="shared" si="10"/>
        <v>0</v>
      </c>
      <c r="K202" s="268" t="s">
        <v>2280</v>
      </c>
      <c r="L202" s="161"/>
      <c r="M202" s="162" t="s">
        <v>1</v>
      </c>
      <c r="N202" s="163" t="s">
        <v>34</v>
      </c>
      <c r="O202" s="95">
        <v>0</v>
      </c>
      <c r="P202" s="95">
        <f t="shared" si="11"/>
        <v>0</v>
      </c>
      <c r="Q202" s="95">
        <v>0</v>
      </c>
      <c r="R202" s="95">
        <f t="shared" si="12"/>
        <v>0</v>
      </c>
      <c r="S202" s="95">
        <v>0</v>
      </c>
      <c r="T202" s="96">
        <f t="shared" si="13"/>
        <v>0</v>
      </c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R202" s="97" t="s">
        <v>190</v>
      </c>
      <c r="AT202" s="97" t="s">
        <v>216</v>
      </c>
      <c r="AU202" s="97" t="s">
        <v>76</v>
      </c>
      <c r="AY202" s="7" t="s">
        <v>140</v>
      </c>
      <c r="BE202" s="98">
        <f t="shared" si="14"/>
        <v>0</v>
      </c>
      <c r="BF202" s="98">
        <f t="shared" si="15"/>
        <v>0</v>
      </c>
      <c r="BG202" s="98">
        <f t="shared" si="16"/>
        <v>0</v>
      </c>
      <c r="BH202" s="98">
        <f t="shared" si="17"/>
        <v>0</v>
      </c>
      <c r="BI202" s="98">
        <f t="shared" si="18"/>
        <v>0</v>
      </c>
      <c r="BJ202" s="7" t="s">
        <v>76</v>
      </c>
      <c r="BK202" s="98">
        <f t="shared" si="19"/>
        <v>0</v>
      </c>
      <c r="BL202" s="7" t="s">
        <v>147</v>
      </c>
      <c r="BM202" s="97" t="s">
        <v>978</v>
      </c>
    </row>
    <row r="203" spans="1:65" s="18" customFormat="1" ht="16.5" customHeight="1" x14ac:dyDescent="0.2">
      <c r="A203" s="15"/>
      <c r="B203" s="16"/>
      <c r="C203" s="255" t="s">
        <v>720</v>
      </c>
      <c r="D203" s="255" t="s">
        <v>142</v>
      </c>
      <c r="E203" s="256" t="s">
        <v>2397</v>
      </c>
      <c r="F203" s="239" t="s">
        <v>1586</v>
      </c>
      <c r="G203" s="235" t="s">
        <v>922</v>
      </c>
      <c r="H203" s="236">
        <v>10</v>
      </c>
      <c r="I203" s="237"/>
      <c r="J203" s="238">
        <f t="shared" si="10"/>
        <v>0</v>
      </c>
      <c r="K203" s="239" t="s">
        <v>2280</v>
      </c>
      <c r="L203" s="16"/>
      <c r="M203" s="93" t="s">
        <v>1</v>
      </c>
      <c r="N203" s="94" t="s">
        <v>34</v>
      </c>
      <c r="O203" s="95">
        <v>0</v>
      </c>
      <c r="P203" s="95">
        <f t="shared" si="11"/>
        <v>0</v>
      </c>
      <c r="Q203" s="95">
        <v>0</v>
      </c>
      <c r="R203" s="95">
        <f t="shared" si="12"/>
        <v>0</v>
      </c>
      <c r="S203" s="95">
        <v>0</v>
      </c>
      <c r="T203" s="96">
        <f t="shared" si="13"/>
        <v>0</v>
      </c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R203" s="97" t="s">
        <v>147</v>
      </c>
      <c r="AT203" s="97" t="s">
        <v>142</v>
      </c>
      <c r="AU203" s="97" t="s">
        <v>76</v>
      </c>
      <c r="AY203" s="7" t="s">
        <v>140</v>
      </c>
      <c r="BE203" s="98">
        <f t="shared" si="14"/>
        <v>0</v>
      </c>
      <c r="BF203" s="98">
        <f t="shared" si="15"/>
        <v>0</v>
      </c>
      <c r="BG203" s="98">
        <f t="shared" si="16"/>
        <v>0</v>
      </c>
      <c r="BH203" s="98">
        <f t="shared" si="17"/>
        <v>0</v>
      </c>
      <c r="BI203" s="98">
        <f t="shared" si="18"/>
        <v>0</v>
      </c>
      <c r="BJ203" s="7" t="s">
        <v>76</v>
      </c>
      <c r="BK203" s="98">
        <f t="shared" si="19"/>
        <v>0</v>
      </c>
      <c r="BL203" s="7" t="s">
        <v>147</v>
      </c>
      <c r="BM203" s="97" t="s">
        <v>1082</v>
      </c>
    </row>
    <row r="204" spans="1:65" s="18" customFormat="1" ht="16.5" customHeight="1" x14ac:dyDescent="0.2">
      <c r="A204" s="15"/>
      <c r="B204" s="16"/>
      <c r="C204" s="255" t="s">
        <v>724</v>
      </c>
      <c r="D204" s="255" t="s">
        <v>142</v>
      </c>
      <c r="E204" s="256" t="s">
        <v>2398</v>
      </c>
      <c r="F204" s="239" t="s">
        <v>1624</v>
      </c>
      <c r="G204" s="235" t="s">
        <v>2767</v>
      </c>
      <c r="H204" s="236">
        <v>1</v>
      </c>
      <c r="I204" s="237"/>
      <c r="J204" s="238">
        <f t="shared" si="10"/>
        <v>0</v>
      </c>
      <c r="K204" s="239" t="s">
        <v>2280</v>
      </c>
      <c r="L204" s="16"/>
      <c r="M204" s="93" t="s">
        <v>1</v>
      </c>
      <c r="N204" s="94" t="s">
        <v>34</v>
      </c>
      <c r="O204" s="95">
        <v>0</v>
      </c>
      <c r="P204" s="95">
        <f t="shared" si="11"/>
        <v>0</v>
      </c>
      <c r="Q204" s="95">
        <v>0</v>
      </c>
      <c r="R204" s="95">
        <f t="shared" si="12"/>
        <v>0</v>
      </c>
      <c r="S204" s="95">
        <v>0</v>
      </c>
      <c r="T204" s="96">
        <f t="shared" si="13"/>
        <v>0</v>
      </c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R204" s="97" t="s">
        <v>147</v>
      </c>
      <c r="AT204" s="97" t="s">
        <v>142</v>
      </c>
      <c r="AU204" s="97" t="s">
        <v>76</v>
      </c>
      <c r="AY204" s="7" t="s">
        <v>140</v>
      </c>
      <c r="BE204" s="98">
        <f t="shared" si="14"/>
        <v>0</v>
      </c>
      <c r="BF204" s="98">
        <f t="shared" si="15"/>
        <v>0</v>
      </c>
      <c r="BG204" s="98">
        <f t="shared" si="16"/>
        <v>0</v>
      </c>
      <c r="BH204" s="98">
        <f t="shared" si="17"/>
        <v>0</v>
      </c>
      <c r="BI204" s="98">
        <f t="shared" si="18"/>
        <v>0</v>
      </c>
      <c r="BJ204" s="7" t="s">
        <v>76</v>
      </c>
      <c r="BK204" s="98">
        <f t="shared" si="19"/>
        <v>0</v>
      </c>
      <c r="BL204" s="7" t="s">
        <v>147</v>
      </c>
      <c r="BM204" s="97" t="s">
        <v>1089</v>
      </c>
    </row>
    <row r="205" spans="1:65" s="18" customFormat="1" ht="16.5" customHeight="1" x14ac:dyDescent="0.2">
      <c r="A205" s="15"/>
      <c r="B205" s="16"/>
      <c r="C205" s="255" t="s">
        <v>727</v>
      </c>
      <c r="D205" s="255" t="s">
        <v>142</v>
      </c>
      <c r="E205" s="256" t="s">
        <v>2399</v>
      </c>
      <c r="F205" s="239" t="s">
        <v>1625</v>
      </c>
      <c r="G205" s="235" t="s">
        <v>1451</v>
      </c>
      <c r="H205" s="236">
        <v>30</v>
      </c>
      <c r="I205" s="237"/>
      <c r="J205" s="238">
        <f t="shared" si="10"/>
        <v>0</v>
      </c>
      <c r="K205" s="239" t="s">
        <v>2280</v>
      </c>
      <c r="L205" s="16"/>
      <c r="M205" s="93" t="s">
        <v>1</v>
      </c>
      <c r="N205" s="94" t="s">
        <v>34</v>
      </c>
      <c r="O205" s="95">
        <v>0</v>
      </c>
      <c r="P205" s="95">
        <f t="shared" si="11"/>
        <v>0</v>
      </c>
      <c r="Q205" s="95">
        <v>0</v>
      </c>
      <c r="R205" s="95">
        <f t="shared" si="12"/>
        <v>0</v>
      </c>
      <c r="S205" s="95">
        <v>0</v>
      </c>
      <c r="T205" s="96">
        <f t="shared" si="13"/>
        <v>0</v>
      </c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R205" s="97" t="s">
        <v>147</v>
      </c>
      <c r="AT205" s="97" t="s">
        <v>142</v>
      </c>
      <c r="AU205" s="97" t="s">
        <v>76</v>
      </c>
      <c r="AY205" s="7" t="s">
        <v>140</v>
      </c>
      <c r="BE205" s="98">
        <f t="shared" si="14"/>
        <v>0</v>
      </c>
      <c r="BF205" s="98">
        <f t="shared" si="15"/>
        <v>0</v>
      </c>
      <c r="BG205" s="98">
        <f t="shared" si="16"/>
        <v>0</v>
      </c>
      <c r="BH205" s="98">
        <f t="shared" si="17"/>
        <v>0</v>
      </c>
      <c r="BI205" s="98">
        <f t="shared" si="18"/>
        <v>0</v>
      </c>
      <c r="BJ205" s="7" t="s">
        <v>76</v>
      </c>
      <c r="BK205" s="98">
        <f t="shared" si="19"/>
        <v>0</v>
      </c>
      <c r="BL205" s="7" t="s">
        <v>147</v>
      </c>
      <c r="BM205" s="97" t="s">
        <v>1096</v>
      </c>
    </row>
    <row r="206" spans="1:65" s="18" customFormat="1" ht="16.5" customHeight="1" x14ac:dyDescent="0.2">
      <c r="A206" s="15"/>
      <c r="B206" s="16"/>
      <c r="C206" s="255" t="s">
        <v>730</v>
      </c>
      <c r="D206" s="255" t="s">
        <v>142</v>
      </c>
      <c r="E206" s="256" t="s">
        <v>2400</v>
      </c>
      <c r="F206" s="239" t="s">
        <v>1626</v>
      </c>
      <c r="G206" s="235" t="s">
        <v>1451</v>
      </c>
      <c r="H206" s="236">
        <v>30</v>
      </c>
      <c r="I206" s="237"/>
      <c r="J206" s="238">
        <f t="shared" si="10"/>
        <v>0</v>
      </c>
      <c r="K206" s="239" t="s">
        <v>2280</v>
      </c>
      <c r="L206" s="16"/>
      <c r="M206" s="93" t="s">
        <v>1</v>
      </c>
      <c r="N206" s="94" t="s">
        <v>34</v>
      </c>
      <c r="O206" s="95">
        <v>0</v>
      </c>
      <c r="P206" s="95">
        <f t="shared" si="11"/>
        <v>0</v>
      </c>
      <c r="Q206" s="95">
        <v>0</v>
      </c>
      <c r="R206" s="95">
        <f t="shared" si="12"/>
        <v>0</v>
      </c>
      <c r="S206" s="95">
        <v>0</v>
      </c>
      <c r="T206" s="96">
        <f t="shared" si="13"/>
        <v>0</v>
      </c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R206" s="97" t="s">
        <v>147</v>
      </c>
      <c r="AT206" s="97" t="s">
        <v>142</v>
      </c>
      <c r="AU206" s="97" t="s">
        <v>76</v>
      </c>
      <c r="AY206" s="7" t="s">
        <v>140</v>
      </c>
      <c r="BE206" s="98">
        <f t="shared" si="14"/>
        <v>0</v>
      </c>
      <c r="BF206" s="98">
        <f t="shared" si="15"/>
        <v>0</v>
      </c>
      <c r="BG206" s="98">
        <f t="shared" si="16"/>
        <v>0</v>
      </c>
      <c r="BH206" s="98">
        <f t="shared" si="17"/>
        <v>0</v>
      </c>
      <c r="BI206" s="98">
        <f t="shared" si="18"/>
        <v>0</v>
      </c>
      <c r="BJ206" s="7" t="s">
        <v>76</v>
      </c>
      <c r="BK206" s="98">
        <f t="shared" si="19"/>
        <v>0</v>
      </c>
      <c r="BL206" s="7" t="s">
        <v>147</v>
      </c>
      <c r="BM206" s="97" t="s">
        <v>1103</v>
      </c>
    </row>
    <row r="207" spans="1:65" s="18" customFormat="1" ht="16.5" customHeight="1" x14ac:dyDescent="0.2">
      <c r="A207" s="15"/>
      <c r="B207" s="16"/>
      <c r="C207" s="255" t="s">
        <v>736</v>
      </c>
      <c r="D207" s="255" t="s">
        <v>142</v>
      </c>
      <c r="E207" s="256" t="s">
        <v>2401</v>
      </c>
      <c r="F207" s="239" t="s">
        <v>1627</v>
      </c>
      <c r="G207" s="235" t="s">
        <v>1451</v>
      </c>
      <c r="H207" s="236">
        <v>25</v>
      </c>
      <c r="I207" s="237"/>
      <c r="J207" s="238">
        <f t="shared" si="10"/>
        <v>0</v>
      </c>
      <c r="K207" s="239" t="s">
        <v>2280</v>
      </c>
      <c r="L207" s="16"/>
      <c r="M207" s="93" t="s">
        <v>1</v>
      </c>
      <c r="N207" s="94" t="s">
        <v>34</v>
      </c>
      <c r="O207" s="95">
        <v>0</v>
      </c>
      <c r="P207" s="95">
        <f t="shared" si="11"/>
        <v>0</v>
      </c>
      <c r="Q207" s="95">
        <v>0</v>
      </c>
      <c r="R207" s="95">
        <f t="shared" si="12"/>
        <v>0</v>
      </c>
      <c r="S207" s="95">
        <v>0</v>
      </c>
      <c r="T207" s="96">
        <f t="shared" si="13"/>
        <v>0</v>
      </c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R207" s="97" t="s">
        <v>147</v>
      </c>
      <c r="AT207" s="97" t="s">
        <v>142</v>
      </c>
      <c r="AU207" s="97" t="s">
        <v>76</v>
      </c>
      <c r="AY207" s="7" t="s">
        <v>140</v>
      </c>
      <c r="BE207" s="98">
        <f t="shared" si="14"/>
        <v>0</v>
      </c>
      <c r="BF207" s="98">
        <f t="shared" si="15"/>
        <v>0</v>
      </c>
      <c r="BG207" s="98">
        <f t="shared" si="16"/>
        <v>0</v>
      </c>
      <c r="BH207" s="98">
        <f t="shared" si="17"/>
        <v>0</v>
      </c>
      <c r="BI207" s="98">
        <f t="shared" si="18"/>
        <v>0</v>
      </c>
      <c r="BJ207" s="7" t="s">
        <v>76</v>
      </c>
      <c r="BK207" s="98">
        <f t="shared" si="19"/>
        <v>0</v>
      </c>
      <c r="BL207" s="7" t="s">
        <v>147</v>
      </c>
      <c r="BM207" s="97" t="s">
        <v>1110</v>
      </c>
    </row>
    <row r="208" spans="1:65" s="76" customFormat="1" ht="25.9" customHeight="1" x14ac:dyDescent="0.2">
      <c r="B208" s="77"/>
      <c r="D208" s="78" t="s">
        <v>67</v>
      </c>
      <c r="E208" s="79" t="s">
        <v>1638</v>
      </c>
      <c r="F208" s="79" t="s">
        <v>1639</v>
      </c>
      <c r="H208" s="233"/>
      <c r="J208" s="80">
        <f>SUM(J209:J223)</f>
        <v>0</v>
      </c>
      <c r="L208" s="77"/>
      <c r="M208" s="81"/>
      <c r="N208" s="82"/>
      <c r="O208" s="82"/>
      <c r="P208" s="83">
        <f>SUM(P209:P223)</f>
        <v>0</v>
      </c>
      <c r="Q208" s="82"/>
      <c r="R208" s="83">
        <f>SUM(R209:R223)</f>
        <v>0</v>
      </c>
      <c r="S208" s="82"/>
      <c r="T208" s="84">
        <f>SUM(T209:T223)</f>
        <v>0</v>
      </c>
      <c r="W208" s="294"/>
      <c r="AR208" s="78" t="s">
        <v>76</v>
      </c>
      <c r="AT208" s="85" t="s">
        <v>67</v>
      </c>
      <c r="AU208" s="85" t="s">
        <v>68</v>
      </c>
      <c r="AY208" s="78" t="s">
        <v>140</v>
      </c>
      <c r="BK208" s="86">
        <f>SUM(BK209:BK223)</f>
        <v>0</v>
      </c>
    </row>
    <row r="209" spans="1:65" s="18" customFormat="1" ht="66.75" customHeight="1" x14ac:dyDescent="0.2">
      <c r="A209" s="15"/>
      <c r="B209" s="16"/>
      <c r="C209" s="266">
        <v>81</v>
      </c>
      <c r="D209" s="266" t="s">
        <v>216</v>
      </c>
      <c r="E209" s="267" t="s">
        <v>2402</v>
      </c>
      <c r="F209" s="268" t="s">
        <v>2703</v>
      </c>
      <c r="G209" s="269" t="s">
        <v>1442</v>
      </c>
      <c r="H209" s="270">
        <v>4</v>
      </c>
      <c r="I209" s="271"/>
      <c r="J209" s="272">
        <f t="shared" ref="J209:J223" si="20">ROUND(I209*H209,2)</f>
        <v>0</v>
      </c>
      <c r="K209" s="268" t="s">
        <v>2280</v>
      </c>
      <c r="L209" s="161"/>
      <c r="M209" s="162" t="s">
        <v>1</v>
      </c>
      <c r="N209" s="163" t="s">
        <v>34</v>
      </c>
      <c r="O209" s="95">
        <v>0</v>
      </c>
      <c r="P209" s="95">
        <f t="shared" ref="P209:P223" si="21">O209*H209</f>
        <v>0</v>
      </c>
      <c r="Q209" s="95">
        <v>0</v>
      </c>
      <c r="R209" s="95">
        <f t="shared" ref="R209:R223" si="22">Q209*H209</f>
        <v>0</v>
      </c>
      <c r="S209" s="95">
        <v>0</v>
      </c>
      <c r="T209" s="96">
        <f t="shared" ref="T209:T223" si="23">S209*H209</f>
        <v>0</v>
      </c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R209" s="97" t="s">
        <v>190</v>
      </c>
      <c r="AT209" s="97" t="s">
        <v>216</v>
      </c>
      <c r="AU209" s="97" t="s">
        <v>76</v>
      </c>
      <c r="AY209" s="7" t="s">
        <v>140</v>
      </c>
      <c r="BE209" s="98">
        <f t="shared" ref="BE209:BE223" si="24">IF(N209="základní",J209,0)</f>
        <v>0</v>
      </c>
      <c r="BF209" s="98">
        <f t="shared" ref="BF209:BF223" si="25">IF(N209="snížená",J209,0)</f>
        <v>0</v>
      </c>
      <c r="BG209" s="98">
        <f t="shared" ref="BG209:BG223" si="26">IF(N209="zákl. přenesená",J209,0)</f>
        <v>0</v>
      </c>
      <c r="BH209" s="98">
        <f t="shared" ref="BH209:BH223" si="27">IF(N209="sníž. přenesená",J209,0)</f>
        <v>0</v>
      </c>
      <c r="BI209" s="98">
        <f t="shared" ref="BI209:BI223" si="28">IF(N209="nulová",J209,0)</f>
        <v>0</v>
      </c>
      <c r="BJ209" s="7" t="s">
        <v>76</v>
      </c>
      <c r="BK209" s="98">
        <f t="shared" ref="BK209:BK223" si="29">ROUND(I209*H209,2)</f>
        <v>0</v>
      </c>
      <c r="BL209" s="7" t="s">
        <v>147</v>
      </c>
      <c r="BM209" s="97" t="s">
        <v>1640</v>
      </c>
    </row>
    <row r="210" spans="1:65" s="18" customFormat="1" ht="21.75" customHeight="1" x14ac:dyDescent="0.2">
      <c r="A210" s="15"/>
      <c r="B210" s="16"/>
      <c r="C210" s="255">
        <v>82</v>
      </c>
      <c r="D210" s="255" t="s">
        <v>142</v>
      </c>
      <c r="E210" s="256" t="s">
        <v>2403</v>
      </c>
      <c r="F210" s="239" t="s">
        <v>1629</v>
      </c>
      <c r="G210" s="235" t="s">
        <v>1442</v>
      </c>
      <c r="H210" s="236">
        <v>4</v>
      </c>
      <c r="I210" s="237"/>
      <c r="J210" s="238">
        <f t="shared" si="20"/>
        <v>0</v>
      </c>
      <c r="K210" s="239" t="s">
        <v>2280</v>
      </c>
      <c r="L210" s="16"/>
      <c r="M210" s="93" t="s">
        <v>1</v>
      </c>
      <c r="N210" s="94" t="s">
        <v>34</v>
      </c>
      <c r="O210" s="95">
        <v>0</v>
      </c>
      <c r="P210" s="95">
        <f t="shared" si="21"/>
        <v>0</v>
      </c>
      <c r="Q210" s="95">
        <v>0</v>
      </c>
      <c r="R210" s="95">
        <f t="shared" si="22"/>
        <v>0</v>
      </c>
      <c r="S210" s="95">
        <v>0</v>
      </c>
      <c r="T210" s="96">
        <f t="shared" si="23"/>
        <v>0</v>
      </c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R210" s="97" t="s">
        <v>147</v>
      </c>
      <c r="AT210" s="97" t="s">
        <v>142</v>
      </c>
      <c r="AU210" s="97" t="s">
        <v>76</v>
      </c>
      <c r="AY210" s="7" t="s">
        <v>140</v>
      </c>
      <c r="BE210" s="98">
        <f t="shared" si="24"/>
        <v>0</v>
      </c>
      <c r="BF210" s="98">
        <f t="shared" si="25"/>
        <v>0</v>
      </c>
      <c r="BG210" s="98">
        <f t="shared" si="26"/>
        <v>0</v>
      </c>
      <c r="BH210" s="98">
        <f t="shared" si="27"/>
        <v>0</v>
      </c>
      <c r="BI210" s="98">
        <f t="shared" si="28"/>
        <v>0</v>
      </c>
      <c r="BJ210" s="7" t="s">
        <v>76</v>
      </c>
      <c r="BK210" s="98">
        <f t="shared" si="29"/>
        <v>0</v>
      </c>
      <c r="BL210" s="7" t="s">
        <v>147</v>
      </c>
      <c r="BM210" s="97" t="s">
        <v>1641</v>
      </c>
    </row>
    <row r="211" spans="1:65" s="18" customFormat="1" ht="24.2" customHeight="1" x14ac:dyDescent="0.2">
      <c r="A211" s="15"/>
      <c r="B211" s="16"/>
      <c r="C211" s="255">
        <v>83</v>
      </c>
      <c r="D211" s="255" t="s">
        <v>142</v>
      </c>
      <c r="E211" s="256" t="s">
        <v>2404</v>
      </c>
      <c r="F211" s="239" t="s">
        <v>1630</v>
      </c>
      <c r="G211" s="235" t="s">
        <v>1442</v>
      </c>
      <c r="H211" s="236">
        <v>4</v>
      </c>
      <c r="I211" s="237"/>
      <c r="J211" s="238">
        <f t="shared" si="20"/>
        <v>0</v>
      </c>
      <c r="K211" s="239" t="s">
        <v>2280</v>
      </c>
      <c r="L211" s="16"/>
      <c r="M211" s="93" t="s">
        <v>1</v>
      </c>
      <c r="N211" s="94" t="s">
        <v>34</v>
      </c>
      <c r="O211" s="95">
        <v>0</v>
      </c>
      <c r="P211" s="95">
        <f t="shared" si="21"/>
        <v>0</v>
      </c>
      <c r="Q211" s="95">
        <v>0</v>
      </c>
      <c r="R211" s="95">
        <f t="shared" si="22"/>
        <v>0</v>
      </c>
      <c r="S211" s="95">
        <v>0</v>
      </c>
      <c r="T211" s="96">
        <f t="shared" si="23"/>
        <v>0</v>
      </c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R211" s="97" t="s">
        <v>147</v>
      </c>
      <c r="AT211" s="97" t="s">
        <v>142</v>
      </c>
      <c r="AU211" s="97" t="s">
        <v>76</v>
      </c>
      <c r="AY211" s="7" t="s">
        <v>140</v>
      </c>
      <c r="BE211" s="98">
        <f t="shared" si="24"/>
        <v>0</v>
      </c>
      <c r="BF211" s="98">
        <f t="shared" si="25"/>
        <v>0</v>
      </c>
      <c r="BG211" s="98">
        <f t="shared" si="26"/>
        <v>0</v>
      </c>
      <c r="BH211" s="98">
        <f t="shared" si="27"/>
        <v>0</v>
      </c>
      <c r="BI211" s="98">
        <f t="shared" si="28"/>
        <v>0</v>
      </c>
      <c r="BJ211" s="7" t="s">
        <v>76</v>
      </c>
      <c r="BK211" s="98">
        <f t="shared" si="29"/>
        <v>0</v>
      </c>
      <c r="BL211" s="7" t="s">
        <v>147</v>
      </c>
      <c r="BM211" s="97" t="s">
        <v>1642</v>
      </c>
    </row>
    <row r="212" spans="1:65" s="18" customFormat="1" ht="66.75" customHeight="1" x14ac:dyDescent="0.2">
      <c r="A212" s="15"/>
      <c r="B212" s="16"/>
      <c r="C212" s="266">
        <v>84</v>
      </c>
      <c r="D212" s="266" t="s">
        <v>216</v>
      </c>
      <c r="E212" s="267" t="s">
        <v>2405</v>
      </c>
      <c r="F212" s="268" t="s">
        <v>1631</v>
      </c>
      <c r="G212" s="269" t="s">
        <v>1442</v>
      </c>
      <c r="H212" s="270">
        <v>1</v>
      </c>
      <c r="I212" s="271"/>
      <c r="J212" s="272">
        <f t="shared" si="20"/>
        <v>0</v>
      </c>
      <c r="K212" s="268" t="s">
        <v>2280</v>
      </c>
      <c r="L212" s="161"/>
      <c r="M212" s="162" t="s">
        <v>1</v>
      </c>
      <c r="N212" s="163" t="s">
        <v>34</v>
      </c>
      <c r="O212" s="95">
        <v>0</v>
      </c>
      <c r="P212" s="95">
        <f t="shared" si="21"/>
        <v>0</v>
      </c>
      <c r="Q212" s="95">
        <v>0</v>
      </c>
      <c r="R212" s="95">
        <f t="shared" si="22"/>
        <v>0</v>
      </c>
      <c r="S212" s="95">
        <v>0</v>
      </c>
      <c r="T212" s="96">
        <f t="shared" si="23"/>
        <v>0</v>
      </c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R212" s="97" t="s">
        <v>190</v>
      </c>
      <c r="AT212" s="97" t="s">
        <v>216</v>
      </c>
      <c r="AU212" s="97" t="s">
        <v>76</v>
      </c>
      <c r="AY212" s="7" t="s">
        <v>140</v>
      </c>
      <c r="BE212" s="98">
        <f t="shared" si="24"/>
        <v>0</v>
      </c>
      <c r="BF212" s="98">
        <f t="shared" si="25"/>
        <v>0</v>
      </c>
      <c r="BG212" s="98">
        <f t="shared" si="26"/>
        <v>0</v>
      </c>
      <c r="BH212" s="98">
        <f t="shared" si="27"/>
        <v>0</v>
      </c>
      <c r="BI212" s="98">
        <f t="shared" si="28"/>
        <v>0</v>
      </c>
      <c r="BJ212" s="7" t="s">
        <v>76</v>
      </c>
      <c r="BK212" s="98">
        <f t="shared" si="29"/>
        <v>0</v>
      </c>
      <c r="BL212" s="7" t="s">
        <v>147</v>
      </c>
      <c r="BM212" s="97" t="s">
        <v>1643</v>
      </c>
    </row>
    <row r="213" spans="1:65" s="18" customFormat="1" ht="24.2" customHeight="1" x14ac:dyDescent="0.2">
      <c r="A213" s="15"/>
      <c r="B213" s="16"/>
      <c r="C213" s="255">
        <v>85</v>
      </c>
      <c r="D213" s="255" t="s">
        <v>142</v>
      </c>
      <c r="E213" s="256" t="s">
        <v>2406</v>
      </c>
      <c r="F213" s="239" t="s">
        <v>1632</v>
      </c>
      <c r="G213" s="235" t="s">
        <v>1442</v>
      </c>
      <c r="H213" s="236">
        <v>1</v>
      </c>
      <c r="I213" s="237"/>
      <c r="J213" s="238">
        <f t="shared" si="20"/>
        <v>0</v>
      </c>
      <c r="K213" s="239" t="s">
        <v>2280</v>
      </c>
      <c r="L213" s="16"/>
      <c r="M213" s="93" t="s">
        <v>1</v>
      </c>
      <c r="N213" s="94" t="s">
        <v>34</v>
      </c>
      <c r="O213" s="95">
        <v>0</v>
      </c>
      <c r="P213" s="95">
        <f t="shared" si="21"/>
        <v>0</v>
      </c>
      <c r="Q213" s="95">
        <v>0</v>
      </c>
      <c r="R213" s="95">
        <f t="shared" si="22"/>
        <v>0</v>
      </c>
      <c r="S213" s="95">
        <v>0</v>
      </c>
      <c r="T213" s="96">
        <f t="shared" si="23"/>
        <v>0</v>
      </c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R213" s="97" t="s">
        <v>147</v>
      </c>
      <c r="AT213" s="97" t="s">
        <v>142</v>
      </c>
      <c r="AU213" s="97" t="s">
        <v>76</v>
      </c>
      <c r="AY213" s="7" t="s">
        <v>140</v>
      </c>
      <c r="BE213" s="98">
        <f t="shared" si="24"/>
        <v>0</v>
      </c>
      <c r="BF213" s="98">
        <f t="shared" si="25"/>
        <v>0</v>
      </c>
      <c r="BG213" s="98">
        <f t="shared" si="26"/>
        <v>0</v>
      </c>
      <c r="BH213" s="98">
        <f t="shared" si="27"/>
        <v>0</v>
      </c>
      <c r="BI213" s="98">
        <f t="shared" si="28"/>
        <v>0</v>
      </c>
      <c r="BJ213" s="7" t="s">
        <v>76</v>
      </c>
      <c r="BK213" s="98">
        <f t="shared" si="29"/>
        <v>0</v>
      </c>
      <c r="BL213" s="7" t="s">
        <v>147</v>
      </c>
      <c r="BM213" s="97" t="s">
        <v>1644</v>
      </c>
    </row>
    <row r="214" spans="1:65" s="18" customFormat="1" ht="24.2" customHeight="1" x14ac:dyDescent="0.2">
      <c r="A214" s="15"/>
      <c r="B214" s="16"/>
      <c r="C214" s="266">
        <v>86</v>
      </c>
      <c r="D214" s="266" t="s">
        <v>216</v>
      </c>
      <c r="E214" s="267" t="s">
        <v>2407</v>
      </c>
      <c r="F214" s="268" t="s">
        <v>1633</v>
      </c>
      <c r="G214" s="269" t="s">
        <v>1442</v>
      </c>
      <c r="H214" s="270">
        <v>1</v>
      </c>
      <c r="I214" s="271"/>
      <c r="J214" s="272">
        <f t="shared" si="20"/>
        <v>0</v>
      </c>
      <c r="K214" s="268" t="s">
        <v>2280</v>
      </c>
      <c r="L214" s="161"/>
      <c r="M214" s="162" t="s">
        <v>1</v>
      </c>
      <c r="N214" s="163" t="s">
        <v>34</v>
      </c>
      <c r="O214" s="95">
        <v>0</v>
      </c>
      <c r="P214" s="95">
        <f t="shared" si="21"/>
        <v>0</v>
      </c>
      <c r="Q214" s="95">
        <v>0</v>
      </c>
      <c r="R214" s="95">
        <f t="shared" si="22"/>
        <v>0</v>
      </c>
      <c r="S214" s="95">
        <v>0</v>
      </c>
      <c r="T214" s="96">
        <f t="shared" si="23"/>
        <v>0</v>
      </c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R214" s="97" t="s">
        <v>190</v>
      </c>
      <c r="AT214" s="97" t="s">
        <v>216</v>
      </c>
      <c r="AU214" s="97" t="s">
        <v>76</v>
      </c>
      <c r="AY214" s="7" t="s">
        <v>140</v>
      </c>
      <c r="BE214" s="98">
        <f t="shared" si="24"/>
        <v>0</v>
      </c>
      <c r="BF214" s="98">
        <f t="shared" si="25"/>
        <v>0</v>
      </c>
      <c r="BG214" s="98">
        <f t="shared" si="26"/>
        <v>0</v>
      </c>
      <c r="BH214" s="98">
        <f t="shared" si="27"/>
        <v>0</v>
      </c>
      <c r="BI214" s="98">
        <f t="shared" si="28"/>
        <v>0</v>
      </c>
      <c r="BJ214" s="7" t="s">
        <v>76</v>
      </c>
      <c r="BK214" s="98">
        <f t="shared" si="29"/>
        <v>0</v>
      </c>
      <c r="BL214" s="7" t="s">
        <v>147</v>
      </c>
      <c r="BM214" s="97" t="s">
        <v>972</v>
      </c>
    </row>
    <row r="215" spans="1:65" s="18" customFormat="1" ht="16.5" customHeight="1" x14ac:dyDescent="0.2">
      <c r="A215" s="15"/>
      <c r="B215" s="16"/>
      <c r="C215" s="255">
        <v>87</v>
      </c>
      <c r="D215" s="255" t="s">
        <v>142</v>
      </c>
      <c r="E215" s="256" t="s">
        <v>2408</v>
      </c>
      <c r="F215" s="239" t="s">
        <v>1634</v>
      </c>
      <c r="G215" s="235" t="s">
        <v>1442</v>
      </c>
      <c r="H215" s="236">
        <v>1</v>
      </c>
      <c r="I215" s="237"/>
      <c r="J215" s="238">
        <f t="shared" si="20"/>
        <v>0</v>
      </c>
      <c r="K215" s="239" t="s">
        <v>2280</v>
      </c>
      <c r="L215" s="16"/>
      <c r="M215" s="93" t="s">
        <v>1</v>
      </c>
      <c r="N215" s="94" t="s">
        <v>34</v>
      </c>
      <c r="O215" s="95">
        <v>0</v>
      </c>
      <c r="P215" s="95">
        <f t="shared" si="21"/>
        <v>0</v>
      </c>
      <c r="Q215" s="95">
        <v>0</v>
      </c>
      <c r="R215" s="95">
        <f t="shared" si="22"/>
        <v>0</v>
      </c>
      <c r="S215" s="95">
        <v>0</v>
      </c>
      <c r="T215" s="96">
        <f t="shared" si="23"/>
        <v>0</v>
      </c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R215" s="97" t="s">
        <v>147</v>
      </c>
      <c r="AT215" s="97" t="s">
        <v>142</v>
      </c>
      <c r="AU215" s="97" t="s">
        <v>76</v>
      </c>
      <c r="AY215" s="7" t="s">
        <v>140</v>
      </c>
      <c r="BE215" s="98">
        <f t="shared" si="24"/>
        <v>0</v>
      </c>
      <c r="BF215" s="98">
        <f t="shared" si="25"/>
        <v>0</v>
      </c>
      <c r="BG215" s="98">
        <f t="shared" si="26"/>
        <v>0</v>
      </c>
      <c r="BH215" s="98">
        <f t="shared" si="27"/>
        <v>0</v>
      </c>
      <c r="BI215" s="98">
        <f t="shared" si="28"/>
        <v>0</v>
      </c>
      <c r="BJ215" s="7" t="s">
        <v>76</v>
      </c>
      <c r="BK215" s="98">
        <f t="shared" si="29"/>
        <v>0</v>
      </c>
      <c r="BL215" s="7" t="s">
        <v>147</v>
      </c>
      <c r="BM215" s="97" t="s">
        <v>1645</v>
      </c>
    </row>
    <row r="216" spans="1:65" s="18" customFormat="1" ht="16.5" customHeight="1" x14ac:dyDescent="0.2">
      <c r="A216" s="15"/>
      <c r="B216" s="16"/>
      <c r="C216" s="266">
        <v>88</v>
      </c>
      <c r="D216" s="266" t="s">
        <v>216</v>
      </c>
      <c r="E216" s="267" t="s">
        <v>2409</v>
      </c>
      <c r="F216" s="268" t="s">
        <v>1635</v>
      </c>
      <c r="G216" s="269" t="s">
        <v>1442</v>
      </c>
      <c r="H216" s="270">
        <v>2</v>
      </c>
      <c r="I216" s="271"/>
      <c r="J216" s="272">
        <f t="shared" si="20"/>
        <v>0</v>
      </c>
      <c r="K216" s="268" t="s">
        <v>2280</v>
      </c>
      <c r="L216" s="161"/>
      <c r="M216" s="162" t="s">
        <v>1</v>
      </c>
      <c r="N216" s="163" t="s">
        <v>34</v>
      </c>
      <c r="O216" s="95">
        <v>0</v>
      </c>
      <c r="P216" s="95">
        <f t="shared" si="21"/>
        <v>0</v>
      </c>
      <c r="Q216" s="95">
        <v>0</v>
      </c>
      <c r="R216" s="95">
        <f t="shared" si="22"/>
        <v>0</v>
      </c>
      <c r="S216" s="95">
        <v>0</v>
      </c>
      <c r="T216" s="96">
        <f t="shared" si="23"/>
        <v>0</v>
      </c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R216" s="97" t="s">
        <v>190</v>
      </c>
      <c r="AT216" s="97" t="s">
        <v>216</v>
      </c>
      <c r="AU216" s="97" t="s">
        <v>76</v>
      </c>
      <c r="AY216" s="7" t="s">
        <v>140</v>
      </c>
      <c r="BE216" s="98">
        <f t="shared" si="24"/>
        <v>0</v>
      </c>
      <c r="BF216" s="98">
        <f t="shared" si="25"/>
        <v>0</v>
      </c>
      <c r="BG216" s="98">
        <f t="shared" si="26"/>
        <v>0</v>
      </c>
      <c r="BH216" s="98">
        <f t="shared" si="27"/>
        <v>0</v>
      </c>
      <c r="BI216" s="98">
        <f t="shared" si="28"/>
        <v>0</v>
      </c>
      <c r="BJ216" s="7" t="s">
        <v>76</v>
      </c>
      <c r="BK216" s="98">
        <f t="shared" si="29"/>
        <v>0</v>
      </c>
      <c r="BL216" s="7" t="s">
        <v>147</v>
      </c>
      <c r="BM216" s="97" t="s">
        <v>1646</v>
      </c>
    </row>
    <row r="217" spans="1:65" s="18" customFormat="1" ht="16.5" customHeight="1" x14ac:dyDescent="0.2">
      <c r="A217" s="15"/>
      <c r="B217" s="16"/>
      <c r="C217" s="255">
        <v>89</v>
      </c>
      <c r="D217" s="255" t="s">
        <v>142</v>
      </c>
      <c r="E217" s="256" t="s">
        <v>2410</v>
      </c>
      <c r="F217" s="239" t="s">
        <v>1636</v>
      </c>
      <c r="G217" s="235" t="s">
        <v>1442</v>
      </c>
      <c r="H217" s="236">
        <v>2</v>
      </c>
      <c r="I217" s="237"/>
      <c r="J217" s="238">
        <f t="shared" si="20"/>
        <v>0</v>
      </c>
      <c r="K217" s="268" t="s">
        <v>2280</v>
      </c>
      <c r="L217" s="16"/>
      <c r="M217" s="93" t="s">
        <v>1</v>
      </c>
      <c r="N217" s="94" t="s">
        <v>34</v>
      </c>
      <c r="O217" s="95">
        <v>0</v>
      </c>
      <c r="P217" s="95">
        <f t="shared" si="21"/>
        <v>0</v>
      </c>
      <c r="Q217" s="95">
        <v>0</v>
      </c>
      <c r="R217" s="95">
        <f t="shared" si="22"/>
        <v>0</v>
      </c>
      <c r="S217" s="95">
        <v>0</v>
      </c>
      <c r="T217" s="96">
        <f t="shared" si="23"/>
        <v>0</v>
      </c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R217" s="97" t="s">
        <v>147</v>
      </c>
      <c r="AT217" s="97" t="s">
        <v>142</v>
      </c>
      <c r="AU217" s="97" t="s">
        <v>76</v>
      </c>
      <c r="AY217" s="7" t="s">
        <v>140</v>
      </c>
      <c r="BE217" s="98">
        <f t="shared" si="24"/>
        <v>0</v>
      </c>
      <c r="BF217" s="98">
        <f t="shared" si="25"/>
        <v>0</v>
      </c>
      <c r="BG217" s="98">
        <f t="shared" si="26"/>
        <v>0</v>
      </c>
      <c r="BH217" s="98">
        <f t="shared" si="27"/>
        <v>0</v>
      </c>
      <c r="BI217" s="98">
        <f t="shared" si="28"/>
        <v>0</v>
      </c>
      <c r="BJ217" s="7" t="s">
        <v>76</v>
      </c>
      <c r="BK217" s="98">
        <f t="shared" si="29"/>
        <v>0</v>
      </c>
      <c r="BL217" s="7" t="s">
        <v>147</v>
      </c>
      <c r="BM217" s="97" t="s">
        <v>1647</v>
      </c>
    </row>
    <row r="218" spans="1:65" s="18" customFormat="1" ht="16.5" customHeight="1" x14ac:dyDescent="0.2">
      <c r="A218" s="15"/>
      <c r="B218" s="16"/>
      <c r="C218" s="266">
        <v>90</v>
      </c>
      <c r="D218" s="266" t="s">
        <v>216</v>
      </c>
      <c r="E218" s="267" t="s">
        <v>2411</v>
      </c>
      <c r="F218" s="268" t="s">
        <v>1600</v>
      </c>
      <c r="G218" s="269" t="s">
        <v>1442</v>
      </c>
      <c r="H218" s="270">
        <v>1</v>
      </c>
      <c r="I218" s="271"/>
      <c r="J218" s="272">
        <f t="shared" si="20"/>
        <v>0</v>
      </c>
      <c r="K218" s="268" t="s">
        <v>2280</v>
      </c>
      <c r="L218" s="161"/>
      <c r="M218" s="162" t="s">
        <v>1</v>
      </c>
      <c r="N218" s="163" t="s">
        <v>34</v>
      </c>
      <c r="O218" s="95">
        <v>0</v>
      </c>
      <c r="P218" s="95">
        <f t="shared" si="21"/>
        <v>0</v>
      </c>
      <c r="Q218" s="95">
        <v>0</v>
      </c>
      <c r="R218" s="95">
        <f t="shared" si="22"/>
        <v>0</v>
      </c>
      <c r="S218" s="95">
        <v>0</v>
      </c>
      <c r="T218" s="96">
        <f t="shared" si="23"/>
        <v>0</v>
      </c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R218" s="97" t="s">
        <v>190</v>
      </c>
      <c r="AT218" s="97" t="s">
        <v>216</v>
      </c>
      <c r="AU218" s="97" t="s">
        <v>76</v>
      </c>
      <c r="AY218" s="7" t="s">
        <v>140</v>
      </c>
      <c r="BE218" s="98">
        <f t="shared" si="24"/>
        <v>0</v>
      </c>
      <c r="BF218" s="98">
        <f t="shared" si="25"/>
        <v>0</v>
      </c>
      <c r="BG218" s="98">
        <f t="shared" si="26"/>
        <v>0</v>
      </c>
      <c r="BH218" s="98">
        <f t="shared" si="27"/>
        <v>0</v>
      </c>
      <c r="BI218" s="98">
        <f t="shared" si="28"/>
        <v>0</v>
      </c>
      <c r="BJ218" s="7" t="s">
        <v>76</v>
      </c>
      <c r="BK218" s="98">
        <f t="shared" si="29"/>
        <v>0</v>
      </c>
      <c r="BL218" s="7" t="s">
        <v>147</v>
      </c>
      <c r="BM218" s="97" t="s">
        <v>1648</v>
      </c>
    </row>
    <row r="219" spans="1:65" s="18" customFormat="1" ht="16.5" customHeight="1" x14ac:dyDescent="0.2">
      <c r="A219" s="15"/>
      <c r="B219" s="16"/>
      <c r="C219" s="255">
        <v>91</v>
      </c>
      <c r="D219" s="255" t="s">
        <v>142</v>
      </c>
      <c r="E219" s="256" t="s">
        <v>2412</v>
      </c>
      <c r="F219" s="239" t="s">
        <v>1586</v>
      </c>
      <c r="G219" s="235" t="s">
        <v>1442</v>
      </c>
      <c r="H219" s="236">
        <v>1</v>
      </c>
      <c r="I219" s="237"/>
      <c r="J219" s="238">
        <f t="shared" si="20"/>
        <v>0</v>
      </c>
      <c r="K219" s="239" t="s">
        <v>2280</v>
      </c>
      <c r="L219" s="16"/>
      <c r="M219" s="93" t="s">
        <v>1</v>
      </c>
      <c r="N219" s="94" t="s">
        <v>34</v>
      </c>
      <c r="O219" s="95">
        <v>0</v>
      </c>
      <c r="P219" s="95">
        <f t="shared" si="21"/>
        <v>0</v>
      </c>
      <c r="Q219" s="95">
        <v>0</v>
      </c>
      <c r="R219" s="95">
        <f t="shared" si="22"/>
        <v>0</v>
      </c>
      <c r="S219" s="95">
        <v>0</v>
      </c>
      <c r="T219" s="96">
        <f t="shared" si="23"/>
        <v>0</v>
      </c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R219" s="97" t="s">
        <v>147</v>
      </c>
      <c r="AT219" s="97" t="s">
        <v>142</v>
      </c>
      <c r="AU219" s="97" t="s">
        <v>76</v>
      </c>
      <c r="AY219" s="7" t="s">
        <v>140</v>
      </c>
      <c r="BE219" s="98">
        <f t="shared" si="24"/>
        <v>0</v>
      </c>
      <c r="BF219" s="98">
        <f t="shared" si="25"/>
        <v>0</v>
      </c>
      <c r="BG219" s="98">
        <f t="shared" si="26"/>
        <v>0</v>
      </c>
      <c r="BH219" s="98">
        <f t="shared" si="27"/>
        <v>0</v>
      </c>
      <c r="BI219" s="98">
        <f t="shared" si="28"/>
        <v>0</v>
      </c>
      <c r="BJ219" s="7" t="s">
        <v>76</v>
      </c>
      <c r="BK219" s="98">
        <f t="shared" si="29"/>
        <v>0</v>
      </c>
      <c r="BL219" s="7" t="s">
        <v>147</v>
      </c>
      <c r="BM219" s="97" t="s">
        <v>1649</v>
      </c>
    </row>
    <row r="220" spans="1:65" s="18" customFormat="1" ht="24.2" customHeight="1" x14ac:dyDescent="0.2">
      <c r="A220" s="15"/>
      <c r="B220" s="16"/>
      <c r="C220" s="266">
        <v>92</v>
      </c>
      <c r="D220" s="266" t="s">
        <v>216</v>
      </c>
      <c r="E220" s="267" t="s">
        <v>2413</v>
      </c>
      <c r="F220" s="268" t="s">
        <v>1637</v>
      </c>
      <c r="G220" s="269" t="s">
        <v>1442</v>
      </c>
      <c r="H220" s="270">
        <v>1</v>
      </c>
      <c r="I220" s="271"/>
      <c r="J220" s="272">
        <f t="shared" si="20"/>
        <v>0</v>
      </c>
      <c r="K220" s="268" t="s">
        <v>2280</v>
      </c>
      <c r="L220" s="161"/>
      <c r="M220" s="162" t="s">
        <v>1</v>
      </c>
      <c r="N220" s="163" t="s">
        <v>34</v>
      </c>
      <c r="O220" s="95">
        <v>0</v>
      </c>
      <c r="P220" s="95">
        <f t="shared" si="21"/>
        <v>0</v>
      </c>
      <c r="Q220" s="95">
        <v>0</v>
      </c>
      <c r="R220" s="95">
        <f t="shared" si="22"/>
        <v>0</v>
      </c>
      <c r="S220" s="95">
        <v>0</v>
      </c>
      <c r="T220" s="96">
        <f t="shared" si="23"/>
        <v>0</v>
      </c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R220" s="97" t="s">
        <v>190</v>
      </c>
      <c r="AT220" s="97" t="s">
        <v>216</v>
      </c>
      <c r="AU220" s="97" t="s">
        <v>76</v>
      </c>
      <c r="AY220" s="7" t="s">
        <v>140</v>
      </c>
      <c r="BE220" s="98">
        <f t="shared" si="24"/>
        <v>0</v>
      </c>
      <c r="BF220" s="98">
        <f t="shared" si="25"/>
        <v>0</v>
      </c>
      <c r="BG220" s="98">
        <f t="shared" si="26"/>
        <v>0</v>
      </c>
      <c r="BH220" s="98">
        <f t="shared" si="27"/>
        <v>0</v>
      </c>
      <c r="BI220" s="98">
        <f t="shared" si="28"/>
        <v>0</v>
      </c>
      <c r="BJ220" s="7" t="s">
        <v>76</v>
      </c>
      <c r="BK220" s="98">
        <f t="shared" si="29"/>
        <v>0</v>
      </c>
      <c r="BL220" s="7" t="s">
        <v>147</v>
      </c>
      <c r="BM220" s="97" t="s">
        <v>1650</v>
      </c>
    </row>
    <row r="221" spans="1:65" s="18" customFormat="1" ht="16.5" customHeight="1" x14ac:dyDescent="0.2">
      <c r="A221" s="15"/>
      <c r="B221" s="16"/>
      <c r="C221" s="255">
        <v>93</v>
      </c>
      <c r="D221" s="255" t="s">
        <v>142</v>
      </c>
      <c r="E221" s="256" t="s">
        <v>2414</v>
      </c>
      <c r="F221" s="239" t="s">
        <v>1586</v>
      </c>
      <c r="G221" s="235" t="s">
        <v>1442</v>
      </c>
      <c r="H221" s="236">
        <v>1</v>
      </c>
      <c r="I221" s="237"/>
      <c r="J221" s="238">
        <f t="shared" si="20"/>
        <v>0</v>
      </c>
      <c r="K221" s="239" t="s">
        <v>2280</v>
      </c>
      <c r="L221" s="16"/>
      <c r="M221" s="93" t="s">
        <v>1</v>
      </c>
      <c r="N221" s="94" t="s">
        <v>34</v>
      </c>
      <c r="O221" s="95">
        <v>0</v>
      </c>
      <c r="P221" s="95">
        <f t="shared" si="21"/>
        <v>0</v>
      </c>
      <c r="Q221" s="95">
        <v>0</v>
      </c>
      <c r="R221" s="95">
        <f t="shared" si="22"/>
        <v>0</v>
      </c>
      <c r="S221" s="95">
        <v>0</v>
      </c>
      <c r="T221" s="96">
        <f t="shared" si="23"/>
        <v>0</v>
      </c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R221" s="97" t="s">
        <v>147</v>
      </c>
      <c r="AT221" s="97" t="s">
        <v>142</v>
      </c>
      <c r="AU221" s="97" t="s">
        <v>76</v>
      </c>
      <c r="AY221" s="7" t="s">
        <v>140</v>
      </c>
      <c r="BE221" s="98">
        <f t="shared" si="24"/>
        <v>0</v>
      </c>
      <c r="BF221" s="98">
        <f t="shared" si="25"/>
        <v>0</v>
      </c>
      <c r="BG221" s="98">
        <f t="shared" si="26"/>
        <v>0</v>
      </c>
      <c r="BH221" s="98">
        <f t="shared" si="27"/>
        <v>0</v>
      </c>
      <c r="BI221" s="98">
        <f t="shared" si="28"/>
        <v>0</v>
      </c>
      <c r="BJ221" s="7" t="s">
        <v>76</v>
      </c>
      <c r="BK221" s="98">
        <f t="shared" si="29"/>
        <v>0</v>
      </c>
      <c r="BL221" s="7" t="s">
        <v>147</v>
      </c>
      <c r="BM221" s="97" t="s">
        <v>1651</v>
      </c>
    </row>
    <row r="222" spans="1:65" s="18" customFormat="1" ht="33" customHeight="1" x14ac:dyDescent="0.2">
      <c r="A222" s="15"/>
      <c r="B222" s="16"/>
      <c r="C222" s="266">
        <v>94</v>
      </c>
      <c r="D222" s="266" t="s">
        <v>216</v>
      </c>
      <c r="E222" s="267" t="s">
        <v>2415</v>
      </c>
      <c r="F222" s="268" t="s">
        <v>1602</v>
      </c>
      <c r="G222" s="269" t="s">
        <v>1442</v>
      </c>
      <c r="H222" s="270">
        <v>10</v>
      </c>
      <c r="I222" s="271"/>
      <c r="J222" s="272">
        <f t="shared" si="20"/>
        <v>0</v>
      </c>
      <c r="K222" s="268" t="s">
        <v>2280</v>
      </c>
      <c r="L222" s="161"/>
      <c r="M222" s="162" t="s">
        <v>1</v>
      </c>
      <c r="N222" s="163" t="s">
        <v>34</v>
      </c>
      <c r="O222" s="95">
        <v>0</v>
      </c>
      <c r="P222" s="95">
        <f t="shared" si="21"/>
        <v>0</v>
      </c>
      <c r="Q222" s="95">
        <v>0</v>
      </c>
      <c r="R222" s="95">
        <f t="shared" si="22"/>
        <v>0</v>
      </c>
      <c r="S222" s="95">
        <v>0</v>
      </c>
      <c r="T222" s="96">
        <f t="shared" si="23"/>
        <v>0</v>
      </c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R222" s="97" t="s">
        <v>190</v>
      </c>
      <c r="AT222" s="97" t="s">
        <v>216</v>
      </c>
      <c r="AU222" s="97" t="s">
        <v>76</v>
      </c>
      <c r="AY222" s="7" t="s">
        <v>140</v>
      </c>
      <c r="BE222" s="98">
        <f t="shared" si="24"/>
        <v>0</v>
      </c>
      <c r="BF222" s="98">
        <f t="shared" si="25"/>
        <v>0</v>
      </c>
      <c r="BG222" s="98">
        <f t="shared" si="26"/>
        <v>0</v>
      </c>
      <c r="BH222" s="98">
        <f t="shared" si="27"/>
        <v>0</v>
      </c>
      <c r="BI222" s="98">
        <f t="shared" si="28"/>
        <v>0</v>
      </c>
      <c r="BJ222" s="7" t="s">
        <v>76</v>
      </c>
      <c r="BK222" s="98">
        <f t="shared" si="29"/>
        <v>0</v>
      </c>
      <c r="BL222" s="7" t="s">
        <v>147</v>
      </c>
      <c r="BM222" s="97" t="s">
        <v>1652</v>
      </c>
    </row>
    <row r="223" spans="1:65" s="18" customFormat="1" ht="16.5" customHeight="1" x14ac:dyDescent="0.2">
      <c r="A223" s="15"/>
      <c r="B223" s="16"/>
      <c r="C223" s="255">
        <v>95</v>
      </c>
      <c r="D223" s="255" t="s">
        <v>142</v>
      </c>
      <c r="E223" s="256" t="s">
        <v>2416</v>
      </c>
      <c r="F223" s="239" t="s">
        <v>1586</v>
      </c>
      <c r="G223" s="235" t="s">
        <v>1442</v>
      </c>
      <c r="H223" s="236">
        <v>10</v>
      </c>
      <c r="I223" s="237"/>
      <c r="J223" s="238">
        <f t="shared" si="20"/>
        <v>0</v>
      </c>
      <c r="K223" s="239" t="s">
        <v>2280</v>
      </c>
      <c r="L223" s="16"/>
      <c r="M223" s="93" t="s">
        <v>1</v>
      </c>
      <c r="N223" s="94" t="s">
        <v>34</v>
      </c>
      <c r="O223" s="95">
        <v>0</v>
      </c>
      <c r="P223" s="95">
        <f t="shared" si="21"/>
        <v>0</v>
      </c>
      <c r="Q223" s="95">
        <v>0</v>
      </c>
      <c r="R223" s="95">
        <f t="shared" si="22"/>
        <v>0</v>
      </c>
      <c r="S223" s="95">
        <v>0</v>
      </c>
      <c r="T223" s="96">
        <f t="shared" si="23"/>
        <v>0</v>
      </c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R223" s="97" t="s">
        <v>147</v>
      </c>
      <c r="AT223" s="97" t="s">
        <v>142</v>
      </c>
      <c r="AU223" s="97" t="s">
        <v>76</v>
      </c>
      <c r="AY223" s="7" t="s">
        <v>140</v>
      </c>
      <c r="BE223" s="98">
        <f t="shared" si="24"/>
        <v>0</v>
      </c>
      <c r="BF223" s="98">
        <f t="shared" si="25"/>
        <v>0</v>
      </c>
      <c r="BG223" s="98">
        <f t="shared" si="26"/>
        <v>0</v>
      </c>
      <c r="BH223" s="98">
        <f t="shared" si="27"/>
        <v>0</v>
      </c>
      <c r="BI223" s="98">
        <f t="shared" si="28"/>
        <v>0</v>
      </c>
      <c r="BJ223" s="7" t="s">
        <v>76</v>
      </c>
      <c r="BK223" s="98">
        <f t="shared" si="29"/>
        <v>0</v>
      </c>
      <c r="BL223" s="7" t="s">
        <v>147</v>
      </c>
      <c r="BM223" s="97" t="s">
        <v>1653</v>
      </c>
    </row>
    <row r="224" spans="1:65" s="76" customFormat="1" ht="25.9" customHeight="1" x14ac:dyDescent="0.2">
      <c r="B224" s="77"/>
      <c r="D224" s="78" t="s">
        <v>67</v>
      </c>
      <c r="E224" s="79" t="s">
        <v>1669</v>
      </c>
      <c r="F224" s="79" t="s">
        <v>1670</v>
      </c>
      <c r="H224" s="233"/>
      <c r="J224" s="80">
        <f>SUM(J225:J255)</f>
        <v>0</v>
      </c>
      <c r="L224" s="77"/>
      <c r="M224" s="81"/>
      <c r="N224" s="82"/>
      <c r="O224" s="82"/>
      <c r="P224" s="83">
        <f>SUM(P225:P255)</f>
        <v>0</v>
      </c>
      <c r="Q224" s="82"/>
      <c r="R224" s="83">
        <f>SUM(R225:R255)</f>
        <v>0</v>
      </c>
      <c r="S224" s="82"/>
      <c r="T224" s="84">
        <f>SUM(T225:T255)</f>
        <v>0</v>
      </c>
      <c r="W224" s="294"/>
      <c r="AR224" s="78" t="s">
        <v>76</v>
      </c>
      <c r="AT224" s="85" t="s">
        <v>67</v>
      </c>
      <c r="AU224" s="85" t="s">
        <v>68</v>
      </c>
      <c r="AY224" s="78" t="s">
        <v>140</v>
      </c>
      <c r="BK224" s="86">
        <f>SUM(BK225:BK255)</f>
        <v>0</v>
      </c>
    </row>
    <row r="225" spans="1:65" s="18" customFormat="1" ht="24.2" customHeight="1" x14ac:dyDescent="0.2">
      <c r="A225" s="15"/>
      <c r="B225" s="16"/>
      <c r="C225" s="266">
        <v>96</v>
      </c>
      <c r="D225" s="266" t="s">
        <v>216</v>
      </c>
      <c r="E225" s="267" t="s">
        <v>2417</v>
      </c>
      <c r="F225" s="268" t="s">
        <v>1655</v>
      </c>
      <c r="G225" s="269" t="s">
        <v>240</v>
      </c>
      <c r="H225" s="270">
        <v>565</v>
      </c>
      <c r="I225" s="271"/>
      <c r="J225" s="272">
        <f t="shared" ref="J225:J255" si="30">ROUND(I225*H225,2)</f>
        <v>0</v>
      </c>
      <c r="K225" s="268" t="s">
        <v>2280</v>
      </c>
      <c r="L225" s="161"/>
      <c r="M225" s="162" t="s">
        <v>1</v>
      </c>
      <c r="N225" s="163" t="s">
        <v>34</v>
      </c>
      <c r="O225" s="95">
        <v>0</v>
      </c>
      <c r="P225" s="95">
        <f t="shared" ref="P225:P255" si="31">O225*H225</f>
        <v>0</v>
      </c>
      <c r="Q225" s="95">
        <v>0</v>
      </c>
      <c r="R225" s="95">
        <f t="shared" ref="R225:R255" si="32">Q225*H225</f>
        <v>0</v>
      </c>
      <c r="S225" s="95">
        <v>0</v>
      </c>
      <c r="T225" s="96">
        <f t="shared" ref="T225:T255" si="33">S225*H225</f>
        <v>0</v>
      </c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R225" s="97" t="s">
        <v>190</v>
      </c>
      <c r="AT225" s="97" t="s">
        <v>216</v>
      </c>
      <c r="AU225" s="97" t="s">
        <v>76</v>
      </c>
      <c r="AY225" s="7" t="s">
        <v>140</v>
      </c>
      <c r="BE225" s="98">
        <f t="shared" ref="BE225:BE255" si="34">IF(N225="základní",J225,0)</f>
        <v>0</v>
      </c>
      <c r="BF225" s="98">
        <f t="shared" ref="BF225:BF255" si="35">IF(N225="snížená",J225,0)</f>
        <v>0</v>
      </c>
      <c r="BG225" s="98">
        <f t="shared" ref="BG225:BG255" si="36">IF(N225="zákl. přenesená",J225,0)</f>
        <v>0</v>
      </c>
      <c r="BH225" s="98">
        <f t="shared" ref="BH225:BH255" si="37">IF(N225="sníž. přenesená",J225,0)</f>
        <v>0</v>
      </c>
      <c r="BI225" s="98">
        <f t="shared" ref="BI225:BI255" si="38">IF(N225="nulová",J225,0)</f>
        <v>0</v>
      </c>
      <c r="BJ225" s="7" t="s">
        <v>76</v>
      </c>
      <c r="BK225" s="98">
        <f t="shared" ref="BK225:BK255" si="39">ROUND(I225*H225,2)</f>
        <v>0</v>
      </c>
      <c r="BL225" s="7" t="s">
        <v>147</v>
      </c>
      <c r="BM225" s="97" t="s">
        <v>1671</v>
      </c>
    </row>
    <row r="226" spans="1:65" s="18" customFormat="1" ht="16.5" customHeight="1" x14ac:dyDescent="0.2">
      <c r="A226" s="15"/>
      <c r="B226" s="16"/>
      <c r="C226" s="255">
        <v>97</v>
      </c>
      <c r="D226" s="255" t="s">
        <v>142</v>
      </c>
      <c r="E226" s="256" t="s">
        <v>2418</v>
      </c>
      <c r="F226" s="239" t="s">
        <v>1656</v>
      </c>
      <c r="G226" s="235" t="s">
        <v>240</v>
      </c>
      <c r="H226" s="236">
        <v>565</v>
      </c>
      <c r="I226" s="237"/>
      <c r="J226" s="238">
        <f t="shared" si="30"/>
        <v>0</v>
      </c>
      <c r="K226" s="239" t="s">
        <v>2280</v>
      </c>
      <c r="L226" s="16"/>
      <c r="M226" s="93" t="s">
        <v>1</v>
      </c>
      <c r="N226" s="94" t="s">
        <v>34</v>
      </c>
      <c r="O226" s="95">
        <v>0</v>
      </c>
      <c r="P226" s="95">
        <f t="shared" si="31"/>
        <v>0</v>
      </c>
      <c r="Q226" s="95">
        <v>0</v>
      </c>
      <c r="R226" s="95">
        <f t="shared" si="32"/>
        <v>0</v>
      </c>
      <c r="S226" s="95">
        <v>0</v>
      </c>
      <c r="T226" s="96">
        <f t="shared" si="33"/>
        <v>0</v>
      </c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R226" s="97" t="s">
        <v>147</v>
      </c>
      <c r="AT226" s="97" t="s">
        <v>142</v>
      </c>
      <c r="AU226" s="97" t="s">
        <v>76</v>
      </c>
      <c r="AY226" s="7" t="s">
        <v>140</v>
      </c>
      <c r="BE226" s="98">
        <f t="shared" si="34"/>
        <v>0</v>
      </c>
      <c r="BF226" s="98">
        <f t="shared" si="35"/>
        <v>0</v>
      </c>
      <c r="BG226" s="98">
        <f t="shared" si="36"/>
        <v>0</v>
      </c>
      <c r="BH226" s="98">
        <f t="shared" si="37"/>
        <v>0</v>
      </c>
      <c r="BI226" s="98">
        <f t="shared" si="38"/>
        <v>0</v>
      </c>
      <c r="BJ226" s="7" t="s">
        <v>76</v>
      </c>
      <c r="BK226" s="98">
        <f t="shared" si="39"/>
        <v>0</v>
      </c>
      <c r="BL226" s="7" t="s">
        <v>147</v>
      </c>
      <c r="BM226" s="97" t="s">
        <v>1672</v>
      </c>
    </row>
    <row r="227" spans="1:65" s="18" customFormat="1" ht="16.5" customHeight="1" x14ac:dyDescent="0.2">
      <c r="A227" s="15"/>
      <c r="B227" s="16"/>
      <c r="C227" s="266">
        <v>98</v>
      </c>
      <c r="D227" s="266" t="s">
        <v>216</v>
      </c>
      <c r="E227" s="267" t="s">
        <v>2419</v>
      </c>
      <c r="F227" s="268" t="s">
        <v>1657</v>
      </c>
      <c r="G227" s="269" t="s">
        <v>1442</v>
      </c>
      <c r="H227" s="270">
        <v>2</v>
      </c>
      <c r="I227" s="271"/>
      <c r="J227" s="272">
        <f t="shared" si="30"/>
        <v>0</v>
      </c>
      <c r="K227" s="268" t="s">
        <v>2280</v>
      </c>
      <c r="L227" s="161"/>
      <c r="M227" s="162" t="s">
        <v>1</v>
      </c>
      <c r="N227" s="163" t="s">
        <v>34</v>
      </c>
      <c r="O227" s="95">
        <v>0</v>
      </c>
      <c r="P227" s="95">
        <f t="shared" si="31"/>
        <v>0</v>
      </c>
      <c r="Q227" s="95">
        <v>0</v>
      </c>
      <c r="R227" s="95">
        <f t="shared" si="32"/>
        <v>0</v>
      </c>
      <c r="S227" s="95">
        <v>0</v>
      </c>
      <c r="T227" s="96">
        <f t="shared" si="33"/>
        <v>0</v>
      </c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R227" s="97" t="s">
        <v>190</v>
      </c>
      <c r="AT227" s="97" t="s">
        <v>216</v>
      </c>
      <c r="AU227" s="97" t="s">
        <v>76</v>
      </c>
      <c r="AY227" s="7" t="s">
        <v>140</v>
      </c>
      <c r="BE227" s="98">
        <f t="shared" si="34"/>
        <v>0</v>
      </c>
      <c r="BF227" s="98">
        <f t="shared" si="35"/>
        <v>0</v>
      </c>
      <c r="BG227" s="98">
        <f t="shared" si="36"/>
        <v>0</v>
      </c>
      <c r="BH227" s="98">
        <f t="shared" si="37"/>
        <v>0</v>
      </c>
      <c r="BI227" s="98">
        <f t="shared" si="38"/>
        <v>0</v>
      </c>
      <c r="BJ227" s="7" t="s">
        <v>76</v>
      </c>
      <c r="BK227" s="98">
        <f t="shared" si="39"/>
        <v>0</v>
      </c>
      <c r="BL227" s="7" t="s">
        <v>147</v>
      </c>
      <c r="BM227" s="97" t="s">
        <v>1673</v>
      </c>
    </row>
    <row r="228" spans="1:65" s="18" customFormat="1" ht="16.5" customHeight="1" x14ac:dyDescent="0.2">
      <c r="A228" s="15"/>
      <c r="B228" s="16"/>
      <c r="C228" s="255">
        <v>99</v>
      </c>
      <c r="D228" s="255" t="s">
        <v>142</v>
      </c>
      <c r="E228" s="256" t="s">
        <v>2420</v>
      </c>
      <c r="F228" s="239" t="s">
        <v>1586</v>
      </c>
      <c r="G228" s="235" t="s">
        <v>1442</v>
      </c>
      <c r="H228" s="236">
        <v>2</v>
      </c>
      <c r="I228" s="237"/>
      <c r="J228" s="238">
        <f t="shared" si="30"/>
        <v>0</v>
      </c>
      <c r="K228" s="239" t="s">
        <v>2280</v>
      </c>
      <c r="L228" s="16"/>
      <c r="M228" s="93" t="s">
        <v>1</v>
      </c>
      <c r="N228" s="94" t="s">
        <v>34</v>
      </c>
      <c r="O228" s="95">
        <v>0</v>
      </c>
      <c r="P228" s="95">
        <f t="shared" si="31"/>
        <v>0</v>
      </c>
      <c r="Q228" s="95">
        <v>0</v>
      </c>
      <c r="R228" s="95">
        <f t="shared" si="32"/>
        <v>0</v>
      </c>
      <c r="S228" s="95">
        <v>0</v>
      </c>
      <c r="T228" s="96">
        <f t="shared" si="33"/>
        <v>0</v>
      </c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R228" s="97" t="s">
        <v>147</v>
      </c>
      <c r="AT228" s="97" t="s">
        <v>142</v>
      </c>
      <c r="AU228" s="97" t="s">
        <v>76</v>
      </c>
      <c r="AY228" s="7" t="s">
        <v>140</v>
      </c>
      <c r="BE228" s="98">
        <f t="shared" si="34"/>
        <v>0</v>
      </c>
      <c r="BF228" s="98">
        <f t="shared" si="35"/>
        <v>0</v>
      </c>
      <c r="BG228" s="98">
        <f t="shared" si="36"/>
        <v>0</v>
      </c>
      <c r="BH228" s="98">
        <f t="shared" si="37"/>
        <v>0</v>
      </c>
      <c r="BI228" s="98">
        <f t="shared" si="38"/>
        <v>0</v>
      </c>
      <c r="BJ228" s="7" t="s">
        <v>76</v>
      </c>
      <c r="BK228" s="98">
        <f t="shared" si="39"/>
        <v>0</v>
      </c>
      <c r="BL228" s="7" t="s">
        <v>147</v>
      </c>
      <c r="BM228" s="97" t="s">
        <v>1674</v>
      </c>
    </row>
    <row r="229" spans="1:65" s="18" customFormat="1" ht="16.5" customHeight="1" x14ac:dyDescent="0.2">
      <c r="A229" s="15"/>
      <c r="B229" s="16"/>
      <c r="C229" s="266">
        <v>100</v>
      </c>
      <c r="D229" s="266" t="s">
        <v>216</v>
      </c>
      <c r="E229" s="267" t="s">
        <v>2421</v>
      </c>
      <c r="F229" s="268" t="s">
        <v>1658</v>
      </c>
      <c r="G229" s="269" t="s">
        <v>1442</v>
      </c>
      <c r="H229" s="270">
        <v>1</v>
      </c>
      <c r="I229" s="271"/>
      <c r="J229" s="272">
        <f t="shared" si="30"/>
        <v>0</v>
      </c>
      <c r="K229" s="268" t="s">
        <v>2280</v>
      </c>
      <c r="L229" s="161"/>
      <c r="M229" s="162" t="s">
        <v>1</v>
      </c>
      <c r="N229" s="163" t="s">
        <v>34</v>
      </c>
      <c r="O229" s="95">
        <v>0</v>
      </c>
      <c r="P229" s="95">
        <f t="shared" si="31"/>
        <v>0</v>
      </c>
      <c r="Q229" s="95">
        <v>0</v>
      </c>
      <c r="R229" s="95">
        <f t="shared" si="32"/>
        <v>0</v>
      </c>
      <c r="S229" s="95">
        <v>0</v>
      </c>
      <c r="T229" s="96">
        <f t="shared" si="33"/>
        <v>0</v>
      </c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R229" s="97" t="s">
        <v>190</v>
      </c>
      <c r="AT229" s="97" t="s">
        <v>216</v>
      </c>
      <c r="AU229" s="97" t="s">
        <v>76</v>
      </c>
      <c r="AY229" s="7" t="s">
        <v>140</v>
      </c>
      <c r="BE229" s="98">
        <f t="shared" si="34"/>
        <v>0</v>
      </c>
      <c r="BF229" s="98">
        <f t="shared" si="35"/>
        <v>0</v>
      </c>
      <c r="BG229" s="98">
        <f t="shared" si="36"/>
        <v>0</v>
      </c>
      <c r="BH229" s="98">
        <f t="shared" si="37"/>
        <v>0</v>
      </c>
      <c r="BI229" s="98">
        <f t="shared" si="38"/>
        <v>0</v>
      </c>
      <c r="BJ229" s="7" t="s">
        <v>76</v>
      </c>
      <c r="BK229" s="98">
        <f t="shared" si="39"/>
        <v>0</v>
      </c>
      <c r="BL229" s="7" t="s">
        <v>147</v>
      </c>
      <c r="BM229" s="97" t="s">
        <v>1675</v>
      </c>
    </row>
    <row r="230" spans="1:65" s="18" customFormat="1" ht="16.5" customHeight="1" x14ac:dyDescent="0.2">
      <c r="A230" s="15"/>
      <c r="B230" s="16"/>
      <c r="C230" s="255">
        <v>101</v>
      </c>
      <c r="D230" s="255" t="s">
        <v>142</v>
      </c>
      <c r="E230" s="256" t="s">
        <v>2422</v>
      </c>
      <c r="F230" s="239" t="s">
        <v>1586</v>
      </c>
      <c r="G230" s="235" t="s">
        <v>1442</v>
      </c>
      <c r="H230" s="236">
        <v>1</v>
      </c>
      <c r="I230" s="237"/>
      <c r="J230" s="238">
        <f t="shared" si="30"/>
        <v>0</v>
      </c>
      <c r="K230" s="239" t="s">
        <v>2280</v>
      </c>
      <c r="L230" s="16"/>
      <c r="M230" s="93" t="s">
        <v>1</v>
      </c>
      <c r="N230" s="94" t="s">
        <v>34</v>
      </c>
      <c r="O230" s="95">
        <v>0</v>
      </c>
      <c r="P230" s="95">
        <f t="shared" si="31"/>
        <v>0</v>
      </c>
      <c r="Q230" s="95">
        <v>0</v>
      </c>
      <c r="R230" s="95">
        <f t="shared" si="32"/>
        <v>0</v>
      </c>
      <c r="S230" s="95">
        <v>0</v>
      </c>
      <c r="T230" s="96">
        <f t="shared" si="33"/>
        <v>0</v>
      </c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R230" s="97" t="s">
        <v>147</v>
      </c>
      <c r="AT230" s="97" t="s">
        <v>142</v>
      </c>
      <c r="AU230" s="97" t="s">
        <v>76</v>
      </c>
      <c r="AY230" s="7" t="s">
        <v>140</v>
      </c>
      <c r="BE230" s="98">
        <f t="shared" si="34"/>
        <v>0</v>
      </c>
      <c r="BF230" s="98">
        <f t="shared" si="35"/>
        <v>0</v>
      </c>
      <c r="BG230" s="98">
        <f t="shared" si="36"/>
        <v>0</v>
      </c>
      <c r="BH230" s="98">
        <f t="shared" si="37"/>
        <v>0</v>
      </c>
      <c r="BI230" s="98">
        <f t="shared" si="38"/>
        <v>0</v>
      </c>
      <c r="BJ230" s="7" t="s">
        <v>76</v>
      </c>
      <c r="BK230" s="98">
        <f t="shared" si="39"/>
        <v>0</v>
      </c>
      <c r="BL230" s="7" t="s">
        <v>147</v>
      </c>
      <c r="BM230" s="97" t="s">
        <v>1676</v>
      </c>
    </row>
    <row r="231" spans="1:65" s="18" customFormat="1" ht="16.5" customHeight="1" x14ac:dyDescent="0.2">
      <c r="A231" s="15"/>
      <c r="B231" s="16"/>
      <c r="C231" s="266">
        <v>102</v>
      </c>
      <c r="D231" s="266" t="s">
        <v>216</v>
      </c>
      <c r="E231" s="267" t="s">
        <v>2423</v>
      </c>
      <c r="F231" s="268" t="s">
        <v>1659</v>
      </c>
      <c r="G231" s="269" t="s">
        <v>1442</v>
      </c>
      <c r="H231" s="270">
        <v>10</v>
      </c>
      <c r="I231" s="271"/>
      <c r="J231" s="272">
        <f t="shared" si="30"/>
        <v>0</v>
      </c>
      <c r="K231" s="268" t="s">
        <v>2280</v>
      </c>
      <c r="L231" s="161"/>
      <c r="M231" s="162" t="s">
        <v>1</v>
      </c>
      <c r="N231" s="163" t="s">
        <v>34</v>
      </c>
      <c r="O231" s="95">
        <v>0</v>
      </c>
      <c r="P231" s="95">
        <f t="shared" si="31"/>
        <v>0</v>
      </c>
      <c r="Q231" s="95">
        <v>0</v>
      </c>
      <c r="R231" s="95">
        <f t="shared" si="32"/>
        <v>0</v>
      </c>
      <c r="S231" s="95">
        <v>0</v>
      </c>
      <c r="T231" s="96">
        <f t="shared" si="33"/>
        <v>0</v>
      </c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R231" s="97" t="s">
        <v>190</v>
      </c>
      <c r="AT231" s="97" t="s">
        <v>216</v>
      </c>
      <c r="AU231" s="97" t="s">
        <v>76</v>
      </c>
      <c r="AY231" s="7" t="s">
        <v>140</v>
      </c>
      <c r="BE231" s="98">
        <f t="shared" si="34"/>
        <v>0</v>
      </c>
      <c r="BF231" s="98">
        <f t="shared" si="35"/>
        <v>0</v>
      </c>
      <c r="BG231" s="98">
        <f t="shared" si="36"/>
        <v>0</v>
      </c>
      <c r="BH231" s="98">
        <f t="shared" si="37"/>
        <v>0</v>
      </c>
      <c r="BI231" s="98">
        <f t="shared" si="38"/>
        <v>0</v>
      </c>
      <c r="BJ231" s="7" t="s">
        <v>76</v>
      </c>
      <c r="BK231" s="98">
        <f t="shared" si="39"/>
        <v>0</v>
      </c>
      <c r="BL231" s="7" t="s">
        <v>147</v>
      </c>
      <c r="BM231" s="97" t="s">
        <v>1677</v>
      </c>
    </row>
    <row r="232" spans="1:65" s="18" customFormat="1" ht="16.5" customHeight="1" x14ac:dyDescent="0.2">
      <c r="A232" s="15"/>
      <c r="B232" s="16"/>
      <c r="C232" s="255">
        <v>103</v>
      </c>
      <c r="D232" s="255" t="s">
        <v>142</v>
      </c>
      <c r="E232" s="256" t="s">
        <v>2424</v>
      </c>
      <c r="F232" s="239" t="s">
        <v>1586</v>
      </c>
      <c r="G232" s="235" t="s">
        <v>1442</v>
      </c>
      <c r="H232" s="236">
        <v>10</v>
      </c>
      <c r="I232" s="237"/>
      <c r="J232" s="238">
        <f t="shared" si="30"/>
        <v>0</v>
      </c>
      <c r="K232" s="239" t="s">
        <v>2280</v>
      </c>
      <c r="L232" s="16"/>
      <c r="M232" s="93" t="s">
        <v>1</v>
      </c>
      <c r="N232" s="94" t="s">
        <v>34</v>
      </c>
      <c r="O232" s="95">
        <v>0</v>
      </c>
      <c r="P232" s="95">
        <f t="shared" si="31"/>
        <v>0</v>
      </c>
      <c r="Q232" s="95">
        <v>0</v>
      </c>
      <c r="R232" s="95">
        <f t="shared" si="32"/>
        <v>0</v>
      </c>
      <c r="S232" s="95">
        <v>0</v>
      </c>
      <c r="T232" s="96">
        <f t="shared" si="33"/>
        <v>0</v>
      </c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R232" s="97" t="s">
        <v>147</v>
      </c>
      <c r="AT232" s="97" t="s">
        <v>142</v>
      </c>
      <c r="AU232" s="97" t="s">
        <v>76</v>
      </c>
      <c r="AY232" s="7" t="s">
        <v>140</v>
      </c>
      <c r="BE232" s="98">
        <f t="shared" si="34"/>
        <v>0</v>
      </c>
      <c r="BF232" s="98">
        <f t="shared" si="35"/>
        <v>0</v>
      </c>
      <c r="BG232" s="98">
        <f t="shared" si="36"/>
        <v>0</v>
      </c>
      <c r="BH232" s="98">
        <f t="shared" si="37"/>
        <v>0</v>
      </c>
      <c r="BI232" s="98">
        <f t="shared" si="38"/>
        <v>0</v>
      </c>
      <c r="BJ232" s="7" t="s">
        <v>76</v>
      </c>
      <c r="BK232" s="98">
        <f t="shared" si="39"/>
        <v>0</v>
      </c>
      <c r="BL232" s="7" t="s">
        <v>147</v>
      </c>
      <c r="BM232" s="97" t="s">
        <v>1678</v>
      </c>
    </row>
    <row r="233" spans="1:65" s="18" customFormat="1" ht="24.2" customHeight="1" x14ac:dyDescent="0.2">
      <c r="A233" s="15"/>
      <c r="B233" s="16"/>
      <c r="C233" s="266">
        <v>104</v>
      </c>
      <c r="D233" s="266" t="s">
        <v>216</v>
      </c>
      <c r="E233" s="267" t="s">
        <v>2425</v>
      </c>
      <c r="F233" s="268" t="s">
        <v>1618</v>
      </c>
      <c r="G233" s="269" t="s">
        <v>240</v>
      </c>
      <c r="H233" s="270">
        <v>100</v>
      </c>
      <c r="I233" s="271"/>
      <c r="J233" s="272">
        <f t="shared" si="30"/>
        <v>0</v>
      </c>
      <c r="K233" s="268" t="s">
        <v>2280</v>
      </c>
      <c r="L233" s="161"/>
      <c r="M233" s="162" t="s">
        <v>1</v>
      </c>
      <c r="N233" s="163" t="s">
        <v>34</v>
      </c>
      <c r="O233" s="95">
        <v>0</v>
      </c>
      <c r="P233" s="95">
        <f t="shared" si="31"/>
        <v>0</v>
      </c>
      <c r="Q233" s="95">
        <v>0</v>
      </c>
      <c r="R233" s="95">
        <f t="shared" si="32"/>
        <v>0</v>
      </c>
      <c r="S233" s="95">
        <v>0</v>
      </c>
      <c r="T233" s="96">
        <f t="shared" si="33"/>
        <v>0</v>
      </c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R233" s="97" t="s">
        <v>190</v>
      </c>
      <c r="AT233" s="97" t="s">
        <v>216</v>
      </c>
      <c r="AU233" s="97" t="s">
        <v>76</v>
      </c>
      <c r="AY233" s="7" t="s">
        <v>140</v>
      </c>
      <c r="BE233" s="98">
        <f t="shared" si="34"/>
        <v>0</v>
      </c>
      <c r="BF233" s="98">
        <f t="shared" si="35"/>
        <v>0</v>
      </c>
      <c r="BG233" s="98">
        <f t="shared" si="36"/>
        <v>0</v>
      </c>
      <c r="BH233" s="98">
        <f t="shared" si="37"/>
        <v>0</v>
      </c>
      <c r="BI233" s="98">
        <f t="shared" si="38"/>
        <v>0</v>
      </c>
      <c r="BJ233" s="7" t="s">
        <v>76</v>
      </c>
      <c r="BK233" s="98">
        <f t="shared" si="39"/>
        <v>0</v>
      </c>
      <c r="BL233" s="7" t="s">
        <v>147</v>
      </c>
      <c r="BM233" s="97" t="s">
        <v>1679</v>
      </c>
    </row>
    <row r="234" spans="1:65" s="18" customFormat="1" ht="24.2" customHeight="1" x14ac:dyDescent="0.2">
      <c r="A234" s="15"/>
      <c r="B234" s="16"/>
      <c r="C234" s="255">
        <v>105</v>
      </c>
      <c r="D234" s="255" t="s">
        <v>142</v>
      </c>
      <c r="E234" s="256" t="s">
        <v>2426</v>
      </c>
      <c r="F234" s="239" t="s">
        <v>1660</v>
      </c>
      <c r="G234" s="235" t="s">
        <v>240</v>
      </c>
      <c r="H234" s="236">
        <v>100</v>
      </c>
      <c r="I234" s="237"/>
      <c r="J234" s="238">
        <f t="shared" si="30"/>
        <v>0</v>
      </c>
      <c r="K234" s="239" t="s">
        <v>2280</v>
      </c>
      <c r="L234" s="16"/>
      <c r="M234" s="93" t="s">
        <v>1</v>
      </c>
      <c r="N234" s="94" t="s">
        <v>34</v>
      </c>
      <c r="O234" s="95">
        <v>0</v>
      </c>
      <c r="P234" s="95">
        <f t="shared" si="31"/>
        <v>0</v>
      </c>
      <c r="Q234" s="95">
        <v>0</v>
      </c>
      <c r="R234" s="95">
        <f t="shared" si="32"/>
        <v>0</v>
      </c>
      <c r="S234" s="95">
        <v>0</v>
      </c>
      <c r="T234" s="96">
        <f t="shared" si="33"/>
        <v>0</v>
      </c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R234" s="97" t="s">
        <v>147</v>
      </c>
      <c r="AT234" s="97" t="s">
        <v>142</v>
      </c>
      <c r="AU234" s="97" t="s">
        <v>76</v>
      </c>
      <c r="AY234" s="7" t="s">
        <v>140</v>
      </c>
      <c r="BE234" s="98">
        <f t="shared" si="34"/>
        <v>0</v>
      </c>
      <c r="BF234" s="98">
        <f t="shared" si="35"/>
        <v>0</v>
      </c>
      <c r="BG234" s="98">
        <f t="shared" si="36"/>
        <v>0</v>
      </c>
      <c r="BH234" s="98">
        <f t="shared" si="37"/>
        <v>0</v>
      </c>
      <c r="BI234" s="98">
        <f t="shared" si="38"/>
        <v>0</v>
      </c>
      <c r="BJ234" s="7" t="s">
        <v>76</v>
      </c>
      <c r="BK234" s="98">
        <f t="shared" si="39"/>
        <v>0</v>
      </c>
      <c r="BL234" s="7" t="s">
        <v>147</v>
      </c>
      <c r="BM234" s="97" t="s">
        <v>1680</v>
      </c>
    </row>
    <row r="235" spans="1:65" s="18" customFormat="1" ht="24.2" customHeight="1" x14ac:dyDescent="0.2">
      <c r="A235" s="15"/>
      <c r="B235" s="16"/>
      <c r="C235" s="266">
        <v>106</v>
      </c>
      <c r="D235" s="266" t="s">
        <v>216</v>
      </c>
      <c r="E235" s="267" t="s">
        <v>2427</v>
      </c>
      <c r="F235" s="268" t="s">
        <v>1661</v>
      </c>
      <c r="G235" s="269" t="s">
        <v>240</v>
      </c>
      <c r="H235" s="270">
        <v>40</v>
      </c>
      <c r="I235" s="271"/>
      <c r="J235" s="272">
        <f t="shared" si="30"/>
        <v>0</v>
      </c>
      <c r="K235" s="268" t="s">
        <v>2280</v>
      </c>
      <c r="L235" s="161"/>
      <c r="M235" s="162" t="s">
        <v>1</v>
      </c>
      <c r="N235" s="163" t="s">
        <v>34</v>
      </c>
      <c r="O235" s="95">
        <v>0</v>
      </c>
      <c r="P235" s="95">
        <f t="shared" si="31"/>
        <v>0</v>
      </c>
      <c r="Q235" s="95">
        <v>0</v>
      </c>
      <c r="R235" s="95">
        <f t="shared" si="32"/>
        <v>0</v>
      </c>
      <c r="S235" s="95">
        <v>0</v>
      </c>
      <c r="T235" s="96">
        <f t="shared" si="33"/>
        <v>0</v>
      </c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R235" s="97" t="s">
        <v>190</v>
      </c>
      <c r="AT235" s="97" t="s">
        <v>216</v>
      </c>
      <c r="AU235" s="97" t="s">
        <v>76</v>
      </c>
      <c r="AY235" s="7" t="s">
        <v>140</v>
      </c>
      <c r="BE235" s="98">
        <f t="shared" si="34"/>
        <v>0</v>
      </c>
      <c r="BF235" s="98">
        <f t="shared" si="35"/>
        <v>0</v>
      </c>
      <c r="BG235" s="98">
        <f t="shared" si="36"/>
        <v>0</v>
      </c>
      <c r="BH235" s="98">
        <f t="shared" si="37"/>
        <v>0</v>
      </c>
      <c r="BI235" s="98">
        <f t="shared" si="38"/>
        <v>0</v>
      </c>
      <c r="BJ235" s="7" t="s">
        <v>76</v>
      </c>
      <c r="BK235" s="98">
        <f t="shared" si="39"/>
        <v>0</v>
      </c>
      <c r="BL235" s="7" t="s">
        <v>147</v>
      </c>
      <c r="BM235" s="97" t="s">
        <v>1681</v>
      </c>
    </row>
    <row r="236" spans="1:65" s="18" customFormat="1" ht="24.2" customHeight="1" x14ac:dyDescent="0.2">
      <c r="A236" s="15"/>
      <c r="B236" s="16"/>
      <c r="C236" s="255">
        <v>107</v>
      </c>
      <c r="D236" s="255" t="s">
        <v>142</v>
      </c>
      <c r="E236" s="256" t="s">
        <v>2428</v>
      </c>
      <c r="F236" s="239" t="s">
        <v>1662</v>
      </c>
      <c r="G236" s="235" t="s">
        <v>240</v>
      </c>
      <c r="H236" s="236">
        <v>40</v>
      </c>
      <c r="I236" s="237"/>
      <c r="J236" s="238">
        <f t="shared" si="30"/>
        <v>0</v>
      </c>
      <c r="K236" s="239" t="s">
        <v>2280</v>
      </c>
      <c r="L236" s="16"/>
      <c r="M236" s="93" t="s">
        <v>1</v>
      </c>
      <c r="N236" s="94" t="s">
        <v>34</v>
      </c>
      <c r="O236" s="95">
        <v>0</v>
      </c>
      <c r="P236" s="95">
        <f t="shared" si="31"/>
        <v>0</v>
      </c>
      <c r="Q236" s="95">
        <v>0</v>
      </c>
      <c r="R236" s="95">
        <f t="shared" si="32"/>
        <v>0</v>
      </c>
      <c r="S236" s="95">
        <v>0</v>
      </c>
      <c r="T236" s="96">
        <f t="shared" si="33"/>
        <v>0</v>
      </c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R236" s="97" t="s">
        <v>147</v>
      </c>
      <c r="AT236" s="97" t="s">
        <v>142</v>
      </c>
      <c r="AU236" s="97" t="s">
        <v>76</v>
      </c>
      <c r="AY236" s="7" t="s">
        <v>140</v>
      </c>
      <c r="BE236" s="98">
        <f t="shared" si="34"/>
        <v>0</v>
      </c>
      <c r="BF236" s="98">
        <f t="shared" si="35"/>
        <v>0</v>
      </c>
      <c r="BG236" s="98">
        <f t="shared" si="36"/>
        <v>0</v>
      </c>
      <c r="BH236" s="98">
        <f t="shared" si="37"/>
        <v>0</v>
      </c>
      <c r="BI236" s="98">
        <f t="shared" si="38"/>
        <v>0</v>
      </c>
      <c r="BJ236" s="7" t="s">
        <v>76</v>
      </c>
      <c r="BK236" s="98">
        <f t="shared" si="39"/>
        <v>0</v>
      </c>
      <c r="BL236" s="7" t="s">
        <v>147</v>
      </c>
      <c r="BM236" s="97" t="s">
        <v>1682</v>
      </c>
    </row>
    <row r="237" spans="1:65" s="18" customFormat="1" ht="24.2" customHeight="1" x14ac:dyDescent="0.2">
      <c r="A237" s="15"/>
      <c r="B237" s="16"/>
      <c r="C237" s="266">
        <v>108</v>
      </c>
      <c r="D237" s="266" t="s">
        <v>216</v>
      </c>
      <c r="E237" s="267" t="s">
        <v>2429</v>
      </c>
      <c r="F237" s="268" t="s">
        <v>1663</v>
      </c>
      <c r="G237" s="269" t="s">
        <v>240</v>
      </c>
      <c r="H237" s="270">
        <v>100</v>
      </c>
      <c r="I237" s="271"/>
      <c r="J237" s="272">
        <f t="shared" si="30"/>
        <v>0</v>
      </c>
      <c r="K237" s="268" t="s">
        <v>2280</v>
      </c>
      <c r="L237" s="161"/>
      <c r="M237" s="162" t="s">
        <v>1</v>
      </c>
      <c r="N237" s="163" t="s">
        <v>34</v>
      </c>
      <c r="O237" s="95">
        <v>0</v>
      </c>
      <c r="P237" s="95">
        <f t="shared" si="31"/>
        <v>0</v>
      </c>
      <c r="Q237" s="95">
        <v>0</v>
      </c>
      <c r="R237" s="95">
        <f t="shared" si="32"/>
        <v>0</v>
      </c>
      <c r="S237" s="95">
        <v>0</v>
      </c>
      <c r="T237" s="96">
        <f t="shared" si="33"/>
        <v>0</v>
      </c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R237" s="97" t="s">
        <v>190</v>
      </c>
      <c r="AT237" s="97" t="s">
        <v>216</v>
      </c>
      <c r="AU237" s="97" t="s">
        <v>76</v>
      </c>
      <c r="AY237" s="7" t="s">
        <v>140</v>
      </c>
      <c r="BE237" s="98">
        <f t="shared" si="34"/>
        <v>0</v>
      </c>
      <c r="BF237" s="98">
        <f t="shared" si="35"/>
        <v>0</v>
      </c>
      <c r="BG237" s="98">
        <f t="shared" si="36"/>
        <v>0</v>
      </c>
      <c r="BH237" s="98">
        <f t="shared" si="37"/>
        <v>0</v>
      </c>
      <c r="BI237" s="98">
        <f t="shared" si="38"/>
        <v>0</v>
      </c>
      <c r="BJ237" s="7" t="s">
        <v>76</v>
      </c>
      <c r="BK237" s="98">
        <f t="shared" si="39"/>
        <v>0</v>
      </c>
      <c r="BL237" s="7" t="s">
        <v>147</v>
      </c>
      <c r="BM237" s="97" t="s">
        <v>1683</v>
      </c>
    </row>
    <row r="238" spans="1:65" s="18" customFormat="1" ht="16.5" customHeight="1" x14ac:dyDescent="0.2">
      <c r="A238" s="15"/>
      <c r="B238" s="16"/>
      <c r="C238" s="255">
        <v>109</v>
      </c>
      <c r="D238" s="255" t="s">
        <v>142</v>
      </c>
      <c r="E238" s="256" t="s">
        <v>2430</v>
      </c>
      <c r="F238" s="239" t="s">
        <v>1620</v>
      </c>
      <c r="G238" s="235" t="s">
        <v>240</v>
      </c>
      <c r="H238" s="236">
        <v>100</v>
      </c>
      <c r="I238" s="237"/>
      <c r="J238" s="238">
        <f t="shared" si="30"/>
        <v>0</v>
      </c>
      <c r="K238" s="239" t="s">
        <v>2280</v>
      </c>
      <c r="L238" s="16"/>
      <c r="M238" s="93" t="s">
        <v>1</v>
      </c>
      <c r="N238" s="94" t="s">
        <v>34</v>
      </c>
      <c r="O238" s="95">
        <v>0</v>
      </c>
      <c r="P238" s="95">
        <f t="shared" si="31"/>
        <v>0</v>
      </c>
      <c r="Q238" s="95">
        <v>0</v>
      </c>
      <c r="R238" s="95">
        <f t="shared" si="32"/>
        <v>0</v>
      </c>
      <c r="S238" s="95">
        <v>0</v>
      </c>
      <c r="T238" s="96">
        <f t="shared" si="33"/>
        <v>0</v>
      </c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R238" s="97" t="s">
        <v>147</v>
      </c>
      <c r="AT238" s="97" t="s">
        <v>142</v>
      </c>
      <c r="AU238" s="97" t="s">
        <v>76</v>
      </c>
      <c r="AY238" s="7" t="s">
        <v>140</v>
      </c>
      <c r="BE238" s="98">
        <f t="shared" si="34"/>
        <v>0</v>
      </c>
      <c r="BF238" s="98">
        <f t="shared" si="35"/>
        <v>0</v>
      </c>
      <c r="BG238" s="98">
        <f t="shared" si="36"/>
        <v>0</v>
      </c>
      <c r="BH238" s="98">
        <f t="shared" si="37"/>
        <v>0</v>
      </c>
      <c r="BI238" s="98">
        <f t="shared" si="38"/>
        <v>0</v>
      </c>
      <c r="BJ238" s="7" t="s">
        <v>76</v>
      </c>
      <c r="BK238" s="98">
        <f t="shared" si="39"/>
        <v>0</v>
      </c>
      <c r="BL238" s="7" t="s">
        <v>147</v>
      </c>
      <c r="BM238" s="97" t="s">
        <v>1684</v>
      </c>
    </row>
    <row r="239" spans="1:65" s="18" customFormat="1" ht="24.2" customHeight="1" x14ac:dyDescent="0.2">
      <c r="A239" s="15"/>
      <c r="B239" s="16"/>
      <c r="C239" s="266">
        <v>110</v>
      </c>
      <c r="D239" s="266" t="s">
        <v>216</v>
      </c>
      <c r="E239" s="267" t="s">
        <v>2431</v>
      </c>
      <c r="F239" s="268" t="s">
        <v>1619</v>
      </c>
      <c r="G239" s="269" t="s">
        <v>240</v>
      </c>
      <c r="H239" s="270">
        <v>350</v>
      </c>
      <c r="I239" s="271"/>
      <c r="J239" s="272">
        <f t="shared" si="30"/>
        <v>0</v>
      </c>
      <c r="K239" s="268" t="s">
        <v>2280</v>
      </c>
      <c r="L239" s="161"/>
      <c r="M239" s="162" t="s">
        <v>1</v>
      </c>
      <c r="N239" s="163" t="s">
        <v>34</v>
      </c>
      <c r="O239" s="95">
        <v>0</v>
      </c>
      <c r="P239" s="95">
        <f t="shared" si="31"/>
        <v>0</v>
      </c>
      <c r="Q239" s="95">
        <v>0</v>
      </c>
      <c r="R239" s="95">
        <f t="shared" si="32"/>
        <v>0</v>
      </c>
      <c r="S239" s="95">
        <v>0</v>
      </c>
      <c r="T239" s="96">
        <f t="shared" si="33"/>
        <v>0</v>
      </c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R239" s="97" t="s">
        <v>190</v>
      </c>
      <c r="AT239" s="97" t="s">
        <v>216</v>
      </c>
      <c r="AU239" s="97" t="s">
        <v>76</v>
      </c>
      <c r="AY239" s="7" t="s">
        <v>140</v>
      </c>
      <c r="BE239" s="98">
        <f t="shared" si="34"/>
        <v>0</v>
      </c>
      <c r="BF239" s="98">
        <f t="shared" si="35"/>
        <v>0</v>
      </c>
      <c r="BG239" s="98">
        <f t="shared" si="36"/>
        <v>0</v>
      </c>
      <c r="BH239" s="98">
        <f t="shared" si="37"/>
        <v>0</v>
      </c>
      <c r="BI239" s="98">
        <f t="shared" si="38"/>
        <v>0</v>
      </c>
      <c r="BJ239" s="7" t="s">
        <v>76</v>
      </c>
      <c r="BK239" s="98">
        <f t="shared" si="39"/>
        <v>0</v>
      </c>
      <c r="BL239" s="7" t="s">
        <v>147</v>
      </c>
      <c r="BM239" s="97" t="s">
        <v>1685</v>
      </c>
    </row>
    <row r="240" spans="1:65" s="18" customFormat="1" ht="16.5" customHeight="1" x14ac:dyDescent="0.2">
      <c r="A240" s="15"/>
      <c r="B240" s="16"/>
      <c r="C240" s="255">
        <v>111</v>
      </c>
      <c r="D240" s="255" t="s">
        <v>142</v>
      </c>
      <c r="E240" s="256" t="s">
        <v>2432</v>
      </c>
      <c r="F240" s="239" t="s">
        <v>1620</v>
      </c>
      <c r="G240" s="235" t="s">
        <v>240</v>
      </c>
      <c r="H240" s="236">
        <v>350</v>
      </c>
      <c r="I240" s="237"/>
      <c r="J240" s="238">
        <f t="shared" si="30"/>
        <v>0</v>
      </c>
      <c r="K240" s="239" t="s">
        <v>2280</v>
      </c>
      <c r="L240" s="16"/>
      <c r="M240" s="93" t="s">
        <v>1</v>
      </c>
      <c r="N240" s="94" t="s">
        <v>34</v>
      </c>
      <c r="O240" s="95">
        <v>0</v>
      </c>
      <c r="P240" s="95">
        <f t="shared" si="31"/>
        <v>0</v>
      </c>
      <c r="Q240" s="95">
        <v>0</v>
      </c>
      <c r="R240" s="95">
        <f t="shared" si="32"/>
        <v>0</v>
      </c>
      <c r="S240" s="95">
        <v>0</v>
      </c>
      <c r="T240" s="96">
        <f t="shared" si="33"/>
        <v>0</v>
      </c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R240" s="97" t="s">
        <v>147</v>
      </c>
      <c r="AT240" s="97" t="s">
        <v>142</v>
      </c>
      <c r="AU240" s="97" t="s">
        <v>76</v>
      </c>
      <c r="AY240" s="7" t="s">
        <v>140</v>
      </c>
      <c r="BE240" s="98">
        <f t="shared" si="34"/>
        <v>0</v>
      </c>
      <c r="BF240" s="98">
        <f t="shared" si="35"/>
        <v>0</v>
      </c>
      <c r="BG240" s="98">
        <f t="shared" si="36"/>
        <v>0</v>
      </c>
      <c r="BH240" s="98">
        <f t="shared" si="37"/>
        <v>0</v>
      </c>
      <c r="BI240" s="98">
        <f t="shared" si="38"/>
        <v>0</v>
      </c>
      <c r="BJ240" s="7" t="s">
        <v>76</v>
      </c>
      <c r="BK240" s="98">
        <f t="shared" si="39"/>
        <v>0</v>
      </c>
      <c r="BL240" s="7" t="s">
        <v>147</v>
      </c>
      <c r="BM240" s="97" t="s">
        <v>1686</v>
      </c>
    </row>
    <row r="241" spans="1:65" s="18" customFormat="1" ht="21.75" customHeight="1" x14ac:dyDescent="0.2">
      <c r="A241" s="15"/>
      <c r="B241" s="16"/>
      <c r="C241" s="266">
        <v>112</v>
      </c>
      <c r="D241" s="266" t="s">
        <v>216</v>
      </c>
      <c r="E241" s="267" t="s">
        <v>2433</v>
      </c>
      <c r="F241" s="268" t="s">
        <v>2768</v>
      </c>
      <c r="G241" s="269" t="s">
        <v>1442</v>
      </c>
      <c r="H241" s="270">
        <v>20</v>
      </c>
      <c r="I241" s="271"/>
      <c r="J241" s="272">
        <f t="shared" si="30"/>
        <v>0</v>
      </c>
      <c r="K241" s="268" t="s">
        <v>2280</v>
      </c>
      <c r="L241" s="161"/>
      <c r="M241" s="162" t="s">
        <v>1</v>
      </c>
      <c r="N241" s="163" t="s">
        <v>34</v>
      </c>
      <c r="O241" s="95">
        <v>0</v>
      </c>
      <c r="P241" s="95">
        <f t="shared" si="31"/>
        <v>0</v>
      </c>
      <c r="Q241" s="95">
        <v>0</v>
      </c>
      <c r="R241" s="95">
        <f t="shared" si="32"/>
        <v>0</v>
      </c>
      <c r="S241" s="95">
        <v>0</v>
      </c>
      <c r="T241" s="96">
        <f t="shared" si="33"/>
        <v>0</v>
      </c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R241" s="97" t="s">
        <v>190</v>
      </c>
      <c r="AT241" s="97" t="s">
        <v>216</v>
      </c>
      <c r="AU241" s="97" t="s">
        <v>76</v>
      </c>
      <c r="AY241" s="7" t="s">
        <v>140</v>
      </c>
      <c r="BE241" s="98">
        <f t="shared" si="34"/>
        <v>0</v>
      </c>
      <c r="BF241" s="98">
        <f t="shared" si="35"/>
        <v>0</v>
      </c>
      <c r="BG241" s="98">
        <f t="shared" si="36"/>
        <v>0</v>
      </c>
      <c r="BH241" s="98">
        <f t="shared" si="37"/>
        <v>0</v>
      </c>
      <c r="BI241" s="98">
        <f t="shared" si="38"/>
        <v>0</v>
      </c>
      <c r="BJ241" s="7" t="s">
        <v>76</v>
      </c>
      <c r="BK241" s="98">
        <f t="shared" si="39"/>
        <v>0</v>
      </c>
      <c r="BL241" s="7" t="s">
        <v>147</v>
      </c>
      <c r="BM241" s="97" t="s">
        <v>1687</v>
      </c>
    </row>
    <row r="242" spans="1:65" s="18" customFormat="1" ht="16.5" customHeight="1" x14ac:dyDescent="0.2">
      <c r="A242" s="15"/>
      <c r="B242" s="16"/>
      <c r="C242" s="255">
        <v>113</v>
      </c>
      <c r="D242" s="255" t="s">
        <v>142</v>
      </c>
      <c r="E242" s="256" t="s">
        <v>2434</v>
      </c>
      <c r="F242" s="239" t="s">
        <v>1622</v>
      </c>
      <c r="G242" s="235" t="s">
        <v>1442</v>
      </c>
      <c r="H242" s="236">
        <v>20</v>
      </c>
      <c r="I242" s="237"/>
      <c r="J242" s="238">
        <f t="shared" si="30"/>
        <v>0</v>
      </c>
      <c r="K242" s="239" t="s">
        <v>2280</v>
      </c>
      <c r="L242" s="16"/>
      <c r="M242" s="93" t="s">
        <v>1</v>
      </c>
      <c r="N242" s="94" t="s">
        <v>34</v>
      </c>
      <c r="O242" s="95">
        <v>0</v>
      </c>
      <c r="P242" s="95">
        <f t="shared" si="31"/>
        <v>0</v>
      </c>
      <c r="Q242" s="95">
        <v>0</v>
      </c>
      <c r="R242" s="95">
        <f t="shared" si="32"/>
        <v>0</v>
      </c>
      <c r="S242" s="95">
        <v>0</v>
      </c>
      <c r="T242" s="96">
        <f t="shared" si="33"/>
        <v>0</v>
      </c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R242" s="97" t="s">
        <v>147</v>
      </c>
      <c r="AT242" s="97" t="s">
        <v>142</v>
      </c>
      <c r="AU242" s="97" t="s">
        <v>76</v>
      </c>
      <c r="AY242" s="7" t="s">
        <v>140</v>
      </c>
      <c r="BE242" s="98">
        <f t="shared" si="34"/>
        <v>0</v>
      </c>
      <c r="BF242" s="98">
        <f t="shared" si="35"/>
        <v>0</v>
      </c>
      <c r="BG242" s="98">
        <f t="shared" si="36"/>
        <v>0</v>
      </c>
      <c r="BH242" s="98">
        <f t="shared" si="37"/>
        <v>0</v>
      </c>
      <c r="BI242" s="98">
        <f t="shared" si="38"/>
        <v>0</v>
      </c>
      <c r="BJ242" s="7" t="s">
        <v>76</v>
      </c>
      <c r="BK242" s="98">
        <f t="shared" si="39"/>
        <v>0</v>
      </c>
      <c r="BL242" s="7" t="s">
        <v>147</v>
      </c>
      <c r="BM242" s="97" t="s">
        <v>1688</v>
      </c>
    </row>
    <row r="243" spans="1:65" s="18" customFormat="1" ht="70.5" customHeight="1" x14ac:dyDescent="0.2">
      <c r="A243" s="15"/>
      <c r="B243" s="16"/>
      <c r="C243" s="266">
        <v>114</v>
      </c>
      <c r="D243" s="266" t="s">
        <v>216</v>
      </c>
      <c r="E243" s="267" t="s">
        <v>2435</v>
      </c>
      <c r="F243" s="268" t="s">
        <v>1664</v>
      </c>
      <c r="G243" s="269" t="s">
        <v>240</v>
      </c>
      <c r="H243" s="270">
        <v>100</v>
      </c>
      <c r="I243" s="271"/>
      <c r="J243" s="272">
        <f t="shared" si="30"/>
        <v>0</v>
      </c>
      <c r="K243" s="268" t="s">
        <v>2280</v>
      </c>
      <c r="L243" s="161"/>
      <c r="M243" s="162" t="s">
        <v>1</v>
      </c>
      <c r="N243" s="163" t="s">
        <v>34</v>
      </c>
      <c r="O243" s="95">
        <v>0</v>
      </c>
      <c r="P243" s="95">
        <f t="shared" si="31"/>
        <v>0</v>
      </c>
      <c r="Q243" s="95">
        <v>0</v>
      </c>
      <c r="R243" s="95">
        <f t="shared" si="32"/>
        <v>0</v>
      </c>
      <c r="S243" s="95">
        <v>0</v>
      </c>
      <c r="T243" s="96">
        <f t="shared" si="33"/>
        <v>0</v>
      </c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R243" s="97" t="s">
        <v>190</v>
      </c>
      <c r="AT243" s="97" t="s">
        <v>216</v>
      </c>
      <c r="AU243" s="97" t="s">
        <v>76</v>
      </c>
      <c r="AY243" s="7" t="s">
        <v>140</v>
      </c>
      <c r="BE243" s="98">
        <f t="shared" si="34"/>
        <v>0</v>
      </c>
      <c r="BF243" s="98">
        <f t="shared" si="35"/>
        <v>0</v>
      </c>
      <c r="BG243" s="98">
        <f t="shared" si="36"/>
        <v>0</v>
      </c>
      <c r="BH243" s="98">
        <f t="shared" si="37"/>
        <v>0</v>
      </c>
      <c r="BI243" s="98">
        <f t="shared" si="38"/>
        <v>0</v>
      </c>
      <c r="BJ243" s="7" t="s">
        <v>76</v>
      </c>
      <c r="BK243" s="98">
        <f t="shared" si="39"/>
        <v>0</v>
      </c>
      <c r="BL243" s="7" t="s">
        <v>147</v>
      </c>
      <c r="BM243" s="97" t="s">
        <v>1689</v>
      </c>
    </row>
    <row r="244" spans="1:65" s="18" customFormat="1" ht="24.2" customHeight="1" x14ac:dyDescent="0.2">
      <c r="A244" s="15"/>
      <c r="B244" s="16"/>
      <c r="C244" s="255">
        <v>115</v>
      </c>
      <c r="D244" s="255" t="s">
        <v>142</v>
      </c>
      <c r="E244" s="256" t="s">
        <v>2436</v>
      </c>
      <c r="F244" s="239" t="s">
        <v>1665</v>
      </c>
      <c r="G244" s="235" t="s">
        <v>240</v>
      </c>
      <c r="H244" s="236">
        <v>100</v>
      </c>
      <c r="I244" s="237"/>
      <c r="J244" s="238">
        <f t="shared" si="30"/>
        <v>0</v>
      </c>
      <c r="K244" s="239" t="s">
        <v>2280</v>
      </c>
      <c r="L244" s="16"/>
      <c r="M244" s="93" t="s">
        <v>1</v>
      </c>
      <c r="N244" s="94" t="s">
        <v>34</v>
      </c>
      <c r="O244" s="95">
        <v>0</v>
      </c>
      <c r="P244" s="95">
        <f t="shared" si="31"/>
        <v>0</v>
      </c>
      <c r="Q244" s="95">
        <v>0</v>
      </c>
      <c r="R244" s="95">
        <f t="shared" si="32"/>
        <v>0</v>
      </c>
      <c r="S244" s="95">
        <v>0</v>
      </c>
      <c r="T244" s="96">
        <f t="shared" si="33"/>
        <v>0</v>
      </c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R244" s="97" t="s">
        <v>147</v>
      </c>
      <c r="AT244" s="97" t="s">
        <v>142</v>
      </c>
      <c r="AU244" s="97" t="s">
        <v>76</v>
      </c>
      <c r="AY244" s="7" t="s">
        <v>140</v>
      </c>
      <c r="BE244" s="98">
        <f t="shared" si="34"/>
        <v>0</v>
      </c>
      <c r="BF244" s="98">
        <f t="shared" si="35"/>
        <v>0</v>
      </c>
      <c r="BG244" s="98">
        <f t="shared" si="36"/>
        <v>0</v>
      </c>
      <c r="BH244" s="98">
        <f t="shared" si="37"/>
        <v>0</v>
      </c>
      <c r="BI244" s="98">
        <f t="shared" si="38"/>
        <v>0</v>
      </c>
      <c r="BJ244" s="7" t="s">
        <v>76</v>
      </c>
      <c r="BK244" s="98">
        <f t="shared" si="39"/>
        <v>0</v>
      </c>
      <c r="BL244" s="7" t="s">
        <v>147</v>
      </c>
      <c r="BM244" s="97" t="s">
        <v>1690</v>
      </c>
    </row>
    <row r="245" spans="1:65" s="18" customFormat="1" ht="24.2" customHeight="1" x14ac:dyDescent="0.2">
      <c r="A245" s="15"/>
      <c r="B245" s="16"/>
      <c r="C245" s="266">
        <v>116</v>
      </c>
      <c r="D245" s="266" t="s">
        <v>216</v>
      </c>
      <c r="E245" s="267" t="s">
        <v>2437</v>
      </c>
      <c r="F245" s="268" t="s">
        <v>1666</v>
      </c>
      <c r="G245" s="269" t="s">
        <v>240</v>
      </c>
      <c r="H245" s="270">
        <v>100</v>
      </c>
      <c r="I245" s="271"/>
      <c r="J245" s="272">
        <f t="shared" si="30"/>
        <v>0</v>
      </c>
      <c r="K245" s="268" t="s">
        <v>2280</v>
      </c>
      <c r="L245" s="161"/>
      <c r="M245" s="162" t="s">
        <v>1</v>
      </c>
      <c r="N245" s="163" t="s">
        <v>34</v>
      </c>
      <c r="O245" s="95">
        <v>0</v>
      </c>
      <c r="P245" s="95">
        <f t="shared" si="31"/>
        <v>0</v>
      </c>
      <c r="Q245" s="95">
        <v>0</v>
      </c>
      <c r="R245" s="95">
        <f t="shared" si="32"/>
        <v>0</v>
      </c>
      <c r="S245" s="95">
        <v>0</v>
      </c>
      <c r="T245" s="96">
        <f t="shared" si="33"/>
        <v>0</v>
      </c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R245" s="97" t="s">
        <v>190</v>
      </c>
      <c r="AT245" s="97" t="s">
        <v>216</v>
      </c>
      <c r="AU245" s="97" t="s">
        <v>76</v>
      </c>
      <c r="AY245" s="7" t="s">
        <v>140</v>
      </c>
      <c r="BE245" s="98">
        <f t="shared" si="34"/>
        <v>0</v>
      </c>
      <c r="BF245" s="98">
        <f t="shared" si="35"/>
        <v>0</v>
      </c>
      <c r="BG245" s="98">
        <f t="shared" si="36"/>
        <v>0</v>
      </c>
      <c r="BH245" s="98">
        <f t="shared" si="37"/>
        <v>0</v>
      </c>
      <c r="BI245" s="98">
        <f t="shared" si="38"/>
        <v>0</v>
      </c>
      <c r="BJ245" s="7" t="s">
        <v>76</v>
      </c>
      <c r="BK245" s="98">
        <f t="shared" si="39"/>
        <v>0</v>
      </c>
      <c r="BL245" s="7" t="s">
        <v>147</v>
      </c>
      <c r="BM245" s="97" t="s">
        <v>1691</v>
      </c>
    </row>
    <row r="246" spans="1:65" s="18" customFormat="1" ht="16.5" customHeight="1" x14ac:dyDescent="0.2">
      <c r="A246" s="15"/>
      <c r="B246" s="16"/>
      <c r="C246" s="255">
        <v>117</v>
      </c>
      <c r="D246" s="255" t="s">
        <v>142</v>
      </c>
      <c r="E246" s="256" t="s">
        <v>2438</v>
      </c>
      <c r="F246" s="239" t="s">
        <v>1667</v>
      </c>
      <c r="G246" s="235" t="s">
        <v>240</v>
      </c>
      <c r="H246" s="236">
        <v>100</v>
      </c>
      <c r="I246" s="237"/>
      <c r="J246" s="238">
        <f t="shared" si="30"/>
        <v>0</v>
      </c>
      <c r="K246" s="239" t="s">
        <v>2280</v>
      </c>
      <c r="L246" s="16"/>
      <c r="M246" s="93" t="s">
        <v>1</v>
      </c>
      <c r="N246" s="94" t="s">
        <v>34</v>
      </c>
      <c r="O246" s="95">
        <v>0</v>
      </c>
      <c r="P246" s="95">
        <f t="shared" si="31"/>
        <v>0</v>
      </c>
      <c r="Q246" s="95">
        <v>0</v>
      </c>
      <c r="R246" s="95">
        <f t="shared" si="32"/>
        <v>0</v>
      </c>
      <c r="S246" s="95">
        <v>0</v>
      </c>
      <c r="T246" s="96">
        <f t="shared" si="33"/>
        <v>0</v>
      </c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R246" s="97" t="s">
        <v>147</v>
      </c>
      <c r="AT246" s="97" t="s">
        <v>142</v>
      </c>
      <c r="AU246" s="97" t="s">
        <v>76</v>
      </c>
      <c r="AY246" s="7" t="s">
        <v>140</v>
      </c>
      <c r="BE246" s="98">
        <f t="shared" si="34"/>
        <v>0</v>
      </c>
      <c r="BF246" s="98">
        <f t="shared" si="35"/>
        <v>0</v>
      </c>
      <c r="BG246" s="98">
        <f t="shared" si="36"/>
        <v>0</v>
      </c>
      <c r="BH246" s="98">
        <f t="shared" si="37"/>
        <v>0</v>
      </c>
      <c r="BI246" s="98">
        <f t="shared" si="38"/>
        <v>0</v>
      </c>
      <c r="BJ246" s="7" t="s">
        <v>76</v>
      </c>
      <c r="BK246" s="98">
        <f t="shared" si="39"/>
        <v>0</v>
      </c>
      <c r="BL246" s="7" t="s">
        <v>147</v>
      </c>
      <c r="BM246" s="97" t="s">
        <v>1692</v>
      </c>
    </row>
    <row r="247" spans="1:65" s="18" customFormat="1" ht="16.5" customHeight="1" x14ac:dyDescent="0.2">
      <c r="A247" s="15"/>
      <c r="B247" s="16"/>
      <c r="C247" s="266">
        <v>118</v>
      </c>
      <c r="D247" s="266" t="s">
        <v>216</v>
      </c>
      <c r="E247" s="267" t="s">
        <v>2439</v>
      </c>
      <c r="F247" s="268" t="s">
        <v>1623</v>
      </c>
      <c r="G247" s="269" t="s">
        <v>1442</v>
      </c>
      <c r="H247" s="270">
        <v>10</v>
      </c>
      <c r="I247" s="271"/>
      <c r="J247" s="272">
        <f t="shared" si="30"/>
        <v>0</v>
      </c>
      <c r="K247" s="268" t="s">
        <v>2280</v>
      </c>
      <c r="L247" s="161"/>
      <c r="M247" s="162" t="s">
        <v>1</v>
      </c>
      <c r="N247" s="163" t="s">
        <v>34</v>
      </c>
      <c r="O247" s="95">
        <v>0</v>
      </c>
      <c r="P247" s="95">
        <f t="shared" si="31"/>
        <v>0</v>
      </c>
      <c r="Q247" s="95">
        <v>0</v>
      </c>
      <c r="R247" s="95">
        <f t="shared" si="32"/>
        <v>0</v>
      </c>
      <c r="S247" s="95">
        <v>0</v>
      </c>
      <c r="T247" s="96">
        <f t="shared" si="33"/>
        <v>0</v>
      </c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R247" s="97" t="s">
        <v>190</v>
      </c>
      <c r="AT247" s="97" t="s">
        <v>216</v>
      </c>
      <c r="AU247" s="97" t="s">
        <v>76</v>
      </c>
      <c r="AY247" s="7" t="s">
        <v>140</v>
      </c>
      <c r="BE247" s="98">
        <f t="shared" si="34"/>
        <v>0</v>
      </c>
      <c r="BF247" s="98">
        <f t="shared" si="35"/>
        <v>0</v>
      </c>
      <c r="BG247" s="98">
        <f t="shared" si="36"/>
        <v>0</v>
      </c>
      <c r="BH247" s="98">
        <f t="shared" si="37"/>
        <v>0</v>
      </c>
      <c r="BI247" s="98">
        <f t="shared" si="38"/>
        <v>0</v>
      </c>
      <c r="BJ247" s="7" t="s">
        <v>76</v>
      </c>
      <c r="BK247" s="98">
        <f t="shared" si="39"/>
        <v>0</v>
      </c>
      <c r="BL247" s="7" t="s">
        <v>147</v>
      </c>
      <c r="BM247" s="97" t="s">
        <v>1693</v>
      </c>
    </row>
    <row r="248" spans="1:65" s="18" customFormat="1" ht="16.5" customHeight="1" x14ac:dyDescent="0.2">
      <c r="A248" s="15"/>
      <c r="B248" s="16"/>
      <c r="C248" s="255">
        <v>119</v>
      </c>
      <c r="D248" s="255" t="s">
        <v>142</v>
      </c>
      <c r="E248" s="256" t="s">
        <v>2440</v>
      </c>
      <c r="F248" s="239" t="s">
        <v>1586</v>
      </c>
      <c r="G248" s="235" t="s">
        <v>1442</v>
      </c>
      <c r="H248" s="236">
        <v>10</v>
      </c>
      <c r="I248" s="237"/>
      <c r="J248" s="238">
        <f t="shared" si="30"/>
        <v>0</v>
      </c>
      <c r="K248" s="239" t="s">
        <v>2280</v>
      </c>
      <c r="L248" s="16"/>
      <c r="M248" s="93" t="s">
        <v>1</v>
      </c>
      <c r="N248" s="94" t="s">
        <v>34</v>
      </c>
      <c r="O248" s="95">
        <v>0</v>
      </c>
      <c r="P248" s="95">
        <f t="shared" si="31"/>
        <v>0</v>
      </c>
      <c r="Q248" s="95">
        <v>0</v>
      </c>
      <c r="R248" s="95">
        <f t="shared" si="32"/>
        <v>0</v>
      </c>
      <c r="S248" s="95">
        <v>0</v>
      </c>
      <c r="T248" s="96">
        <f t="shared" si="33"/>
        <v>0</v>
      </c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R248" s="97" t="s">
        <v>147</v>
      </c>
      <c r="AT248" s="97" t="s">
        <v>142</v>
      </c>
      <c r="AU248" s="97" t="s">
        <v>76</v>
      </c>
      <c r="AY248" s="7" t="s">
        <v>140</v>
      </c>
      <c r="BE248" s="98">
        <f t="shared" si="34"/>
        <v>0</v>
      </c>
      <c r="BF248" s="98">
        <f t="shared" si="35"/>
        <v>0</v>
      </c>
      <c r="BG248" s="98">
        <f t="shared" si="36"/>
        <v>0</v>
      </c>
      <c r="BH248" s="98">
        <f t="shared" si="37"/>
        <v>0</v>
      </c>
      <c r="BI248" s="98">
        <f t="shared" si="38"/>
        <v>0</v>
      </c>
      <c r="BJ248" s="7" t="s">
        <v>76</v>
      </c>
      <c r="BK248" s="98">
        <f t="shared" si="39"/>
        <v>0</v>
      </c>
      <c r="BL248" s="7" t="s">
        <v>147</v>
      </c>
      <c r="BM248" s="97" t="s">
        <v>1694</v>
      </c>
    </row>
    <row r="249" spans="1:65" s="18" customFormat="1" ht="24.2" customHeight="1" x14ac:dyDescent="0.2">
      <c r="A249" s="15"/>
      <c r="B249" s="16"/>
      <c r="C249" s="266">
        <v>120</v>
      </c>
      <c r="D249" s="266" t="s">
        <v>216</v>
      </c>
      <c r="E249" s="267" t="s">
        <v>2441</v>
      </c>
      <c r="F249" s="268" t="s">
        <v>2770</v>
      </c>
      <c r="G249" s="269" t="s">
        <v>922</v>
      </c>
      <c r="H249" s="270">
        <v>2.5</v>
      </c>
      <c r="I249" s="271"/>
      <c r="J249" s="272">
        <f t="shared" si="30"/>
        <v>0</v>
      </c>
      <c r="K249" s="268" t="s">
        <v>2280</v>
      </c>
      <c r="L249" s="161"/>
      <c r="M249" s="162" t="s">
        <v>1</v>
      </c>
      <c r="N249" s="163" t="s">
        <v>34</v>
      </c>
      <c r="O249" s="95">
        <v>0</v>
      </c>
      <c r="P249" s="95">
        <f t="shared" si="31"/>
        <v>0</v>
      </c>
      <c r="Q249" s="95">
        <v>0</v>
      </c>
      <c r="R249" s="95">
        <f t="shared" si="32"/>
        <v>0</v>
      </c>
      <c r="S249" s="95">
        <v>0</v>
      </c>
      <c r="T249" s="96">
        <f t="shared" si="33"/>
        <v>0</v>
      </c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R249" s="97" t="s">
        <v>190</v>
      </c>
      <c r="AT249" s="97" t="s">
        <v>216</v>
      </c>
      <c r="AU249" s="97" t="s">
        <v>76</v>
      </c>
      <c r="AY249" s="7" t="s">
        <v>140</v>
      </c>
      <c r="BE249" s="98">
        <f t="shared" si="34"/>
        <v>0</v>
      </c>
      <c r="BF249" s="98">
        <f t="shared" si="35"/>
        <v>0</v>
      </c>
      <c r="BG249" s="98">
        <f t="shared" si="36"/>
        <v>0</v>
      </c>
      <c r="BH249" s="98">
        <f t="shared" si="37"/>
        <v>0</v>
      </c>
      <c r="BI249" s="98">
        <f t="shared" si="38"/>
        <v>0</v>
      </c>
      <c r="BJ249" s="7" t="s">
        <v>76</v>
      </c>
      <c r="BK249" s="98">
        <f t="shared" si="39"/>
        <v>0</v>
      </c>
      <c r="BL249" s="7" t="s">
        <v>147</v>
      </c>
      <c r="BM249" s="97" t="s">
        <v>1695</v>
      </c>
    </row>
    <row r="250" spans="1:65" s="18" customFormat="1" ht="16.5" customHeight="1" x14ac:dyDescent="0.2">
      <c r="A250" s="15"/>
      <c r="B250" s="16"/>
      <c r="C250" s="255">
        <v>121</v>
      </c>
      <c r="D250" s="255" t="s">
        <v>142</v>
      </c>
      <c r="E250" s="256" t="s">
        <v>2442</v>
      </c>
      <c r="F250" s="239" t="s">
        <v>1586</v>
      </c>
      <c r="G250" s="235" t="s">
        <v>922</v>
      </c>
      <c r="H250" s="236">
        <v>2.5</v>
      </c>
      <c r="I250" s="237"/>
      <c r="J250" s="238">
        <f t="shared" si="30"/>
        <v>0</v>
      </c>
      <c r="K250" s="268" t="s">
        <v>2280</v>
      </c>
      <c r="L250" s="16"/>
      <c r="M250" s="93" t="s">
        <v>1</v>
      </c>
      <c r="N250" s="94" t="s">
        <v>34</v>
      </c>
      <c r="O250" s="95">
        <v>0</v>
      </c>
      <c r="P250" s="95">
        <f t="shared" si="31"/>
        <v>0</v>
      </c>
      <c r="Q250" s="95">
        <v>0</v>
      </c>
      <c r="R250" s="95">
        <f t="shared" si="32"/>
        <v>0</v>
      </c>
      <c r="S250" s="95">
        <v>0</v>
      </c>
      <c r="T250" s="96">
        <f t="shared" si="33"/>
        <v>0</v>
      </c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R250" s="97" t="s">
        <v>147</v>
      </c>
      <c r="AT250" s="97" t="s">
        <v>142</v>
      </c>
      <c r="AU250" s="97" t="s">
        <v>76</v>
      </c>
      <c r="AY250" s="7" t="s">
        <v>140</v>
      </c>
      <c r="BE250" s="98">
        <f t="shared" si="34"/>
        <v>0</v>
      </c>
      <c r="BF250" s="98">
        <f t="shared" si="35"/>
        <v>0</v>
      </c>
      <c r="BG250" s="98">
        <f t="shared" si="36"/>
        <v>0</v>
      </c>
      <c r="BH250" s="98">
        <f t="shared" si="37"/>
        <v>0</v>
      </c>
      <c r="BI250" s="98">
        <f t="shared" si="38"/>
        <v>0</v>
      </c>
      <c r="BJ250" s="7" t="s">
        <v>76</v>
      </c>
      <c r="BK250" s="98">
        <f t="shared" si="39"/>
        <v>0</v>
      </c>
      <c r="BL250" s="7" t="s">
        <v>147</v>
      </c>
      <c r="BM250" s="97" t="s">
        <v>1696</v>
      </c>
    </row>
    <row r="251" spans="1:65" s="18" customFormat="1" ht="24.2" customHeight="1" x14ac:dyDescent="0.2">
      <c r="A251" s="15"/>
      <c r="B251" s="16"/>
      <c r="C251" s="266">
        <v>122</v>
      </c>
      <c r="D251" s="266" t="s">
        <v>216</v>
      </c>
      <c r="E251" s="267" t="s">
        <v>2443</v>
      </c>
      <c r="F251" s="268" t="s">
        <v>2771</v>
      </c>
      <c r="G251" s="269" t="s">
        <v>922</v>
      </c>
      <c r="H251" s="270">
        <v>2</v>
      </c>
      <c r="I251" s="271"/>
      <c r="J251" s="272">
        <f t="shared" si="30"/>
        <v>0</v>
      </c>
      <c r="K251" s="268" t="s">
        <v>2280</v>
      </c>
      <c r="L251" s="161"/>
      <c r="M251" s="162" t="s">
        <v>1</v>
      </c>
      <c r="N251" s="163" t="s">
        <v>34</v>
      </c>
      <c r="O251" s="95">
        <v>0</v>
      </c>
      <c r="P251" s="95">
        <f t="shared" si="31"/>
        <v>0</v>
      </c>
      <c r="Q251" s="95">
        <v>0</v>
      </c>
      <c r="R251" s="95">
        <f t="shared" si="32"/>
        <v>0</v>
      </c>
      <c r="S251" s="95">
        <v>0</v>
      </c>
      <c r="T251" s="96">
        <f t="shared" si="33"/>
        <v>0</v>
      </c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R251" s="97" t="s">
        <v>190</v>
      </c>
      <c r="AT251" s="97" t="s">
        <v>216</v>
      </c>
      <c r="AU251" s="97" t="s">
        <v>76</v>
      </c>
      <c r="AY251" s="7" t="s">
        <v>140</v>
      </c>
      <c r="BE251" s="98">
        <f t="shared" si="34"/>
        <v>0</v>
      </c>
      <c r="BF251" s="98">
        <f t="shared" si="35"/>
        <v>0</v>
      </c>
      <c r="BG251" s="98">
        <f t="shared" si="36"/>
        <v>0</v>
      </c>
      <c r="BH251" s="98">
        <f t="shared" si="37"/>
        <v>0</v>
      </c>
      <c r="BI251" s="98">
        <f t="shared" si="38"/>
        <v>0</v>
      </c>
      <c r="BJ251" s="7" t="s">
        <v>76</v>
      </c>
      <c r="BK251" s="98">
        <f t="shared" si="39"/>
        <v>0</v>
      </c>
      <c r="BL251" s="7" t="s">
        <v>147</v>
      </c>
      <c r="BM251" s="97" t="s">
        <v>1697</v>
      </c>
    </row>
    <row r="252" spans="1:65" s="18" customFormat="1" ht="16.5" customHeight="1" x14ac:dyDescent="0.2">
      <c r="A252" s="15"/>
      <c r="B252" s="16"/>
      <c r="C252" s="255">
        <v>123</v>
      </c>
      <c r="D252" s="255" t="s">
        <v>142</v>
      </c>
      <c r="E252" s="256" t="s">
        <v>2444</v>
      </c>
      <c r="F252" s="239" t="s">
        <v>1586</v>
      </c>
      <c r="G252" s="235" t="s">
        <v>922</v>
      </c>
      <c r="H252" s="236">
        <v>2</v>
      </c>
      <c r="I252" s="237"/>
      <c r="J252" s="238">
        <f t="shared" si="30"/>
        <v>0</v>
      </c>
      <c r="K252" s="239" t="s">
        <v>2280</v>
      </c>
      <c r="L252" s="16"/>
      <c r="M252" s="93" t="s">
        <v>1</v>
      </c>
      <c r="N252" s="94" t="s">
        <v>34</v>
      </c>
      <c r="O252" s="95">
        <v>0</v>
      </c>
      <c r="P252" s="95">
        <f t="shared" si="31"/>
        <v>0</v>
      </c>
      <c r="Q252" s="95">
        <v>0</v>
      </c>
      <c r="R252" s="95">
        <f t="shared" si="32"/>
        <v>0</v>
      </c>
      <c r="S252" s="95">
        <v>0</v>
      </c>
      <c r="T252" s="96">
        <f t="shared" si="33"/>
        <v>0</v>
      </c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R252" s="97" t="s">
        <v>147</v>
      </c>
      <c r="AT252" s="97" t="s">
        <v>142</v>
      </c>
      <c r="AU252" s="97" t="s">
        <v>76</v>
      </c>
      <c r="AY252" s="7" t="s">
        <v>140</v>
      </c>
      <c r="BE252" s="98">
        <f t="shared" si="34"/>
        <v>0</v>
      </c>
      <c r="BF252" s="98">
        <f t="shared" si="35"/>
        <v>0</v>
      </c>
      <c r="BG252" s="98">
        <f t="shared" si="36"/>
        <v>0</v>
      </c>
      <c r="BH252" s="98">
        <f t="shared" si="37"/>
        <v>0</v>
      </c>
      <c r="BI252" s="98">
        <f t="shared" si="38"/>
        <v>0</v>
      </c>
      <c r="BJ252" s="7" t="s">
        <v>76</v>
      </c>
      <c r="BK252" s="98">
        <f t="shared" si="39"/>
        <v>0</v>
      </c>
      <c r="BL252" s="7" t="s">
        <v>147</v>
      </c>
      <c r="BM252" s="97" t="s">
        <v>1698</v>
      </c>
    </row>
    <row r="253" spans="1:65" s="18" customFormat="1" ht="16.5" customHeight="1" x14ac:dyDescent="0.2">
      <c r="A253" s="15"/>
      <c r="B253" s="16"/>
      <c r="C253" s="255">
        <v>124</v>
      </c>
      <c r="D253" s="255" t="s">
        <v>142</v>
      </c>
      <c r="E253" s="256" t="s">
        <v>2445</v>
      </c>
      <c r="F253" s="239" t="s">
        <v>1625</v>
      </c>
      <c r="G253" s="235" t="s">
        <v>1451</v>
      </c>
      <c r="H253" s="236">
        <v>5</v>
      </c>
      <c r="I253" s="237"/>
      <c r="J253" s="238">
        <f t="shared" si="30"/>
        <v>0</v>
      </c>
      <c r="K253" s="239" t="s">
        <v>2280</v>
      </c>
      <c r="L253" s="16"/>
      <c r="M253" s="93" t="s">
        <v>1</v>
      </c>
      <c r="N253" s="94" t="s">
        <v>34</v>
      </c>
      <c r="O253" s="95">
        <v>0</v>
      </c>
      <c r="P253" s="95">
        <f t="shared" si="31"/>
        <v>0</v>
      </c>
      <c r="Q253" s="95">
        <v>0</v>
      </c>
      <c r="R253" s="95">
        <f t="shared" si="32"/>
        <v>0</v>
      </c>
      <c r="S253" s="95">
        <v>0</v>
      </c>
      <c r="T253" s="96">
        <f t="shared" si="33"/>
        <v>0</v>
      </c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R253" s="97" t="s">
        <v>147</v>
      </c>
      <c r="AT253" s="97" t="s">
        <v>142</v>
      </c>
      <c r="AU253" s="97" t="s">
        <v>76</v>
      </c>
      <c r="AY253" s="7" t="s">
        <v>140</v>
      </c>
      <c r="BE253" s="98">
        <f t="shared" si="34"/>
        <v>0</v>
      </c>
      <c r="BF253" s="98">
        <f t="shared" si="35"/>
        <v>0</v>
      </c>
      <c r="BG253" s="98">
        <f t="shared" si="36"/>
        <v>0</v>
      </c>
      <c r="BH253" s="98">
        <f t="shared" si="37"/>
        <v>0</v>
      </c>
      <c r="BI253" s="98">
        <f t="shared" si="38"/>
        <v>0</v>
      </c>
      <c r="BJ253" s="7" t="s">
        <v>76</v>
      </c>
      <c r="BK253" s="98">
        <f t="shared" si="39"/>
        <v>0</v>
      </c>
      <c r="BL253" s="7" t="s">
        <v>147</v>
      </c>
      <c r="BM253" s="97" t="s">
        <v>1699</v>
      </c>
    </row>
    <row r="254" spans="1:65" s="18" customFormat="1" ht="16.5" customHeight="1" x14ac:dyDescent="0.2">
      <c r="A254" s="15"/>
      <c r="B254" s="16"/>
      <c r="C254" s="255">
        <v>125</v>
      </c>
      <c r="D254" s="255" t="s">
        <v>142</v>
      </c>
      <c r="E254" s="256" t="s">
        <v>2446</v>
      </c>
      <c r="F254" s="239" t="s">
        <v>1668</v>
      </c>
      <c r="G254" s="235" t="s">
        <v>1451</v>
      </c>
      <c r="H254" s="236">
        <v>4</v>
      </c>
      <c r="I254" s="237"/>
      <c r="J254" s="238">
        <f t="shared" si="30"/>
        <v>0</v>
      </c>
      <c r="K254" s="239" t="s">
        <v>2280</v>
      </c>
      <c r="L254" s="16"/>
      <c r="M254" s="93" t="s">
        <v>1</v>
      </c>
      <c r="N254" s="94" t="s">
        <v>34</v>
      </c>
      <c r="O254" s="95">
        <v>0</v>
      </c>
      <c r="P254" s="95">
        <f t="shared" si="31"/>
        <v>0</v>
      </c>
      <c r="Q254" s="95">
        <v>0</v>
      </c>
      <c r="R254" s="95">
        <f t="shared" si="32"/>
        <v>0</v>
      </c>
      <c r="S254" s="95">
        <v>0</v>
      </c>
      <c r="T254" s="96">
        <f t="shared" si="33"/>
        <v>0</v>
      </c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R254" s="97" t="s">
        <v>147</v>
      </c>
      <c r="AT254" s="97" t="s">
        <v>142</v>
      </c>
      <c r="AU254" s="97" t="s">
        <v>76</v>
      </c>
      <c r="AY254" s="7" t="s">
        <v>140</v>
      </c>
      <c r="BE254" s="98">
        <f t="shared" si="34"/>
        <v>0</v>
      </c>
      <c r="BF254" s="98">
        <f t="shared" si="35"/>
        <v>0</v>
      </c>
      <c r="BG254" s="98">
        <f t="shared" si="36"/>
        <v>0</v>
      </c>
      <c r="BH254" s="98">
        <f t="shared" si="37"/>
        <v>0</v>
      </c>
      <c r="BI254" s="98">
        <f t="shared" si="38"/>
        <v>0</v>
      </c>
      <c r="BJ254" s="7" t="s">
        <v>76</v>
      </c>
      <c r="BK254" s="98">
        <f t="shared" si="39"/>
        <v>0</v>
      </c>
      <c r="BL254" s="7" t="s">
        <v>147</v>
      </c>
      <c r="BM254" s="97" t="s">
        <v>1700</v>
      </c>
    </row>
    <row r="255" spans="1:65" s="18" customFormat="1" ht="16.5" customHeight="1" x14ac:dyDescent="0.2">
      <c r="A255" s="15"/>
      <c r="B255" s="16"/>
      <c r="C255" s="255">
        <v>126</v>
      </c>
      <c r="D255" s="255" t="s">
        <v>142</v>
      </c>
      <c r="E255" s="256" t="s">
        <v>2447</v>
      </c>
      <c r="F255" s="239" t="s">
        <v>1626</v>
      </c>
      <c r="G255" s="235" t="s">
        <v>1451</v>
      </c>
      <c r="H255" s="236">
        <v>5</v>
      </c>
      <c r="I255" s="237"/>
      <c r="J255" s="238">
        <f t="shared" si="30"/>
        <v>0</v>
      </c>
      <c r="K255" s="239" t="s">
        <v>2280</v>
      </c>
      <c r="L255" s="16"/>
      <c r="M255" s="93" t="s">
        <v>1</v>
      </c>
      <c r="N255" s="94" t="s">
        <v>34</v>
      </c>
      <c r="O255" s="95">
        <v>0</v>
      </c>
      <c r="P255" s="95">
        <f t="shared" si="31"/>
        <v>0</v>
      </c>
      <c r="Q255" s="95">
        <v>0</v>
      </c>
      <c r="R255" s="95">
        <f t="shared" si="32"/>
        <v>0</v>
      </c>
      <c r="S255" s="95">
        <v>0</v>
      </c>
      <c r="T255" s="96">
        <f t="shared" si="33"/>
        <v>0</v>
      </c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R255" s="97" t="s">
        <v>147</v>
      </c>
      <c r="AT255" s="97" t="s">
        <v>142</v>
      </c>
      <c r="AU255" s="97" t="s">
        <v>76</v>
      </c>
      <c r="AY255" s="7" t="s">
        <v>140</v>
      </c>
      <c r="BE255" s="98">
        <f t="shared" si="34"/>
        <v>0</v>
      </c>
      <c r="BF255" s="98">
        <f t="shared" si="35"/>
        <v>0</v>
      </c>
      <c r="BG255" s="98">
        <f t="shared" si="36"/>
        <v>0</v>
      </c>
      <c r="BH255" s="98">
        <f t="shared" si="37"/>
        <v>0</v>
      </c>
      <c r="BI255" s="98">
        <f t="shared" si="38"/>
        <v>0</v>
      </c>
      <c r="BJ255" s="7" t="s">
        <v>76</v>
      </c>
      <c r="BK255" s="98">
        <f t="shared" si="39"/>
        <v>0</v>
      </c>
      <c r="BL255" s="7" t="s">
        <v>147</v>
      </c>
      <c r="BM255" s="97" t="s">
        <v>1701</v>
      </c>
    </row>
    <row r="256" spans="1:65" s="76" customFormat="1" ht="25.9" customHeight="1" x14ac:dyDescent="0.2">
      <c r="B256" s="77"/>
      <c r="D256" s="78" t="s">
        <v>67</v>
      </c>
      <c r="E256" s="79" t="s">
        <v>1710</v>
      </c>
      <c r="F256" s="79" t="s">
        <v>1711</v>
      </c>
      <c r="H256" s="233"/>
      <c r="J256" s="80">
        <f>SUM(J257:J262)</f>
        <v>0</v>
      </c>
      <c r="L256" s="77"/>
      <c r="M256" s="81"/>
      <c r="N256" s="82"/>
      <c r="O256" s="82"/>
      <c r="P256" s="83">
        <f>SUM(P257:P262)</f>
        <v>0</v>
      </c>
      <c r="Q256" s="82"/>
      <c r="R256" s="83">
        <f>SUM(R257:R262)</f>
        <v>0</v>
      </c>
      <c r="S256" s="82"/>
      <c r="T256" s="84">
        <f>SUM(T257:T262)</f>
        <v>0</v>
      </c>
      <c r="W256" s="294"/>
      <c r="AR256" s="78" t="s">
        <v>76</v>
      </c>
      <c r="AT256" s="85" t="s">
        <v>67</v>
      </c>
      <c r="AU256" s="85" t="s">
        <v>68</v>
      </c>
      <c r="AY256" s="78" t="s">
        <v>140</v>
      </c>
      <c r="BK256" s="86">
        <f>SUM(BK257:BK262)</f>
        <v>0</v>
      </c>
    </row>
    <row r="257" spans="1:65" s="253" customFormat="1" ht="49.15" customHeight="1" x14ac:dyDescent="0.2">
      <c r="B257" s="254"/>
      <c r="C257" s="266">
        <v>127</v>
      </c>
      <c r="D257" s="266" t="s">
        <v>216</v>
      </c>
      <c r="E257" s="267" t="s">
        <v>2448</v>
      </c>
      <c r="F257" s="268" t="s">
        <v>1703</v>
      </c>
      <c r="G257" s="269" t="s">
        <v>1442</v>
      </c>
      <c r="H257" s="270">
        <v>6</v>
      </c>
      <c r="I257" s="271"/>
      <c r="J257" s="272">
        <f t="shared" ref="J257:J262" si="40">ROUND(I257*H257,2)</f>
        <v>0</v>
      </c>
      <c r="K257" s="268" t="s">
        <v>2280</v>
      </c>
      <c r="L257" s="257"/>
      <c r="M257" s="258" t="s">
        <v>1</v>
      </c>
      <c r="N257" s="259" t="s">
        <v>34</v>
      </c>
      <c r="O257" s="260">
        <v>0</v>
      </c>
      <c r="P257" s="260">
        <f t="shared" ref="P257:P262" si="41">O257*H257</f>
        <v>0</v>
      </c>
      <c r="Q257" s="260">
        <v>0</v>
      </c>
      <c r="R257" s="260">
        <f t="shared" ref="R257:R262" si="42">Q257*H257</f>
        <v>0</v>
      </c>
      <c r="S257" s="260">
        <v>0</v>
      </c>
      <c r="T257" s="261">
        <f t="shared" ref="T257:T262" si="43">S257*H257</f>
        <v>0</v>
      </c>
      <c r="AR257" s="262" t="s">
        <v>190</v>
      </c>
      <c r="AT257" s="262" t="s">
        <v>216</v>
      </c>
      <c r="AU257" s="262" t="s">
        <v>76</v>
      </c>
      <c r="AY257" s="263" t="s">
        <v>140</v>
      </c>
      <c r="BE257" s="264">
        <f t="shared" ref="BE257:BE262" si="44">IF(N257="základní",J257,0)</f>
        <v>0</v>
      </c>
      <c r="BF257" s="264">
        <f t="shared" ref="BF257:BF262" si="45">IF(N257="snížená",J257,0)</f>
        <v>0</v>
      </c>
      <c r="BG257" s="264">
        <f t="shared" ref="BG257:BG262" si="46">IF(N257="zákl. přenesená",J257,0)</f>
        <v>0</v>
      </c>
      <c r="BH257" s="264">
        <f t="shared" ref="BH257:BH262" si="47">IF(N257="sníž. přenesená",J257,0)</f>
        <v>0</v>
      </c>
      <c r="BI257" s="264">
        <f t="shared" ref="BI257:BI262" si="48">IF(N257="nulová",J257,0)</f>
        <v>0</v>
      </c>
      <c r="BJ257" s="263" t="s">
        <v>76</v>
      </c>
      <c r="BK257" s="264">
        <f t="shared" ref="BK257:BK262" si="49">ROUND(I257*H257,2)</f>
        <v>0</v>
      </c>
      <c r="BL257" s="263" t="s">
        <v>147</v>
      </c>
      <c r="BM257" s="262" t="s">
        <v>1712</v>
      </c>
    </row>
    <row r="258" spans="1:65" s="18" customFormat="1" ht="16.5" customHeight="1" x14ac:dyDescent="0.2">
      <c r="A258" s="15"/>
      <c r="B258" s="16"/>
      <c r="C258" s="255">
        <v>128</v>
      </c>
      <c r="D258" s="255" t="s">
        <v>142</v>
      </c>
      <c r="E258" s="256" t="s">
        <v>2449</v>
      </c>
      <c r="F258" s="239" t="s">
        <v>1704</v>
      </c>
      <c r="G258" s="235" t="s">
        <v>1442</v>
      </c>
      <c r="H258" s="236">
        <v>6</v>
      </c>
      <c r="I258" s="237"/>
      <c r="J258" s="238">
        <f t="shared" si="40"/>
        <v>0</v>
      </c>
      <c r="K258" s="239" t="s">
        <v>2280</v>
      </c>
      <c r="L258" s="16"/>
      <c r="M258" s="93" t="s">
        <v>1</v>
      </c>
      <c r="N258" s="94" t="s">
        <v>34</v>
      </c>
      <c r="O258" s="95">
        <v>0</v>
      </c>
      <c r="P258" s="95">
        <f t="shared" si="41"/>
        <v>0</v>
      </c>
      <c r="Q258" s="95">
        <v>0</v>
      </c>
      <c r="R258" s="95">
        <f t="shared" si="42"/>
        <v>0</v>
      </c>
      <c r="S258" s="95">
        <v>0</v>
      </c>
      <c r="T258" s="96">
        <f t="shared" si="43"/>
        <v>0</v>
      </c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R258" s="97" t="s">
        <v>147</v>
      </c>
      <c r="AT258" s="97" t="s">
        <v>142</v>
      </c>
      <c r="AU258" s="97" t="s">
        <v>76</v>
      </c>
      <c r="AY258" s="7" t="s">
        <v>140</v>
      </c>
      <c r="BE258" s="98">
        <f t="shared" si="44"/>
        <v>0</v>
      </c>
      <c r="BF258" s="98">
        <f t="shared" si="45"/>
        <v>0</v>
      </c>
      <c r="BG258" s="98">
        <f t="shared" si="46"/>
        <v>0</v>
      </c>
      <c r="BH258" s="98">
        <f t="shared" si="47"/>
        <v>0</v>
      </c>
      <c r="BI258" s="98">
        <f t="shared" si="48"/>
        <v>0</v>
      </c>
      <c r="BJ258" s="7" t="s">
        <v>76</v>
      </c>
      <c r="BK258" s="98">
        <f t="shared" si="49"/>
        <v>0</v>
      </c>
      <c r="BL258" s="7" t="s">
        <v>147</v>
      </c>
      <c r="BM258" s="97" t="s">
        <v>1713</v>
      </c>
    </row>
    <row r="259" spans="1:65" s="253" customFormat="1" ht="16.5" customHeight="1" x14ac:dyDescent="0.2">
      <c r="B259" s="254"/>
      <c r="C259" s="266">
        <v>129</v>
      </c>
      <c r="D259" s="266" t="s">
        <v>216</v>
      </c>
      <c r="E259" s="267" t="s">
        <v>2450</v>
      </c>
      <c r="F259" s="268" t="s">
        <v>1705</v>
      </c>
      <c r="G259" s="269" t="s">
        <v>1442</v>
      </c>
      <c r="H259" s="270">
        <v>6</v>
      </c>
      <c r="I259" s="271"/>
      <c r="J259" s="272">
        <f t="shared" si="40"/>
        <v>0</v>
      </c>
      <c r="K259" s="268" t="s">
        <v>2280</v>
      </c>
      <c r="L259" s="257"/>
      <c r="M259" s="258" t="s">
        <v>1</v>
      </c>
      <c r="N259" s="259" t="s">
        <v>34</v>
      </c>
      <c r="O259" s="260">
        <v>0</v>
      </c>
      <c r="P259" s="260">
        <f t="shared" si="41"/>
        <v>0</v>
      </c>
      <c r="Q259" s="260">
        <v>0</v>
      </c>
      <c r="R259" s="260">
        <f t="shared" si="42"/>
        <v>0</v>
      </c>
      <c r="S259" s="260">
        <v>0</v>
      </c>
      <c r="T259" s="261">
        <f t="shared" si="43"/>
        <v>0</v>
      </c>
      <c r="AR259" s="262" t="s">
        <v>190</v>
      </c>
      <c r="AT259" s="262" t="s">
        <v>216</v>
      </c>
      <c r="AU259" s="262" t="s">
        <v>76</v>
      </c>
      <c r="AY259" s="263" t="s">
        <v>140</v>
      </c>
      <c r="BE259" s="264">
        <f t="shared" si="44"/>
        <v>0</v>
      </c>
      <c r="BF259" s="264">
        <f t="shared" si="45"/>
        <v>0</v>
      </c>
      <c r="BG259" s="264">
        <f t="shared" si="46"/>
        <v>0</v>
      </c>
      <c r="BH259" s="264">
        <f t="shared" si="47"/>
        <v>0</v>
      </c>
      <c r="BI259" s="264">
        <f t="shared" si="48"/>
        <v>0</v>
      </c>
      <c r="BJ259" s="263" t="s">
        <v>76</v>
      </c>
      <c r="BK259" s="264">
        <f t="shared" si="49"/>
        <v>0</v>
      </c>
      <c r="BL259" s="263" t="s">
        <v>147</v>
      </c>
      <c r="BM259" s="262" t="s">
        <v>1714</v>
      </c>
    </row>
    <row r="260" spans="1:65" s="18" customFormat="1" ht="16.5" customHeight="1" x14ac:dyDescent="0.2">
      <c r="A260" s="15"/>
      <c r="B260" s="16"/>
      <c r="C260" s="255">
        <v>130</v>
      </c>
      <c r="D260" s="255" t="s">
        <v>142</v>
      </c>
      <c r="E260" s="256" t="s">
        <v>2451</v>
      </c>
      <c r="F260" s="239" t="s">
        <v>1706</v>
      </c>
      <c r="G260" s="235" t="s">
        <v>1442</v>
      </c>
      <c r="H260" s="236">
        <v>6</v>
      </c>
      <c r="I260" s="237"/>
      <c r="J260" s="238">
        <f t="shared" si="40"/>
        <v>0</v>
      </c>
      <c r="K260" s="239" t="s">
        <v>2280</v>
      </c>
      <c r="L260" s="16"/>
      <c r="M260" s="93" t="s">
        <v>1</v>
      </c>
      <c r="N260" s="94" t="s">
        <v>34</v>
      </c>
      <c r="O260" s="95">
        <v>0</v>
      </c>
      <c r="P260" s="95">
        <f t="shared" si="41"/>
        <v>0</v>
      </c>
      <c r="Q260" s="95">
        <v>0</v>
      </c>
      <c r="R260" s="95">
        <f t="shared" si="42"/>
        <v>0</v>
      </c>
      <c r="S260" s="95">
        <v>0</v>
      </c>
      <c r="T260" s="96">
        <f t="shared" si="43"/>
        <v>0</v>
      </c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R260" s="97" t="s">
        <v>147</v>
      </c>
      <c r="AT260" s="97" t="s">
        <v>142</v>
      </c>
      <c r="AU260" s="97" t="s">
        <v>76</v>
      </c>
      <c r="AY260" s="7" t="s">
        <v>140</v>
      </c>
      <c r="BE260" s="98">
        <f t="shared" si="44"/>
        <v>0</v>
      </c>
      <c r="BF260" s="98">
        <f t="shared" si="45"/>
        <v>0</v>
      </c>
      <c r="BG260" s="98">
        <f t="shared" si="46"/>
        <v>0</v>
      </c>
      <c r="BH260" s="98">
        <f t="shared" si="47"/>
        <v>0</v>
      </c>
      <c r="BI260" s="98">
        <f t="shared" si="48"/>
        <v>0</v>
      </c>
      <c r="BJ260" s="7" t="s">
        <v>76</v>
      </c>
      <c r="BK260" s="98">
        <f t="shared" si="49"/>
        <v>0</v>
      </c>
      <c r="BL260" s="7" t="s">
        <v>147</v>
      </c>
      <c r="BM260" s="97" t="s">
        <v>1715</v>
      </c>
    </row>
    <row r="261" spans="1:65" s="253" customFormat="1" ht="33" customHeight="1" x14ac:dyDescent="0.2">
      <c r="B261" s="254"/>
      <c r="C261" s="266">
        <v>131</v>
      </c>
      <c r="D261" s="266" t="s">
        <v>216</v>
      </c>
      <c r="E261" s="267" t="s">
        <v>2452</v>
      </c>
      <c r="F261" s="268" t="s">
        <v>1707</v>
      </c>
      <c r="G261" s="269" t="s">
        <v>1442</v>
      </c>
      <c r="H261" s="270">
        <v>2</v>
      </c>
      <c r="I261" s="271"/>
      <c r="J261" s="272">
        <f t="shared" si="40"/>
        <v>0</v>
      </c>
      <c r="K261" s="268" t="s">
        <v>2280</v>
      </c>
      <c r="L261" s="257"/>
      <c r="M261" s="258" t="s">
        <v>1</v>
      </c>
      <c r="N261" s="259" t="s">
        <v>34</v>
      </c>
      <c r="O261" s="260">
        <v>0</v>
      </c>
      <c r="P261" s="260">
        <f t="shared" si="41"/>
        <v>0</v>
      </c>
      <c r="Q261" s="260">
        <v>0</v>
      </c>
      <c r="R261" s="260">
        <f t="shared" si="42"/>
        <v>0</v>
      </c>
      <c r="S261" s="260">
        <v>0</v>
      </c>
      <c r="T261" s="261">
        <f t="shared" si="43"/>
        <v>0</v>
      </c>
      <c r="AR261" s="262" t="s">
        <v>190</v>
      </c>
      <c r="AT261" s="262" t="s">
        <v>216</v>
      </c>
      <c r="AU261" s="262" t="s">
        <v>76</v>
      </c>
      <c r="AY261" s="263" t="s">
        <v>140</v>
      </c>
      <c r="BE261" s="264">
        <f t="shared" si="44"/>
        <v>0</v>
      </c>
      <c r="BF261" s="264">
        <f t="shared" si="45"/>
        <v>0</v>
      </c>
      <c r="BG261" s="264">
        <f t="shared" si="46"/>
        <v>0</v>
      </c>
      <c r="BH261" s="264">
        <f t="shared" si="47"/>
        <v>0</v>
      </c>
      <c r="BI261" s="264">
        <f t="shared" si="48"/>
        <v>0</v>
      </c>
      <c r="BJ261" s="263" t="s">
        <v>76</v>
      </c>
      <c r="BK261" s="264">
        <f t="shared" si="49"/>
        <v>0</v>
      </c>
      <c r="BL261" s="263" t="s">
        <v>147</v>
      </c>
      <c r="BM261" s="262" t="s">
        <v>1716</v>
      </c>
    </row>
    <row r="262" spans="1:65" s="18" customFormat="1" ht="16.5" customHeight="1" x14ac:dyDescent="0.2">
      <c r="A262" s="15"/>
      <c r="B262" s="16"/>
      <c r="C262" s="255">
        <v>132</v>
      </c>
      <c r="D262" s="255" t="s">
        <v>142</v>
      </c>
      <c r="E262" s="256" t="s">
        <v>2453</v>
      </c>
      <c r="F262" s="239" t="s">
        <v>1708</v>
      </c>
      <c r="G262" s="235" t="s">
        <v>1442</v>
      </c>
      <c r="H262" s="236">
        <v>2</v>
      </c>
      <c r="I262" s="237"/>
      <c r="J262" s="238">
        <f t="shared" si="40"/>
        <v>0</v>
      </c>
      <c r="K262" s="239" t="s">
        <v>2280</v>
      </c>
      <c r="L262" s="16"/>
      <c r="M262" s="93" t="s">
        <v>1</v>
      </c>
      <c r="N262" s="94" t="s">
        <v>34</v>
      </c>
      <c r="O262" s="95">
        <v>0</v>
      </c>
      <c r="P262" s="95">
        <f t="shared" si="41"/>
        <v>0</v>
      </c>
      <c r="Q262" s="95">
        <v>0</v>
      </c>
      <c r="R262" s="95">
        <f t="shared" si="42"/>
        <v>0</v>
      </c>
      <c r="S262" s="95">
        <v>0</v>
      </c>
      <c r="T262" s="96">
        <f t="shared" si="43"/>
        <v>0</v>
      </c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R262" s="97" t="s">
        <v>147</v>
      </c>
      <c r="AT262" s="97" t="s">
        <v>142</v>
      </c>
      <c r="AU262" s="97" t="s">
        <v>76</v>
      </c>
      <c r="AY262" s="7" t="s">
        <v>140</v>
      </c>
      <c r="BE262" s="98">
        <f t="shared" si="44"/>
        <v>0</v>
      </c>
      <c r="BF262" s="98">
        <f t="shared" si="45"/>
        <v>0</v>
      </c>
      <c r="BG262" s="98">
        <f t="shared" si="46"/>
        <v>0</v>
      </c>
      <c r="BH262" s="98">
        <f t="shared" si="47"/>
        <v>0</v>
      </c>
      <c r="BI262" s="98">
        <f t="shared" si="48"/>
        <v>0</v>
      </c>
      <c r="BJ262" s="7" t="s">
        <v>76</v>
      </c>
      <c r="BK262" s="98">
        <f t="shared" si="49"/>
        <v>0</v>
      </c>
      <c r="BL262" s="7" t="s">
        <v>147</v>
      </c>
      <c r="BM262" s="97" t="s">
        <v>1717</v>
      </c>
    </row>
    <row r="263" spans="1:65" s="76" customFormat="1" ht="25.9" customHeight="1" x14ac:dyDescent="0.2">
      <c r="B263" s="77"/>
      <c r="D263" s="78" t="s">
        <v>67</v>
      </c>
      <c r="E263" s="79" t="s">
        <v>1721</v>
      </c>
      <c r="F263" s="79" t="s">
        <v>1722</v>
      </c>
      <c r="H263" s="233"/>
      <c r="J263" s="80">
        <f>SUM(J264:J289)</f>
        <v>0</v>
      </c>
      <c r="L263" s="77"/>
      <c r="M263" s="81"/>
      <c r="N263" s="82"/>
      <c r="O263" s="82"/>
      <c r="P263" s="83">
        <f>SUM(P264:P289)</f>
        <v>0</v>
      </c>
      <c r="Q263" s="82"/>
      <c r="R263" s="83">
        <f>SUM(R264:R289)</f>
        <v>0</v>
      </c>
      <c r="S263" s="82"/>
      <c r="T263" s="84">
        <f>SUM(T264:T289)</f>
        <v>0</v>
      </c>
      <c r="W263" s="294"/>
      <c r="AR263" s="78" t="s">
        <v>76</v>
      </c>
      <c r="AT263" s="85" t="s">
        <v>67</v>
      </c>
      <c r="AU263" s="85" t="s">
        <v>68</v>
      </c>
      <c r="AY263" s="78" t="s">
        <v>140</v>
      </c>
      <c r="BK263" s="86">
        <f>SUM(BK264:BK289)</f>
        <v>0</v>
      </c>
    </row>
    <row r="264" spans="1:65" s="18" customFormat="1" ht="24.2" customHeight="1" x14ac:dyDescent="0.2">
      <c r="A264" s="15"/>
      <c r="B264" s="16"/>
      <c r="C264" s="266">
        <v>133</v>
      </c>
      <c r="D264" s="266" t="s">
        <v>216</v>
      </c>
      <c r="E264" s="267" t="s">
        <v>2454</v>
      </c>
      <c r="F264" s="268" t="s">
        <v>1719</v>
      </c>
      <c r="G264" s="269" t="s">
        <v>240</v>
      </c>
      <c r="H264" s="270">
        <v>400</v>
      </c>
      <c r="I264" s="271"/>
      <c r="J264" s="272">
        <f t="shared" ref="J264:J289" si="50">ROUND(I264*H264,2)</f>
        <v>0</v>
      </c>
      <c r="K264" s="268" t="s">
        <v>2280</v>
      </c>
      <c r="L264" s="161"/>
      <c r="M264" s="162" t="s">
        <v>1</v>
      </c>
      <c r="N264" s="163" t="s">
        <v>34</v>
      </c>
      <c r="O264" s="95">
        <v>0</v>
      </c>
      <c r="P264" s="95">
        <f t="shared" ref="P264:P289" si="51">O264*H264</f>
        <v>0</v>
      </c>
      <c r="Q264" s="95">
        <v>0</v>
      </c>
      <c r="R264" s="95">
        <f t="shared" ref="R264:R289" si="52">Q264*H264</f>
        <v>0</v>
      </c>
      <c r="S264" s="95">
        <v>0</v>
      </c>
      <c r="T264" s="96">
        <f t="shared" ref="T264:T289" si="53">S264*H264</f>
        <v>0</v>
      </c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R264" s="97" t="s">
        <v>190</v>
      </c>
      <c r="AT264" s="97" t="s">
        <v>216</v>
      </c>
      <c r="AU264" s="97" t="s">
        <v>76</v>
      </c>
      <c r="AY264" s="7" t="s">
        <v>140</v>
      </c>
      <c r="BE264" s="98">
        <f t="shared" ref="BE264:BE289" si="54">IF(N264="základní",J264,0)</f>
        <v>0</v>
      </c>
      <c r="BF264" s="98">
        <f t="shared" ref="BF264:BF289" si="55">IF(N264="snížená",J264,0)</f>
        <v>0</v>
      </c>
      <c r="BG264" s="98">
        <f t="shared" ref="BG264:BG289" si="56">IF(N264="zákl. přenesená",J264,0)</f>
        <v>0</v>
      </c>
      <c r="BH264" s="98">
        <f t="shared" ref="BH264:BH289" si="57">IF(N264="sníž. přenesená",J264,0)</f>
        <v>0</v>
      </c>
      <c r="BI264" s="98">
        <f t="shared" ref="BI264:BI289" si="58">IF(N264="nulová",J264,0)</f>
        <v>0</v>
      </c>
      <c r="BJ264" s="7" t="s">
        <v>76</v>
      </c>
      <c r="BK264" s="98">
        <f t="shared" ref="BK264:BK289" si="59">ROUND(I264*H264,2)</f>
        <v>0</v>
      </c>
      <c r="BL264" s="7" t="s">
        <v>147</v>
      </c>
      <c r="BM264" s="97" t="s">
        <v>1723</v>
      </c>
    </row>
    <row r="265" spans="1:65" s="18" customFormat="1" ht="16.5" customHeight="1" x14ac:dyDescent="0.2">
      <c r="A265" s="15"/>
      <c r="B265" s="16"/>
      <c r="C265" s="255">
        <v>134</v>
      </c>
      <c r="D265" s="255" t="s">
        <v>142</v>
      </c>
      <c r="E265" s="256" t="s">
        <v>2455</v>
      </c>
      <c r="F265" s="239" t="s">
        <v>1656</v>
      </c>
      <c r="G265" s="235" t="s">
        <v>240</v>
      </c>
      <c r="H265" s="236">
        <v>400</v>
      </c>
      <c r="I265" s="237"/>
      <c r="J265" s="238">
        <f t="shared" si="50"/>
        <v>0</v>
      </c>
      <c r="K265" s="239" t="s">
        <v>2280</v>
      </c>
      <c r="L265" s="16"/>
      <c r="M265" s="93" t="s">
        <v>1</v>
      </c>
      <c r="N265" s="94" t="s">
        <v>34</v>
      </c>
      <c r="O265" s="95">
        <v>0</v>
      </c>
      <c r="P265" s="95">
        <f t="shared" si="51"/>
        <v>0</v>
      </c>
      <c r="Q265" s="95">
        <v>0</v>
      </c>
      <c r="R265" s="95">
        <f t="shared" si="52"/>
        <v>0</v>
      </c>
      <c r="S265" s="95">
        <v>0</v>
      </c>
      <c r="T265" s="96">
        <f t="shared" si="53"/>
        <v>0</v>
      </c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R265" s="97" t="s">
        <v>147</v>
      </c>
      <c r="AT265" s="97" t="s">
        <v>142</v>
      </c>
      <c r="AU265" s="97" t="s">
        <v>76</v>
      </c>
      <c r="AY265" s="7" t="s">
        <v>140</v>
      </c>
      <c r="BE265" s="98">
        <f t="shared" si="54"/>
        <v>0</v>
      </c>
      <c r="BF265" s="98">
        <f t="shared" si="55"/>
        <v>0</v>
      </c>
      <c r="BG265" s="98">
        <f t="shared" si="56"/>
        <v>0</v>
      </c>
      <c r="BH265" s="98">
        <f t="shared" si="57"/>
        <v>0</v>
      </c>
      <c r="BI265" s="98">
        <f t="shared" si="58"/>
        <v>0</v>
      </c>
      <c r="BJ265" s="7" t="s">
        <v>76</v>
      </c>
      <c r="BK265" s="98">
        <f t="shared" si="59"/>
        <v>0</v>
      </c>
      <c r="BL265" s="7" t="s">
        <v>147</v>
      </c>
      <c r="BM265" s="97" t="s">
        <v>1724</v>
      </c>
    </row>
    <row r="266" spans="1:65" s="18" customFormat="1" ht="16.5" customHeight="1" x14ac:dyDescent="0.2">
      <c r="A266" s="15"/>
      <c r="B266" s="16"/>
      <c r="C266" s="266">
        <v>135</v>
      </c>
      <c r="D266" s="266" t="s">
        <v>216</v>
      </c>
      <c r="E266" s="267" t="s">
        <v>2456</v>
      </c>
      <c r="F266" s="268" t="s">
        <v>1607</v>
      </c>
      <c r="G266" s="269" t="s">
        <v>1442</v>
      </c>
      <c r="H266" s="270">
        <v>10</v>
      </c>
      <c r="I266" s="271"/>
      <c r="J266" s="272">
        <f t="shared" si="50"/>
        <v>0</v>
      </c>
      <c r="K266" s="268" t="s">
        <v>2280</v>
      </c>
      <c r="L266" s="161"/>
      <c r="M266" s="162" t="s">
        <v>1</v>
      </c>
      <c r="N266" s="163" t="s">
        <v>34</v>
      </c>
      <c r="O266" s="95">
        <v>0</v>
      </c>
      <c r="P266" s="95">
        <f t="shared" si="51"/>
        <v>0</v>
      </c>
      <c r="Q266" s="95">
        <v>0</v>
      </c>
      <c r="R266" s="95">
        <f t="shared" si="52"/>
        <v>0</v>
      </c>
      <c r="S266" s="95">
        <v>0</v>
      </c>
      <c r="T266" s="96">
        <f t="shared" si="53"/>
        <v>0</v>
      </c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R266" s="97" t="s">
        <v>190</v>
      </c>
      <c r="AT266" s="97" t="s">
        <v>216</v>
      </c>
      <c r="AU266" s="97" t="s">
        <v>76</v>
      </c>
      <c r="AY266" s="7" t="s">
        <v>140</v>
      </c>
      <c r="BE266" s="98">
        <f t="shared" si="54"/>
        <v>0</v>
      </c>
      <c r="BF266" s="98">
        <f t="shared" si="55"/>
        <v>0</v>
      </c>
      <c r="BG266" s="98">
        <f t="shared" si="56"/>
        <v>0</v>
      </c>
      <c r="BH266" s="98">
        <f t="shared" si="57"/>
        <v>0</v>
      </c>
      <c r="BI266" s="98">
        <f t="shared" si="58"/>
        <v>0</v>
      </c>
      <c r="BJ266" s="7" t="s">
        <v>76</v>
      </c>
      <c r="BK266" s="98">
        <f t="shared" si="59"/>
        <v>0</v>
      </c>
      <c r="BL266" s="7" t="s">
        <v>147</v>
      </c>
      <c r="BM266" s="97" t="s">
        <v>1725</v>
      </c>
    </row>
    <row r="267" spans="1:65" s="18" customFormat="1" ht="16.5" customHeight="1" x14ac:dyDescent="0.2">
      <c r="A267" s="15"/>
      <c r="B267" s="16"/>
      <c r="C267" s="255">
        <v>136</v>
      </c>
      <c r="D267" s="255" t="s">
        <v>142</v>
      </c>
      <c r="E267" s="256" t="s">
        <v>2457</v>
      </c>
      <c r="F267" s="239" t="s">
        <v>1586</v>
      </c>
      <c r="G267" s="235" t="s">
        <v>1442</v>
      </c>
      <c r="H267" s="236">
        <v>10</v>
      </c>
      <c r="I267" s="237"/>
      <c r="J267" s="238">
        <f t="shared" si="50"/>
        <v>0</v>
      </c>
      <c r="K267" s="239" t="s">
        <v>2280</v>
      </c>
      <c r="L267" s="16"/>
      <c r="M267" s="93" t="s">
        <v>1</v>
      </c>
      <c r="N267" s="94" t="s">
        <v>34</v>
      </c>
      <c r="O267" s="95">
        <v>0</v>
      </c>
      <c r="P267" s="95">
        <f t="shared" si="51"/>
        <v>0</v>
      </c>
      <c r="Q267" s="95">
        <v>0</v>
      </c>
      <c r="R267" s="95">
        <f t="shared" si="52"/>
        <v>0</v>
      </c>
      <c r="S267" s="95">
        <v>0</v>
      </c>
      <c r="T267" s="96">
        <f t="shared" si="53"/>
        <v>0</v>
      </c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R267" s="97" t="s">
        <v>147</v>
      </c>
      <c r="AT267" s="97" t="s">
        <v>142</v>
      </c>
      <c r="AU267" s="97" t="s">
        <v>76</v>
      </c>
      <c r="AY267" s="7" t="s">
        <v>140</v>
      </c>
      <c r="BE267" s="98">
        <f t="shared" si="54"/>
        <v>0</v>
      </c>
      <c r="BF267" s="98">
        <f t="shared" si="55"/>
        <v>0</v>
      </c>
      <c r="BG267" s="98">
        <f t="shared" si="56"/>
        <v>0</v>
      </c>
      <c r="BH267" s="98">
        <f t="shared" si="57"/>
        <v>0</v>
      </c>
      <c r="BI267" s="98">
        <f t="shared" si="58"/>
        <v>0</v>
      </c>
      <c r="BJ267" s="7" t="s">
        <v>76</v>
      </c>
      <c r="BK267" s="98">
        <f t="shared" si="59"/>
        <v>0</v>
      </c>
      <c r="BL267" s="7" t="s">
        <v>147</v>
      </c>
      <c r="BM267" s="97" t="s">
        <v>1726</v>
      </c>
    </row>
    <row r="268" spans="1:65" s="18" customFormat="1" ht="16.5" customHeight="1" x14ac:dyDescent="0.2">
      <c r="A268" s="15"/>
      <c r="B268" s="16"/>
      <c r="C268" s="266">
        <v>137</v>
      </c>
      <c r="D268" s="266" t="s">
        <v>216</v>
      </c>
      <c r="E268" s="267" t="s">
        <v>2458</v>
      </c>
      <c r="F268" s="268" t="s">
        <v>1657</v>
      </c>
      <c r="G268" s="269" t="s">
        <v>1442</v>
      </c>
      <c r="H268" s="270">
        <v>1</v>
      </c>
      <c r="I268" s="271"/>
      <c r="J268" s="272">
        <f t="shared" si="50"/>
        <v>0</v>
      </c>
      <c r="K268" s="268" t="s">
        <v>2280</v>
      </c>
      <c r="L268" s="161"/>
      <c r="M268" s="162" t="s">
        <v>1</v>
      </c>
      <c r="N268" s="163" t="s">
        <v>34</v>
      </c>
      <c r="O268" s="95">
        <v>0</v>
      </c>
      <c r="P268" s="95">
        <f t="shared" si="51"/>
        <v>0</v>
      </c>
      <c r="Q268" s="95">
        <v>0</v>
      </c>
      <c r="R268" s="95">
        <f t="shared" si="52"/>
        <v>0</v>
      </c>
      <c r="S268" s="95">
        <v>0</v>
      </c>
      <c r="T268" s="96">
        <f t="shared" si="53"/>
        <v>0</v>
      </c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R268" s="97" t="s">
        <v>190</v>
      </c>
      <c r="AT268" s="97" t="s">
        <v>216</v>
      </c>
      <c r="AU268" s="97" t="s">
        <v>76</v>
      </c>
      <c r="AY268" s="7" t="s">
        <v>140</v>
      </c>
      <c r="BE268" s="98">
        <f t="shared" si="54"/>
        <v>0</v>
      </c>
      <c r="BF268" s="98">
        <f t="shared" si="55"/>
        <v>0</v>
      </c>
      <c r="BG268" s="98">
        <f t="shared" si="56"/>
        <v>0</v>
      </c>
      <c r="BH268" s="98">
        <f t="shared" si="57"/>
        <v>0</v>
      </c>
      <c r="BI268" s="98">
        <f t="shared" si="58"/>
        <v>0</v>
      </c>
      <c r="BJ268" s="7" t="s">
        <v>76</v>
      </c>
      <c r="BK268" s="98">
        <f t="shared" si="59"/>
        <v>0</v>
      </c>
      <c r="BL268" s="7" t="s">
        <v>147</v>
      </c>
      <c r="BM268" s="97" t="s">
        <v>1727</v>
      </c>
    </row>
    <row r="269" spans="1:65" s="18" customFormat="1" ht="16.5" customHeight="1" x14ac:dyDescent="0.2">
      <c r="A269" s="15"/>
      <c r="B269" s="16"/>
      <c r="C269" s="255">
        <v>138</v>
      </c>
      <c r="D269" s="255" t="s">
        <v>142</v>
      </c>
      <c r="E269" s="256" t="s">
        <v>2459</v>
      </c>
      <c r="F269" s="239" t="s">
        <v>1586</v>
      </c>
      <c r="G269" s="235" t="s">
        <v>1442</v>
      </c>
      <c r="H269" s="236">
        <v>1</v>
      </c>
      <c r="I269" s="237"/>
      <c r="J269" s="238">
        <f t="shared" si="50"/>
        <v>0</v>
      </c>
      <c r="K269" s="239" t="s">
        <v>2280</v>
      </c>
      <c r="L269" s="16"/>
      <c r="M269" s="93" t="s">
        <v>1</v>
      </c>
      <c r="N269" s="94" t="s">
        <v>34</v>
      </c>
      <c r="O269" s="95">
        <v>0</v>
      </c>
      <c r="P269" s="95">
        <f t="shared" si="51"/>
        <v>0</v>
      </c>
      <c r="Q269" s="95">
        <v>0</v>
      </c>
      <c r="R269" s="95">
        <f t="shared" si="52"/>
        <v>0</v>
      </c>
      <c r="S269" s="95">
        <v>0</v>
      </c>
      <c r="T269" s="96">
        <f t="shared" si="53"/>
        <v>0</v>
      </c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R269" s="97" t="s">
        <v>147</v>
      </c>
      <c r="AT269" s="97" t="s">
        <v>142</v>
      </c>
      <c r="AU269" s="97" t="s">
        <v>76</v>
      </c>
      <c r="AY269" s="7" t="s">
        <v>140</v>
      </c>
      <c r="BE269" s="98">
        <f t="shared" si="54"/>
        <v>0</v>
      </c>
      <c r="BF269" s="98">
        <f t="shared" si="55"/>
        <v>0</v>
      </c>
      <c r="BG269" s="98">
        <f t="shared" si="56"/>
        <v>0</v>
      </c>
      <c r="BH269" s="98">
        <f t="shared" si="57"/>
        <v>0</v>
      </c>
      <c r="BI269" s="98">
        <f t="shared" si="58"/>
        <v>0</v>
      </c>
      <c r="BJ269" s="7" t="s">
        <v>76</v>
      </c>
      <c r="BK269" s="98">
        <f t="shared" si="59"/>
        <v>0</v>
      </c>
      <c r="BL269" s="7" t="s">
        <v>147</v>
      </c>
      <c r="BM269" s="97" t="s">
        <v>1728</v>
      </c>
    </row>
    <row r="270" spans="1:65" s="18" customFormat="1" ht="16.5" customHeight="1" x14ac:dyDescent="0.2">
      <c r="A270" s="15"/>
      <c r="B270" s="16"/>
      <c r="C270" s="266">
        <v>139</v>
      </c>
      <c r="D270" s="266" t="s">
        <v>216</v>
      </c>
      <c r="E270" s="267" t="s">
        <v>2460</v>
      </c>
      <c r="F270" s="268" t="s">
        <v>1658</v>
      </c>
      <c r="G270" s="269" t="s">
        <v>1442</v>
      </c>
      <c r="H270" s="270">
        <v>4</v>
      </c>
      <c r="I270" s="271"/>
      <c r="J270" s="272">
        <f t="shared" si="50"/>
        <v>0</v>
      </c>
      <c r="K270" s="268" t="s">
        <v>2280</v>
      </c>
      <c r="L270" s="161"/>
      <c r="M270" s="162" t="s">
        <v>1</v>
      </c>
      <c r="N270" s="163" t="s">
        <v>34</v>
      </c>
      <c r="O270" s="95">
        <v>0</v>
      </c>
      <c r="P270" s="95">
        <f t="shared" si="51"/>
        <v>0</v>
      </c>
      <c r="Q270" s="95">
        <v>0</v>
      </c>
      <c r="R270" s="95">
        <f t="shared" si="52"/>
        <v>0</v>
      </c>
      <c r="S270" s="95">
        <v>0</v>
      </c>
      <c r="T270" s="96">
        <f t="shared" si="53"/>
        <v>0</v>
      </c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R270" s="97" t="s">
        <v>190</v>
      </c>
      <c r="AT270" s="97" t="s">
        <v>216</v>
      </c>
      <c r="AU270" s="97" t="s">
        <v>76</v>
      </c>
      <c r="AY270" s="7" t="s">
        <v>140</v>
      </c>
      <c r="BE270" s="98">
        <f t="shared" si="54"/>
        <v>0</v>
      </c>
      <c r="BF270" s="98">
        <f t="shared" si="55"/>
        <v>0</v>
      </c>
      <c r="BG270" s="98">
        <f t="shared" si="56"/>
        <v>0</v>
      </c>
      <c r="BH270" s="98">
        <f t="shared" si="57"/>
        <v>0</v>
      </c>
      <c r="BI270" s="98">
        <f t="shared" si="58"/>
        <v>0</v>
      </c>
      <c r="BJ270" s="7" t="s">
        <v>76</v>
      </c>
      <c r="BK270" s="98">
        <f t="shared" si="59"/>
        <v>0</v>
      </c>
      <c r="BL270" s="7" t="s">
        <v>147</v>
      </c>
      <c r="BM270" s="97" t="s">
        <v>1729</v>
      </c>
    </row>
    <row r="271" spans="1:65" s="18" customFormat="1" ht="16.5" customHeight="1" x14ac:dyDescent="0.2">
      <c r="A271" s="15"/>
      <c r="B271" s="16"/>
      <c r="C271" s="255">
        <v>140</v>
      </c>
      <c r="D271" s="255" t="s">
        <v>142</v>
      </c>
      <c r="E271" s="256" t="s">
        <v>2461</v>
      </c>
      <c r="F271" s="239" t="s">
        <v>1586</v>
      </c>
      <c r="G271" s="235" t="s">
        <v>1442</v>
      </c>
      <c r="H271" s="236">
        <v>4</v>
      </c>
      <c r="I271" s="237"/>
      <c r="J271" s="238">
        <f t="shared" si="50"/>
        <v>0</v>
      </c>
      <c r="K271" s="239" t="s">
        <v>2280</v>
      </c>
      <c r="L271" s="16"/>
      <c r="M271" s="93" t="s">
        <v>1</v>
      </c>
      <c r="N271" s="94" t="s">
        <v>34</v>
      </c>
      <c r="O271" s="95">
        <v>0</v>
      </c>
      <c r="P271" s="95">
        <f t="shared" si="51"/>
        <v>0</v>
      </c>
      <c r="Q271" s="95">
        <v>0</v>
      </c>
      <c r="R271" s="95">
        <f t="shared" si="52"/>
        <v>0</v>
      </c>
      <c r="S271" s="95">
        <v>0</v>
      </c>
      <c r="T271" s="96">
        <f t="shared" si="53"/>
        <v>0</v>
      </c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R271" s="97" t="s">
        <v>147</v>
      </c>
      <c r="AT271" s="97" t="s">
        <v>142</v>
      </c>
      <c r="AU271" s="97" t="s">
        <v>76</v>
      </c>
      <c r="AY271" s="7" t="s">
        <v>140</v>
      </c>
      <c r="BE271" s="98">
        <f t="shared" si="54"/>
        <v>0</v>
      </c>
      <c r="BF271" s="98">
        <f t="shared" si="55"/>
        <v>0</v>
      </c>
      <c r="BG271" s="98">
        <f t="shared" si="56"/>
        <v>0</v>
      </c>
      <c r="BH271" s="98">
        <f t="shared" si="57"/>
        <v>0</v>
      </c>
      <c r="BI271" s="98">
        <f t="shared" si="58"/>
        <v>0</v>
      </c>
      <c r="BJ271" s="7" t="s">
        <v>76</v>
      </c>
      <c r="BK271" s="98">
        <f t="shared" si="59"/>
        <v>0</v>
      </c>
      <c r="BL271" s="7" t="s">
        <v>147</v>
      </c>
      <c r="BM271" s="97" t="s">
        <v>1730</v>
      </c>
    </row>
    <row r="272" spans="1:65" s="18" customFormat="1" ht="16.5" customHeight="1" x14ac:dyDescent="0.2">
      <c r="A272" s="15"/>
      <c r="B272" s="16"/>
      <c r="C272" s="266">
        <v>141</v>
      </c>
      <c r="D272" s="266" t="s">
        <v>216</v>
      </c>
      <c r="E272" s="267" t="s">
        <v>2462</v>
      </c>
      <c r="F272" s="268" t="s">
        <v>1610</v>
      </c>
      <c r="G272" s="269" t="s">
        <v>1442</v>
      </c>
      <c r="H272" s="270">
        <v>3</v>
      </c>
      <c r="I272" s="271"/>
      <c r="J272" s="272">
        <f t="shared" si="50"/>
        <v>0</v>
      </c>
      <c r="K272" s="268" t="s">
        <v>2280</v>
      </c>
      <c r="L272" s="161"/>
      <c r="M272" s="162" t="s">
        <v>1</v>
      </c>
      <c r="N272" s="163" t="s">
        <v>34</v>
      </c>
      <c r="O272" s="95">
        <v>0</v>
      </c>
      <c r="P272" s="95">
        <f t="shared" si="51"/>
        <v>0</v>
      </c>
      <c r="Q272" s="95">
        <v>0</v>
      </c>
      <c r="R272" s="95">
        <f t="shared" si="52"/>
        <v>0</v>
      </c>
      <c r="S272" s="95">
        <v>0</v>
      </c>
      <c r="T272" s="96">
        <f t="shared" si="53"/>
        <v>0</v>
      </c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R272" s="97" t="s">
        <v>190</v>
      </c>
      <c r="AT272" s="97" t="s">
        <v>216</v>
      </c>
      <c r="AU272" s="97" t="s">
        <v>76</v>
      </c>
      <c r="AY272" s="7" t="s">
        <v>140</v>
      </c>
      <c r="BE272" s="98">
        <f t="shared" si="54"/>
        <v>0</v>
      </c>
      <c r="BF272" s="98">
        <f t="shared" si="55"/>
        <v>0</v>
      </c>
      <c r="BG272" s="98">
        <f t="shared" si="56"/>
        <v>0</v>
      </c>
      <c r="BH272" s="98">
        <f t="shared" si="57"/>
        <v>0</v>
      </c>
      <c r="BI272" s="98">
        <f t="shared" si="58"/>
        <v>0</v>
      </c>
      <c r="BJ272" s="7" t="s">
        <v>76</v>
      </c>
      <c r="BK272" s="98">
        <f t="shared" si="59"/>
        <v>0</v>
      </c>
      <c r="BL272" s="7" t="s">
        <v>147</v>
      </c>
      <c r="BM272" s="97" t="s">
        <v>1731</v>
      </c>
    </row>
    <row r="273" spans="1:65" s="18" customFormat="1" ht="16.5" customHeight="1" x14ac:dyDescent="0.2">
      <c r="A273" s="15"/>
      <c r="B273" s="16"/>
      <c r="C273" s="255">
        <v>142</v>
      </c>
      <c r="D273" s="255" t="s">
        <v>142</v>
      </c>
      <c r="E273" s="256" t="s">
        <v>2463</v>
      </c>
      <c r="F273" s="239" t="s">
        <v>1586</v>
      </c>
      <c r="G273" s="235" t="s">
        <v>1442</v>
      </c>
      <c r="H273" s="236">
        <v>3</v>
      </c>
      <c r="I273" s="237"/>
      <c r="J273" s="238">
        <f t="shared" si="50"/>
        <v>0</v>
      </c>
      <c r="K273" s="239" t="s">
        <v>2280</v>
      </c>
      <c r="L273" s="16"/>
      <c r="M273" s="93" t="s">
        <v>1</v>
      </c>
      <c r="N273" s="94" t="s">
        <v>34</v>
      </c>
      <c r="O273" s="95">
        <v>0</v>
      </c>
      <c r="P273" s="95">
        <f t="shared" si="51"/>
        <v>0</v>
      </c>
      <c r="Q273" s="95">
        <v>0</v>
      </c>
      <c r="R273" s="95">
        <f t="shared" si="52"/>
        <v>0</v>
      </c>
      <c r="S273" s="95">
        <v>0</v>
      </c>
      <c r="T273" s="96">
        <f t="shared" si="53"/>
        <v>0</v>
      </c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R273" s="97" t="s">
        <v>147</v>
      </c>
      <c r="AT273" s="97" t="s">
        <v>142</v>
      </c>
      <c r="AU273" s="97" t="s">
        <v>76</v>
      </c>
      <c r="AY273" s="7" t="s">
        <v>140</v>
      </c>
      <c r="BE273" s="98">
        <f t="shared" si="54"/>
        <v>0</v>
      </c>
      <c r="BF273" s="98">
        <f t="shared" si="55"/>
        <v>0</v>
      </c>
      <c r="BG273" s="98">
        <f t="shared" si="56"/>
        <v>0</v>
      </c>
      <c r="BH273" s="98">
        <f t="shared" si="57"/>
        <v>0</v>
      </c>
      <c r="BI273" s="98">
        <f t="shared" si="58"/>
        <v>0</v>
      </c>
      <c r="BJ273" s="7" t="s">
        <v>76</v>
      </c>
      <c r="BK273" s="98">
        <f t="shared" si="59"/>
        <v>0</v>
      </c>
      <c r="BL273" s="7" t="s">
        <v>147</v>
      </c>
      <c r="BM273" s="97" t="s">
        <v>1732</v>
      </c>
    </row>
    <row r="274" spans="1:65" s="18" customFormat="1" ht="16.5" customHeight="1" x14ac:dyDescent="0.2">
      <c r="A274" s="15"/>
      <c r="B274" s="16"/>
      <c r="C274" s="266">
        <v>143</v>
      </c>
      <c r="D274" s="266" t="s">
        <v>216</v>
      </c>
      <c r="E274" s="267" t="s">
        <v>2464</v>
      </c>
      <c r="F274" s="268" t="s">
        <v>1611</v>
      </c>
      <c r="G274" s="269" t="s">
        <v>1442</v>
      </c>
      <c r="H274" s="270">
        <v>1</v>
      </c>
      <c r="I274" s="271"/>
      <c r="J274" s="272">
        <f t="shared" si="50"/>
        <v>0</v>
      </c>
      <c r="K274" s="268" t="s">
        <v>2280</v>
      </c>
      <c r="L274" s="161"/>
      <c r="M274" s="162" t="s">
        <v>1</v>
      </c>
      <c r="N274" s="163" t="s">
        <v>34</v>
      </c>
      <c r="O274" s="95">
        <v>0</v>
      </c>
      <c r="P274" s="95">
        <f t="shared" si="51"/>
        <v>0</v>
      </c>
      <c r="Q274" s="95">
        <v>0</v>
      </c>
      <c r="R274" s="95">
        <f t="shared" si="52"/>
        <v>0</v>
      </c>
      <c r="S274" s="95">
        <v>0</v>
      </c>
      <c r="T274" s="96">
        <f t="shared" si="53"/>
        <v>0</v>
      </c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R274" s="97" t="s">
        <v>190</v>
      </c>
      <c r="AT274" s="97" t="s">
        <v>216</v>
      </c>
      <c r="AU274" s="97" t="s">
        <v>76</v>
      </c>
      <c r="AY274" s="7" t="s">
        <v>140</v>
      </c>
      <c r="BE274" s="98">
        <f t="shared" si="54"/>
        <v>0</v>
      </c>
      <c r="BF274" s="98">
        <f t="shared" si="55"/>
        <v>0</v>
      </c>
      <c r="BG274" s="98">
        <f t="shared" si="56"/>
        <v>0</v>
      </c>
      <c r="BH274" s="98">
        <f t="shared" si="57"/>
        <v>0</v>
      </c>
      <c r="BI274" s="98">
        <f t="shared" si="58"/>
        <v>0</v>
      </c>
      <c r="BJ274" s="7" t="s">
        <v>76</v>
      </c>
      <c r="BK274" s="98">
        <f t="shared" si="59"/>
        <v>0</v>
      </c>
      <c r="BL274" s="7" t="s">
        <v>147</v>
      </c>
      <c r="BM274" s="97" t="s">
        <v>1733</v>
      </c>
    </row>
    <row r="275" spans="1:65" s="18" customFormat="1" ht="16.5" customHeight="1" x14ac:dyDescent="0.2">
      <c r="A275" s="15"/>
      <c r="B275" s="16"/>
      <c r="C275" s="255">
        <v>144</v>
      </c>
      <c r="D275" s="255" t="s">
        <v>142</v>
      </c>
      <c r="E275" s="256" t="s">
        <v>2465</v>
      </c>
      <c r="F275" s="239" t="s">
        <v>1586</v>
      </c>
      <c r="G275" s="235" t="s">
        <v>1442</v>
      </c>
      <c r="H275" s="236">
        <v>1</v>
      </c>
      <c r="I275" s="237"/>
      <c r="J275" s="238">
        <f t="shared" si="50"/>
        <v>0</v>
      </c>
      <c r="K275" s="239" t="s">
        <v>2280</v>
      </c>
      <c r="L275" s="16"/>
      <c r="M275" s="93" t="s">
        <v>1</v>
      </c>
      <c r="N275" s="94" t="s">
        <v>34</v>
      </c>
      <c r="O275" s="95">
        <v>0</v>
      </c>
      <c r="P275" s="95">
        <f t="shared" si="51"/>
        <v>0</v>
      </c>
      <c r="Q275" s="95">
        <v>0</v>
      </c>
      <c r="R275" s="95">
        <f t="shared" si="52"/>
        <v>0</v>
      </c>
      <c r="S275" s="95">
        <v>0</v>
      </c>
      <c r="T275" s="96">
        <f t="shared" si="53"/>
        <v>0</v>
      </c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R275" s="97" t="s">
        <v>147</v>
      </c>
      <c r="AT275" s="97" t="s">
        <v>142</v>
      </c>
      <c r="AU275" s="97" t="s">
        <v>76</v>
      </c>
      <c r="AY275" s="7" t="s">
        <v>140</v>
      </c>
      <c r="BE275" s="98">
        <f t="shared" si="54"/>
        <v>0</v>
      </c>
      <c r="BF275" s="98">
        <f t="shared" si="55"/>
        <v>0</v>
      </c>
      <c r="BG275" s="98">
        <f t="shared" si="56"/>
        <v>0</v>
      </c>
      <c r="BH275" s="98">
        <f t="shared" si="57"/>
        <v>0</v>
      </c>
      <c r="BI275" s="98">
        <f t="shared" si="58"/>
        <v>0</v>
      </c>
      <c r="BJ275" s="7" t="s">
        <v>76</v>
      </c>
      <c r="BK275" s="98">
        <f t="shared" si="59"/>
        <v>0</v>
      </c>
      <c r="BL275" s="7" t="s">
        <v>147</v>
      </c>
      <c r="BM275" s="97" t="s">
        <v>1734</v>
      </c>
    </row>
    <row r="276" spans="1:65" s="18" customFormat="1" ht="16.5" customHeight="1" x14ac:dyDescent="0.2">
      <c r="A276" s="15"/>
      <c r="B276" s="16"/>
      <c r="C276" s="266">
        <v>145</v>
      </c>
      <c r="D276" s="266" t="s">
        <v>216</v>
      </c>
      <c r="E276" s="267" t="s">
        <v>2466</v>
      </c>
      <c r="F276" s="268" t="s">
        <v>1659</v>
      </c>
      <c r="G276" s="269" t="s">
        <v>1442</v>
      </c>
      <c r="H276" s="270">
        <v>10</v>
      </c>
      <c r="I276" s="271"/>
      <c r="J276" s="272">
        <f t="shared" si="50"/>
        <v>0</v>
      </c>
      <c r="K276" s="268" t="s">
        <v>2280</v>
      </c>
      <c r="L276" s="161"/>
      <c r="M276" s="162" t="s">
        <v>1</v>
      </c>
      <c r="N276" s="163" t="s">
        <v>34</v>
      </c>
      <c r="O276" s="95">
        <v>0</v>
      </c>
      <c r="P276" s="95">
        <f t="shared" si="51"/>
        <v>0</v>
      </c>
      <c r="Q276" s="95">
        <v>0</v>
      </c>
      <c r="R276" s="95">
        <f t="shared" si="52"/>
        <v>0</v>
      </c>
      <c r="S276" s="95">
        <v>0</v>
      </c>
      <c r="T276" s="96">
        <f t="shared" si="53"/>
        <v>0</v>
      </c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R276" s="97" t="s">
        <v>190</v>
      </c>
      <c r="AT276" s="97" t="s">
        <v>216</v>
      </c>
      <c r="AU276" s="97" t="s">
        <v>76</v>
      </c>
      <c r="AY276" s="7" t="s">
        <v>140</v>
      </c>
      <c r="BE276" s="98">
        <f t="shared" si="54"/>
        <v>0</v>
      </c>
      <c r="BF276" s="98">
        <f t="shared" si="55"/>
        <v>0</v>
      </c>
      <c r="BG276" s="98">
        <f t="shared" si="56"/>
        <v>0</v>
      </c>
      <c r="BH276" s="98">
        <f t="shared" si="57"/>
        <v>0</v>
      </c>
      <c r="BI276" s="98">
        <f t="shared" si="58"/>
        <v>0</v>
      </c>
      <c r="BJ276" s="7" t="s">
        <v>76</v>
      </c>
      <c r="BK276" s="98">
        <f t="shared" si="59"/>
        <v>0</v>
      </c>
      <c r="BL276" s="7" t="s">
        <v>147</v>
      </c>
      <c r="BM276" s="97" t="s">
        <v>1735</v>
      </c>
    </row>
    <row r="277" spans="1:65" s="18" customFormat="1" ht="16.5" customHeight="1" x14ac:dyDescent="0.2">
      <c r="A277" s="15"/>
      <c r="B277" s="16"/>
      <c r="C277" s="255">
        <v>146</v>
      </c>
      <c r="D277" s="255" t="s">
        <v>142</v>
      </c>
      <c r="E277" s="256" t="s">
        <v>2467</v>
      </c>
      <c r="F277" s="239" t="s">
        <v>1586</v>
      </c>
      <c r="G277" s="235" t="s">
        <v>1442</v>
      </c>
      <c r="H277" s="236">
        <v>10</v>
      </c>
      <c r="I277" s="237"/>
      <c r="J277" s="238">
        <f t="shared" si="50"/>
        <v>0</v>
      </c>
      <c r="K277" s="239" t="s">
        <v>2280</v>
      </c>
      <c r="L277" s="16"/>
      <c r="M277" s="93" t="s">
        <v>1</v>
      </c>
      <c r="N277" s="94" t="s">
        <v>34</v>
      </c>
      <c r="O277" s="95">
        <v>0</v>
      </c>
      <c r="P277" s="95">
        <f t="shared" si="51"/>
        <v>0</v>
      </c>
      <c r="Q277" s="95">
        <v>0</v>
      </c>
      <c r="R277" s="95">
        <f t="shared" si="52"/>
        <v>0</v>
      </c>
      <c r="S277" s="95">
        <v>0</v>
      </c>
      <c r="T277" s="96">
        <f t="shared" si="53"/>
        <v>0</v>
      </c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R277" s="97" t="s">
        <v>147</v>
      </c>
      <c r="AT277" s="97" t="s">
        <v>142</v>
      </c>
      <c r="AU277" s="97" t="s">
        <v>76</v>
      </c>
      <c r="AY277" s="7" t="s">
        <v>140</v>
      </c>
      <c r="BE277" s="98">
        <f t="shared" si="54"/>
        <v>0</v>
      </c>
      <c r="BF277" s="98">
        <f t="shared" si="55"/>
        <v>0</v>
      </c>
      <c r="BG277" s="98">
        <f t="shared" si="56"/>
        <v>0</v>
      </c>
      <c r="BH277" s="98">
        <f t="shared" si="57"/>
        <v>0</v>
      </c>
      <c r="BI277" s="98">
        <f t="shared" si="58"/>
        <v>0</v>
      </c>
      <c r="BJ277" s="7" t="s">
        <v>76</v>
      </c>
      <c r="BK277" s="98">
        <f t="shared" si="59"/>
        <v>0</v>
      </c>
      <c r="BL277" s="7" t="s">
        <v>147</v>
      </c>
      <c r="BM277" s="97" t="s">
        <v>1736</v>
      </c>
    </row>
    <row r="278" spans="1:65" s="18" customFormat="1" ht="24.2" customHeight="1" x14ac:dyDescent="0.2">
      <c r="A278" s="15"/>
      <c r="B278" s="16"/>
      <c r="C278" s="266">
        <v>147</v>
      </c>
      <c r="D278" s="266" t="s">
        <v>216</v>
      </c>
      <c r="E278" s="267" t="s">
        <v>2468</v>
      </c>
      <c r="F278" s="268" t="s">
        <v>1618</v>
      </c>
      <c r="G278" s="269" t="s">
        <v>240</v>
      </c>
      <c r="H278" s="270">
        <v>100</v>
      </c>
      <c r="I278" s="271"/>
      <c r="J278" s="272">
        <f t="shared" si="50"/>
        <v>0</v>
      </c>
      <c r="K278" s="268" t="s">
        <v>2280</v>
      </c>
      <c r="L278" s="161"/>
      <c r="M278" s="162" t="s">
        <v>1</v>
      </c>
      <c r="N278" s="163" t="s">
        <v>34</v>
      </c>
      <c r="O278" s="95">
        <v>0</v>
      </c>
      <c r="P278" s="95">
        <f t="shared" si="51"/>
        <v>0</v>
      </c>
      <c r="Q278" s="95">
        <v>0</v>
      </c>
      <c r="R278" s="95">
        <f t="shared" si="52"/>
        <v>0</v>
      </c>
      <c r="S278" s="95">
        <v>0</v>
      </c>
      <c r="T278" s="96">
        <f t="shared" si="53"/>
        <v>0</v>
      </c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R278" s="97" t="s">
        <v>190</v>
      </c>
      <c r="AT278" s="97" t="s">
        <v>216</v>
      </c>
      <c r="AU278" s="97" t="s">
        <v>76</v>
      </c>
      <c r="AY278" s="7" t="s">
        <v>140</v>
      </c>
      <c r="BE278" s="98">
        <f t="shared" si="54"/>
        <v>0</v>
      </c>
      <c r="BF278" s="98">
        <f t="shared" si="55"/>
        <v>0</v>
      </c>
      <c r="BG278" s="98">
        <f t="shared" si="56"/>
        <v>0</v>
      </c>
      <c r="BH278" s="98">
        <f t="shared" si="57"/>
        <v>0</v>
      </c>
      <c r="BI278" s="98">
        <f t="shared" si="58"/>
        <v>0</v>
      </c>
      <c r="BJ278" s="7" t="s">
        <v>76</v>
      </c>
      <c r="BK278" s="98">
        <f t="shared" si="59"/>
        <v>0</v>
      </c>
      <c r="BL278" s="7" t="s">
        <v>147</v>
      </c>
      <c r="BM278" s="97" t="s">
        <v>1737</v>
      </c>
    </row>
    <row r="279" spans="1:65" s="18" customFormat="1" ht="24.2" customHeight="1" x14ac:dyDescent="0.2">
      <c r="A279" s="15"/>
      <c r="B279" s="16"/>
      <c r="C279" s="255">
        <v>148</v>
      </c>
      <c r="D279" s="255" t="s">
        <v>142</v>
      </c>
      <c r="E279" s="256" t="s">
        <v>2469</v>
      </c>
      <c r="F279" s="239" t="s">
        <v>1720</v>
      </c>
      <c r="G279" s="235" t="s">
        <v>240</v>
      </c>
      <c r="H279" s="236">
        <v>100</v>
      </c>
      <c r="I279" s="237"/>
      <c r="J279" s="238">
        <f t="shared" si="50"/>
        <v>0</v>
      </c>
      <c r="K279" s="239" t="s">
        <v>2280</v>
      </c>
      <c r="L279" s="16"/>
      <c r="M279" s="93" t="s">
        <v>1</v>
      </c>
      <c r="N279" s="94" t="s">
        <v>34</v>
      </c>
      <c r="O279" s="95">
        <v>0</v>
      </c>
      <c r="P279" s="95">
        <f t="shared" si="51"/>
        <v>0</v>
      </c>
      <c r="Q279" s="95">
        <v>0</v>
      </c>
      <c r="R279" s="95">
        <f t="shared" si="52"/>
        <v>0</v>
      </c>
      <c r="S279" s="95">
        <v>0</v>
      </c>
      <c r="T279" s="96">
        <f t="shared" si="53"/>
        <v>0</v>
      </c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R279" s="97" t="s">
        <v>147</v>
      </c>
      <c r="AT279" s="97" t="s">
        <v>142</v>
      </c>
      <c r="AU279" s="97" t="s">
        <v>76</v>
      </c>
      <c r="AY279" s="7" t="s">
        <v>140</v>
      </c>
      <c r="BE279" s="98">
        <f t="shared" si="54"/>
        <v>0</v>
      </c>
      <c r="BF279" s="98">
        <f t="shared" si="55"/>
        <v>0</v>
      </c>
      <c r="BG279" s="98">
        <f t="shared" si="56"/>
        <v>0</v>
      </c>
      <c r="BH279" s="98">
        <f t="shared" si="57"/>
        <v>0</v>
      </c>
      <c r="BI279" s="98">
        <f t="shared" si="58"/>
        <v>0</v>
      </c>
      <c r="BJ279" s="7" t="s">
        <v>76</v>
      </c>
      <c r="BK279" s="98">
        <f t="shared" si="59"/>
        <v>0</v>
      </c>
      <c r="BL279" s="7" t="s">
        <v>147</v>
      </c>
      <c r="BM279" s="97" t="s">
        <v>1738</v>
      </c>
    </row>
    <row r="280" spans="1:65" s="18" customFormat="1" ht="24.2" customHeight="1" x14ac:dyDescent="0.2">
      <c r="A280" s="15"/>
      <c r="B280" s="16"/>
      <c r="C280" s="266">
        <v>149</v>
      </c>
      <c r="D280" s="266" t="s">
        <v>216</v>
      </c>
      <c r="E280" s="267" t="s">
        <v>2470</v>
      </c>
      <c r="F280" s="268" t="s">
        <v>1663</v>
      </c>
      <c r="G280" s="269" t="s">
        <v>240</v>
      </c>
      <c r="H280" s="270">
        <v>350</v>
      </c>
      <c r="I280" s="271"/>
      <c r="J280" s="272">
        <f t="shared" si="50"/>
        <v>0</v>
      </c>
      <c r="K280" s="268" t="s">
        <v>2280</v>
      </c>
      <c r="L280" s="161"/>
      <c r="M280" s="162" t="s">
        <v>1</v>
      </c>
      <c r="N280" s="163" t="s">
        <v>34</v>
      </c>
      <c r="O280" s="95">
        <v>0</v>
      </c>
      <c r="P280" s="95">
        <f t="shared" si="51"/>
        <v>0</v>
      </c>
      <c r="Q280" s="95">
        <v>0</v>
      </c>
      <c r="R280" s="95">
        <f t="shared" si="52"/>
        <v>0</v>
      </c>
      <c r="S280" s="95">
        <v>0</v>
      </c>
      <c r="T280" s="96">
        <f t="shared" si="53"/>
        <v>0</v>
      </c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R280" s="97" t="s">
        <v>190</v>
      </c>
      <c r="AT280" s="97" t="s">
        <v>216</v>
      </c>
      <c r="AU280" s="97" t="s">
        <v>76</v>
      </c>
      <c r="AY280" s="7" t="s">
        <v>140</v>
      </c>
      <c r="BE280" s="98">
        <f t="shared" si="54"/>
        <v>0</v>
      </c>
      <c r="BF280" s="98">
        <f t="shared" si="55"/>
        <v>0</v>
      </c>
      <c r="BG280" s="98">
        <f t="shared" si="56"/>
        <v>0</v>
      </c>
      <c r="BH280" s="98">
        <f t="shared" si="57"/>
        <v>0</v>
      </c>
      <c r="BI280" s="98">
        <f t="shared" si="58"/>
        <v>0</v>
      </c>
      <c r="BJ280" s="7" t="s">
        <v>76</v>
      </c>
      <c r="BK280" s="98">
        <f t="shared" si="59"/>
        <v>0</v>
      </c>
      <c r="BL280" s="7" t="s">
        <v>147</v>
      </c>
      <c r="BM280" s="97" t="s">
        <v>1739</v>
      </c>
    </row>
    <row r="281" spans="1:65" s="18" customFormat="1" ht="16.5" customHeight="1" x14ac:dyDescent="0.2">
      <c r="A281" s="15"/>
      <c r="B281" s="16"/>
      <c r="C281" s="255">
        <v>150</v>
      </c>
      <c r="D281" s="255" t="s">
        <v>142</v>
      </c>
      <c r="E281" s="256" t="s">
        <v>2471</v>
      </c>
      <c r="F281" s="239" t="s">
        <v>1620</v>
      </c>
      <c r="G281" s="235" t="s">
        <v>240</v>
      </c>
      <c r="H281" s="236">
        <v>350</v>
      </c>
      <c r="I281" s="237"/>
      <c r="J281" s="238">
        <f t="shared" si="50"/>
        <v>0</v>
      </c>
      <c r="K281" s="239" t="s">
        <v>2280</v>
      </c>
      <c r="L281" s="16"/>
      <c r="M281" s="93" t="s">
        <v>1</v>
      </c>
      <c r="N281" s="94" t="s">
        <v>34</v>
      </c>
      <c r="O281" s="95">
        <v>0</v>
      </c>
      <c r="P281" s="95">
        <f t="shared" si="51"/>
        <v>0</v>
      </c>
      <c r="Q281" s="95">
        <v>0</v>
      </c>
      <c r="R281" s="95">
        <f t="shared" si="52"/>
        <v>0</v>
      </c>
      <c r="S281" s="95">
        <v>0</v>
      </c>
      <c r="T281" s="96">
        <f t="shared" si="53"/>
        <v>0</v>
      </c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R281" s="97" t="s">
        <v>147</v>
      </c>
      <c r="AT281" s="97" t="s">
        <v>142</v>
      </c>
      <c r="AU281" s="97" t="s">
        <v>76</v>
      </c>
      <c r="AY281" s="7" t="s">
        <v>140</v>
      </c>
      <c r="BE281" s="98">
        <f t="shared" si="54"/>
        <v>0</v>
      </c>
      <c r="BF281" s="98">
        <f t="shared" si="55"/>
        <v>0</v>
      </c>
      <c r="BG281" s="98">
        <f t="shared" si="56"/>
        <v>0</v>
      </c>
      <c r="BH281" s="98">
        <f t="shared" si="57"/>
        <v>0</v>
      </c>
      <c r="BI281" s="98">
        <f t="shared" si="58"/>
        <v>0</v>
      </c>
      <c r="BJ281" s="7" t="s">
        <v>76</v>
      </c>
      <c r="BK281" s="98">
        <f t="shared" si="59"/>
        <v>0</v>
      </c>
      <c r="BL281" s="7" t="s">
        <v>147</v>
      </c>
      <c r="BM281" s="97" t="s">
        <v>1740</v>
      </c>
    </row>
    <row r="282" spans="1:65" s="18" customFormat="1" ht="21.75" customHeight="1" x14ac:dyDescent="0.2">
      <c r="A282" s="15"/>
      <c r="B282" s="16"/>
      <c r="C282" s="266">
        <v>151</v>
      </c>
      <c r="D282" s="266" t="s">
        <v>216</v>
      </c>
      <c r="E282" s="267" t="s">
        <v>2472</v>
      </c>
      <c r="F282" s="268" t="s">
        <v>2768</v>
      </c>
      <c r="G282" s="269" t="s">
        <v>1442</v>
      </c>
      <c r="H282" s="270">
        <v>40</v>
      </c>
      <c r="I282" s="271"/>
      <c r="J282" s="272">
        <f t="shared" si="50"/>
        <v>0</v>
      </c>
      <c r="K282" s="268" t="s">
        <v>2280</v>
      </c>
      <c r="L282" s="161"/>
      <c r="M282" s="162" t="s">
        <v>1</v>
      </c>
      <c r="N282" s="163" t="s">
        <v>34</v>
      </c>
      <c r="O282" s="95">
        <v>0</v>
      </c>
      <c r="P282" s="95">
        <f t="shared" si="51"/>
        <v>0</v>
      </c>
      <c r="Q282" s="95">
        <v>0</v>
      </c>
      <c r="R282" s="95">
        <f t="shared" si="52"/>
        <v>0</v>
      </c>
      <c r="S282" s="95">
        <v>0</v>
      </c>
      <c r="T282" s="96">
        <f t="shared" si="53"/>
        <v>0</v>
      </c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R282" s="97" t="s">
        <v>190</v>
      </c>
      <c r="AT282" s="97" t="s">
        <v>216</v>
      </c>
      <c r="AU282" s="97" t="s">
        <v>76</v>
      </c>
      <c r="AY282" s="7" t="s">
        <v>140</v>
      </c>
      <c r="BE282" s="98">
        <f t="shared" si="54"/>
        <v>0</v>
      </c>
      <c r="BF282" s="98">
        <f t="shared" si="55"/>
        <v>0</v>
      </c>
      <c r="BG282" s="98">
        <f t="shared" si="56"/>
        <v>0</v>
      </c>
      <c r="BH282" s="98">
        <f t="shared" si="57"/>
        <v>0</v>
      </c>
      <c r="BI282" s="98">
        <f t="shared" si="58"/>
        <v>0</v>
      </c>
      <c r="BJ282" s="7" t="s">
        <v>76</v>
      </c>
      <c r="BK282" s="98">
        <f t="shared" si="59"/>
        <v>0</v>
      </c>
      <c r="BL282" s="7" t="s">
        <v>147</v>
      </c>
      <c r="BM282" s="97" t="s">
        <v>1741</v>
      </c>
    </row>
    <row r="283" spans="1:65" s="18" customFormat="1" ht="16.5" customHeight="1" x14ac:dyDescent="0.2">
      <c r="A283" s="15"/>
      <c r="B283" s="16"/>
      <c r="C283" s="255">
        <v>152</v>
      </c>
      <c r="D283" s="255" t="s">
        <v>142</v>
      </c>
      <c r="E283" s="256" t="s">
        <v>2473</v>
      </c>
      <c r="F283" s="239" t="s">
        <v>1622</v>
      </c>
      <c r="G283" s="235" t="s">
        <v>1442</v>
      </c>
      <c r="H283" s="236">
        <v>40</v>
      </c>
      <c r="I283" s="237"/>
      <c r="J283" s="238">
        <f t="shared" si="50"/>
        <v>0</v>
      </c>
      <c r="K283" s="239" t="s">
        <v>2280</v>
      </c>
      <c r="L283" s="16"/>
      <c r="M283" s="93" t="s">
        <v>1</v>
      </c>
      <c r="N283" s="94" t="s">
        <v>34</v>
      </c>
      <c r="O283" s="95">
        <v>0</v>
      </c>
      <c r="P283" s="95">
        <f t="shared" si="51"/>
        <v>0</v>
      </c>
      <c r="Q283" s="95">
        <v>0</v>
      </c>
      <c r="R283" s="95">
        <f t="shared" si="52"/>
        <v>0</v>
      </c>
      <c r="S283" s="95">
        <v>0</v>
      </c>
      <c r="T283" s="96">
        <f t="shared" si="53"/>
        <v>0</v>
      </c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R283" s="97" t="s">
        <v>147</v>
      </c>
      <c r="AT283" s="97" t="s">
        <v>142</v>
      </c>
      <c r="AU283" s="97" t="s">
        <v>76</v>
      </c>
      <c r="AY283" s="7" t="s">
        <v>140</v>
      </c>
      <c r="BE283" s="98">
        <f t="shared" si="54"/>
        <v>0</v>
      </c>
      <c r="BF283" s="98">
        <f t="shared" si="55"/>
        <v>0</v>
      </c>
      <c r="BG283" s="98">
        <f t="shared" si="56"/>
        <v>0</v>
      </c>
      <c r="BH283" s="98">
        <f t="shared" si="57"/>
        <v>0</v>
      </c>
      <c r="BI283" s="98">
        <f t="shared" si="58"/>
        <v>0</v>
      </c>
      <c r="BJ283" s="7" t="s">
        <v>76</v>
      </c>
      <c r="BK283" s="98">
        <f t="shared" si="59"/>
        <v>0</v>
      </c>
      <c r="BL283" s="7" t="s">
        <v>147</v>
      </c>
      <c r="BM283" s="97" t="s">
        <v>1742</v>
      </c>
    </row>
    <row r="284" spans="1:65" s="18" customFormat="1" ht="16.5" customHeight="1" x14ac:dyDescent="0.2">
      <c r="A284" s="15"/>
      <c r="B284" s="16"/>
      <c r="C284" s="266">
        <v>153</v>
      </c>
      <c r="D284" s="266" t="s">
        <v>216</v>
      </c>
      <c r="E284" s="267" t="s">
        <v>2474</v>
      </c>
      <c r="F284" s="268" t="s">
        <v>1623</v>
      </c>
      <c r="G284" s="269" t="s">
        <v>1442</v>
      </c>
      <c r="H284" s="270">
        <v>10</v>
      </c>
      <c r="I284" s="271"/>
      <c r="J284" s="272">
        <f t="shared" si="50"/>
        <v>0</v>
      </c>
      <c r="K284" s="268" t="s">
        <v>2280</v>
      </c>
      <c r="L284" s="161"/>
      <c r="M284" s="162" t="s">
        <v>1</v>
      </c>
      <c r="N284" s="163" t="s">
        <v>34</v>
      </c>
      <c r="O284" s="95">
        <v>0</v>
      </c>
      <c r="P284" s="95">
        <f t="shared" si="51"/>
        <v>0</v>
      </c>
      <c r="Q284" s="95">
        <v>0</v>
      </c>
      <c r="R284" s="95">
        <f t="shared" si="52"/>
        <v>0</v>
      </c>
      <c r="S284" s="95">
        <v>0</v>
      </c>
      <c r="T284" s="96">
        <f t="shared" si="53"/>
        <v>0</v>
      </c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R284" s="97" t="s">
        <v>190</v>
      </c>
      <c r="AT284" s="97" t="s">
        <v>216</v>
      </c>
      <c r="AU284" s="97" t="s">
        <v>76</v>
      </c>
      <c r="AY284" s="7" t="s">
        <v>140</v>
      </c>
      <c r="BE284" s="98">
        <f t="shared" si="54"/>
        <v>0</v>
      </c>
      <c r="BF284" s="98">
        <f t="shared" si="55"/>
        <v>0</v>
      </c>
      <c r="BG284" s="98">
        <f t="shared" si="56"/>
        <v>0</v>
      </c>
      <c r="BH284" s="98">
        <f t="shared" si="57"/>
        <v>0</v>
      </c>
      <c r="BI284" s="98">
        <f t="shared" si="58"/>
        <v>0</v>
      </c>
      <c r="BJ284" s="7" t="s">
        <v>76</v>
      </c>
      <c r="BK284" s="98">
        <f t="shared" si="59"/>
        <v>0</v>
      </c>
      <c r="BL284" s="7" t="s">
        <v>147</v>
      </c>
      <c r="BM284" s="97" t="s">
        <v>1743</v>
      </c>
    </row>
    <row r="285" spans="1:65" s="18" customFormat="1" ht="16.5" customHeight="1" x14ac:dyDescent="0.2">
      <c r="A285" s="15"/>
      <c r="B285" s="16"/>
      <c r="C285" s="255">
        <v>154</v>
      </c>
      <c r="D285" s="255" t="s">
        <v>142</v>
      </c>
      <c r="E285" s="256" t="s">
        <v>2475</v>
      </c>
      <c r="F285" s="239" t="s">
        <v>1586</v>
      </c>
      <c r="G285" s="235" t="s">
        <v>1442</v>
      </c>
      <c r="H285" s="236">
        <v>10</v>
      </c>
      <c r="I285" s="237"/>
      <c r="J285" s="238">
        <f t="shared" si="50"/>
        <v>0</v>
      </c>
      <c r="K285" s="239" t="s">
        <v>2280</v>
      </c>
      <c r="L285" s="16"/>
      <c r="M285" s="93" t="s">
        <v>1</v>
      </c>
      <c r="N285" s="94" t="s">
        <v>34</v>
      </c>
      <c r="O285" s="95">
        <v>0</v>
      </c>
      <c r="P285" s="95">
        <f t="shared" si="51"/>
        <v>0</v>
      </c>
      <c r="Q285" s="95">
        <v>0</v>
      </c>
      <c r="R285" s="95">
        <f t="shared" si="52"/>
        <v>0</v>
      </c>
      <c r="S285" s="95">
        <v>0</v>
      </c>
      <c r="T285" s="96">
        <f t="shared" si="53"/>
        <v>0</v>
      </c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R285" s="97" t="s">
        <v>147</v>
      </c>
      <c r="AT285" s="97" t="s">
        <v>142</v>
      </c>
      <c r="AU285" s="97" t="s">
        <v>76</v>
      </c>
      <c r="AY285" s="7" t="s">
        <v>140</v>
      </c>
      <c r="BE285" s="98">
        <f t="shared" si="54"/>
        <v>0</v>
      </c>
      <c r="BF285" s="98">
        <f t="shared" si="55"/>
        <v>0</v>
      </c>
      <c r="BG285" s="98">
        <f t="shared" si="56"/>
        <v>0</v>
      </c>
      <c r="BH285" s="98">
        <f t="shared" si="57"/>
        <v>0</v>
      </c>
      <c r="BI285" s="98">
        <f t="shared" si="58"/>
        <v>0</v>
      </c>
      <c r="BJ285" s="7" t="s">
        <v>76</v>
      </c>
      <c r="BK285" s="98">
        <f t="shared" si="59"/>
        <v>0</v>
      </c>
      <c r="BL285" s="7" t="s">
        <v>147</v>
      </c>
      <c r="BM285" s="97" t="s">
        <v>1744</v>
      </c>
    </row>
    <row r="286" spans="1:65" s="18" customFormat="1" ht="24.2" customHeight="1" x14ac:dyDescent="0.2">
      <c r="A286" s="15"/>
      <c r="B286" s="16"/>
      <c r="C286" s="266">
        <v>155</v>
      </c>
      <c r="D286" s="266" t="s">
        <v>216</v>
      </c>
      <c r="E286" s="267" t="s">
        <v>2476</v>
      </c>
      <c r="F286" s="268" t="s">
        <v>2769</v>
      </c>
      <c r="G286" s="269" t="s">
        <v>922</v>
      </c>
      <c r="H286" s="270">
        <v>2</v>
      </c>
      <c r="I286" s="271"/>
      <c r="J286" s="272">
        <f t="shared" si="50"/>
        <v>0</v>
      </c>
      <c r="K286" s="268" t="s">
        <v>2280</v>
      </c>
      <c r="L286" s="161"/>
      <c r="M286" s="162" t="s">
        <v>1</v>
      </c>
      <c r="N286" s="163" t="s">
        <v>34</v>
      </c>
      <c r="O286" s="95">
        <v>0</v>
      </c>
      <c r="P286" s="95">
        <f t="shared" si="51"/>
        <v>0</v>
      </c>
      <c r="Q286" s="95">
        <v>0</v>
      </c>
      <c r="R286" s="95">
        <f t="shared" si="52"/>
        <v>0</v>
      </c>
      <c r="S286" s="95">
        <v>0</v>
      </c>
      <c r="T286" s="96">
        <f t="shared" si="53"/>
        <v>0</v>
      </c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R286" s="97" t="s">
        <v>190</v>
      </c>
      <c r="AT286" s="97" t="s">
        <v>216</v>
      </c>
      <c r="AU286" s="97" t="s">
        <v>76</v>
      </c>
      <c r="AY286" s="7" t="s">
        <v>140</v>
      </c>
      <c r="BE286" s="98">
        <f t="shared" si="54"/>
        <v>0</v>
      </c>
      <c r="BF286" s="98">
        <f t="shared" si="55"/>
        <v>0</v>
      </c>
      <c r="BG286" s="98">
        <f t="shared" si="56"/>
        <v>0</v>
      </c>
      <c r="BH286" s="98">
        <f t="shared" si="57"/>
        <v>0</v>
      </c>
      <c r="BI286" s="98">
        <f t="shared" si="58"/>
        <v>0</v>
      </c>
      <c r="BJ286" s="7" t="s">
        <v>76</v>
      </c>
      <c r="BK286" s="98">
        <f t="shared" si="59"/>
        <v>0</v>
      </c>
      <c r="BL286" s="7" t="s">
        <v>147</v>
      </c>
      <c r="BM286" s="97" t="s">
        <v>1745</v>
      </c>
    </row>
    <row r="287" spans="1:65" s="18" customFormat="1" ht="16.5" customHeight="1" x14ac:dyDescent="0.2">
      <c r="A287" s="15"/>
      <c r="B287" s="16"/>
      <c r="C287" s="255">
        <v>156</v>
      </c>
      <c r="D287" s="255" t="s">
        <v>142</v>
      </c>
      <c r="E287" s="256" t="s">
        <v>2477</v>
      </c>
      <c r="F287" s="239" t="s">
        <v>1586</v>
      </c>
      <c r="G287" s="235" t="s">
        <v>922</v>
      </c>
      <c r="H287" s="236">
        <v>2</v>
      </c>
      <c r="I287" s="237"/>
      <c r="J287" s="238">
        <f t="shared" si="50"/>
        <v>0</v>
      </c>
      <c r="K287" s="239" t="s">
        <v>2280</v>
      </c>
      <c r="L287" s="16"/>
      <c r="M287" s="93" t="s">
        <v>1</v>
      </c>
      <c r="N287" s="94" t="s">
        <v>34</v>
      </c>
      <c r="O287" s="95">
        <v>0</v>
      </c>
      <c r="P287" s="95">
        <f t="shared" si="51"/>
        <v>0</v>
      </c>
      <c r="Q287" s="95">
        <v>0</v>
      </c>
      <c r="R287" s="95">
        <f t="shared" si="52"/>
        <v>0</v>
      </c>
      <c r="S287" s="95">
        <v>0</v>
      </c>
      <c r="T287" s="96">
        <f t="shared" si="53"/>
        <v>0</v>
      </c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R287" s="97" t="s">
        <v>147</v>
      </c>
      <c r="AT287" s="97" t="s">
        <v>142</v>
      </c>
      <c r="AU287" s="97" t="s">
        <v>76</v>
      </c>
      <c r="AY287" s="7" t="s">
        <v>140</v>
      </c>
      <c r="BE287" s="98">
        <f t="shared" si="54"/>
        <v>0</v>
      </c>
      <c r="BF287" s="98">
        <f t="shared" si="55"/>
        <v>0</v>
      </c>
      <c r="BG287" s="98">
        <f t="shared" si="56"/>
        <v>0</v>
      </c>
      <c r="BH287" s="98">
        <f t="shared" si="57"/>
        <v>0</v>
      </c>
      <c r="BI287" s="98">
        <f t="shared" si="58"/>
        <v>0</v>
      </c>
      <c r="BJ287" s="7" t="s">
        <v>76</v>
      </c>
      <c r="BK287" s="98">
        <f t="shared" si="59"/>
        <v>0</v>
      </c>
      <c r="BL287" s="7" t="s">
        <v>147</v>
      </c>
      <c r="BM287" s="97" t="s">
        <v>1746</v>
      </c>
    </row>
    <row r="288" spans="1:65" s="18" customFormat="1" ht="16.5" customHeight="1" x14ac:dyDescent="0.2">
      <c r="A288" s="15"/>
      <c r="B288" s="16"/>
      <c r="C288" s="255">
        <v>157</v>
      </c>
      <c r="D288" s="255" t="s">
        <v>142</v>
      </c>
      <c r="E288" s="256" t="s">
        <v>2478</v>
      </c>
      <c r="F288" s="239" t="s">
        <v>1625</v>
      </c>
      <c r="G288" s="235" t="s">
        <v>1451</v>
      </c>
      <c r="H288" s="236">
        <v>4</v>
      </c>
      <c r="I288" s="237"/>
      <c r="J288" s="238">
        <f t="shared" si="50"/>
        <v>0</v>
      </c>
      <c r="K288" s="239" t="s">
        <v>2280</v>
      </c>
      <c r="L288" s="16"/>
      <c r="M288" s="93" t="s">
        <v>1</v>
      </c>
      <c r="N288" s="94" t="s">
        <v>34</v>
      </c>
      <c r="O288" s="95">
        <v>0</v>
      </c>
      <c r="P288" s="95">
        <f t="shared" si="51"/>
        <v>0</v>
      </c>
      <c r="Q288" s="95">
        <v>0</v>
      </c>
      <c r="R288" s="95">
        <f t="shared" si="52"/>
        <v>0</v>
      </c>
      <c r="S288" s="95">
        <v>0</v>
      </c>
      <c r="T288" s="96">
        <f t="shared" si="53"/>
        <v>0</v>
      </c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R288" s="97" t="s">
        <v>147</v>
      </c>
      <c r="AT288" s="97" t="s">
        <v>142</v>
      </c>
      <c r="AU288" s="97" t="s">
        <v>76</v>
      </c>
      <c r="AY288" s="7" t="s">
        <v>140</v>
      </c>
      <c r="BE288" s="98">
        <f t="shared" si="54"/>
        <v>0</v>
      </c>
      <c r="BF288" s="98">
        <f t="shared" si="55"/>
        <v>0</v>
      </c>
      <c r="BG288" s="98">
        <f t="shared" si="56"/>
        <v>0</v>
      </c>
      <c r="BH288" s="98">
        <f t="shared" si="57"/>
        <v>0</v>
      </c>
      <c r="BI288" s="98">
        <f t="shared" si="58"/>
        <v>0</v>
      </c>
      <c r="BJ288" s="7" t="s">
        <v>76</v>
      </c>
      <c r="BK288" s="98">
        <f t="shared" si="59"/>
        <v>0</v>
      </c>
      <c r="BL288" s="7" t="s">
        <v>147</v>
      </c>
      <c r="BM288" s="97" t="s">
        <v>1747</v>
      </c>
    </row>
    <row r="289" spans="1:65" s="18" customFormat="1" ht="16.5" customHeight="1" x14ac:dyDescent="0.2">
      <c r="A289" s="15"/>
      <c r="B289" s="16"/>
      <c r="C289" s="255">
        <v>158</v>
      </c>
      <c r="D289" s="255" t="s">
        <v>142</v>
      </c>
      <c r="E289" s="256" t="s">
        <v>2479</v>
      </c>
      <c r="F289" s="239" t="s">
        <v>1626</v>
      </c>
      <c r="G289" s="235" t="s">
        <v>1451</v>
      </c>
      <c r="H289" s="236">
        <v>6</v>
      </c>
      <c r="I289" s="237"/>
      <c r="J289" s="238">
        <f t="shared" si="50"/>
        <v>0</v>
      </c>
      <c r="K289" s="239" t="s">
        <v>2280</v>
      </c>
      <c r="L289" s="16"/>
      <c r="M289" s="93" t="s">
        <v>1</v>
      </c>
      <c r="N289" s="94" t="s">
        <v>34</v>
      </c>
      <c r="O289" s="95">
        <v>0</v>
      </c>
      <c r="P289" s="95">
        <f t="shared" si="51"/>
        <v>0</v>
      </c>
      <c r="Q289" s="95">
        <v>0</v>
      </c>
      <c r="R289" s="95">
        <f t="shared" si="52"/>
        <v>0</v>
      </c>
      <c r="S289" s="95">
        <v>0</v>
      </c>
      <c r="T289" s="96">
        <f t="shared" si="53"/>
        <v>0</v>
      </c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R289" s="97" t="s">
        <v>147</v>
      </c>
      <c r="AT289" s="97" t="s">
        <v>142</v>
      </c>
      <c r="AU289" s="97" t="s">
        <v>76</v>
      </c>
      <c r="AY289" s="7" t="s">
        <v>140</v>
      </c>
      <c r="BE289" s="98">
        <f t="shared" si="54"/>
        <v>0</v>
      </c>
      <c r="BF289" s="98">
        <f t="shared" si="55"/>
        <v>0</v>
      </c>
      <c r="BG289" s="98">
        <f t="shared" si="56"/>
        <v>0</v>
      </c>
      <c r="BH289" s="98">
        <f t="shared" si="57"/>
        <v>0</v>
      </c>
      <c r="BI289" s="98">
        <f t="shared" si="58"/>
        <v>0</v>
      </c>
      <c r="BJ289" s="7" t="s">
        <v>76</v>
      </c>
      <c r="BK289" s="98">
        <f t="shared" si="59"/>
        <v>0</v>
      </c>
      <c r="BL289" s="7" t="s">
        <v>147</v>
      </c>
      <c r="BM289" s="97" t="s">
        <v>1748</v>
      </c>
    </row>
    <row r="290" spans="1:65" s="76" customFormat="1" ht="25.9" customHeight="1" x14ac:dyDescent="0.2">
      <c r="B290" s="77"/>
      <c r="C290" s="280"/>
      <c r="D290" s="281" t="s">
        <v>67</v>
      </c>
      <c r="E290" s="282" t="s">
        <v>1749</v>
      </c>
      <c r="F290" s="282" t="s">
        <v>1750</v>
      </c>
      <c r="G290" s="280"/>
      <c r="H290" s="283"/>
      <c r="I290" s="280"/>
      <c r="J290" s="284">
        <f>SUM(J291:J376)</f>
        <v>0</v>
      </c>
      <c r="K290" s="280"/>
      <c r="L290" s="77"/>
      <c r="M290" s="81"/>
      <c r="N290" s="82"/>
      <c r="O290" s="82"/>
      <c r="P290" s="83">
        <f>SUM(P291:P376)</f>
        <v>0</v>
      </c>
      <c r="Q290" s="82"/>
      <c r="R290" s="83">
        <f>SUM(R291:R376)</f>
        <v>0</v>
      </c>
      <c r="S290" s="82"/>
      <c r="T290" s="84">
        <f>SUM(T291:T376)</f>
        <v>0</v>
      </c>
      <c r="W290" s="294"/>
      <c r="AR290" s="78" t="s">
        <v>76</v>
      </c>
      <c r="AT290" s="85" t="s">
        <v>67</v>
      </c>
      <c r="AU290" s="85" t="s">
        <v>68</v>
      </c>
      <c r="AY290" s="78" t="s">
        <v>140</v>
      </c>
      <c r="BK290" s="86">
        <f>SUM(BK291:BK376)</f>
        <v>0</v>
      </c>
    </row>
    <row r="291" spans="1:65" s="18" customFormat="1" ht="133.5" customHeight="1" x14ac:dyDescent="0.2">
      <c r="A291" s="15"/>
      <c r="B291" s="16"/>
      <c r="C291" s="266">
        <v>159</v>
      </c>
      <c r="D291" s="266" t="s">
        <v>216</v>
      </c>
      <c r="E291" s="267" t="s">
        <v>2480</v>
      </c>
      <c r="F291" s="268" t="s">
        <v>2305</v>
      </c>
      <c r="G291" s="269" t="s">
        <v>1442</v>
      </c>
      <c r="H291" s="270">
        <v>1</v>
      </c>
      <c r="I291" s="271"/>
      <c r="J291" s="272">
        <f t="shared" ref="J291:J322" si="60">ROUND(I291*H291,2)</f>
        <v>0</v>
      </c>
      <c r="K291" s="268" t="s">
        <v>2280</v>
      </c>
      <c r="L291" s="161"/>
      <c r="M291" s="162" t="s">
        <v>1</v>
      </c>
      <c r="N291" s="163" t="s">
        <v>34</v>
      </c>
      <c r="O291" s="95">
        <v>0</v>
      </c>
      <c r="P291" s="95">
        <f t="shared" ref="P291:P322" si="61">O291*H291</f>
        <v>0</v>
      </c>
      <c r="Q291" s="95">
        <v>0</v>
      </c>
      <c r="R291" s="95">
        <f t="shared" ref="R291:R322" si="62">Q291*H291</f>
        <v>0</v>
      </c>
      <c r="S291" s="95">
        <v>0</v>
      </c>
      <c r="T291" s="96">
        <f t="shared" ref="T291:T322" si="63">S291*H291</f>
        <v>0</v>
      </c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R291" s="97" t="s">
        <v>190</v>
      </c>
      <c r="AT291" s="97" t="s">
        <v>216</v>
      </c>
      <c r="AU291" s="97" t="s">
        <v>76</v>
      </c>
      <c r="AY291" s="7" t="s">
        <v>140</v>
      </c>
      <c r="BE291" s="98">
        <f t="shared" ref="BE291:BE322" si="64">IF(N291="základní",J291,0)</f>
        <v>0</v>
      </c>
      <c r="BF291" s="98">
        <f t="shared" ref="BF291:BF322" si="65">IF(N291="snížená",J291,0)</f>
        <v>0</v>
      </c>
      <c r="BG291" s="98">
        <f t="shared" ref="BG291:BG322" si="66">IF(N291="zákl. přenesená",J291,0)</f>
        <v>0</v>
      </c>
      <c r="BH291" s="98">
        <f t="shared" ref="BH291:BH322" si="67">IF(N291="sníž. přenesená",J291,0)</f>
        <v>0</v>
      </c>
      <c r="BI291" s="98">
        <f t="shared" ref="BI291:BI322" si="68">IF(N291="nulová",J291,0)</f>
        <v>0</v>
      </c>
      <c r="BJ291" s="7" t="s">
        <v>76</v>
      </c>
      <c r="BK291" s="98">
        <f t="shared" ref="BK291:BK322" si="69">ROUND(I291*H291,2)</f>
        <v>0</v>
      </c>
      <c r="BL291" s="7" t="s">
        <v>147</v>
      </c>
      <c r="BM291" s="97" t="s">
        <v>1751</v>
      </c>
    </row>
    <row r="292" spans="1:65" s="18" customFormat="1" ht="16.5" customHeight="1" x14ac:dyDescent="0.2">
      <c r="A292" s="15"/>
      <c r="B292" s="16"/>
      <c r="C292" s="255">
        <v>160</v>
      </c>
      <c r="D292" s="255" t="s">
        <v>142</v>
      </c>
      <c r="E292" s="256" t="s">
        <v>2481</v>
      </c>
      <c r="F292" s="239" t="s">
        <v>1752</v>
      </c>
      <c r="G292" s="235" t="s">
        <v>1442</v>
      </c>
      <c r="H292" s="236">
        <v>1</v>
      </c>
      <c r="I292" s="237"/>
      <c r="J292" s="238">
        <f t="shared" si="60"/>
        <v>0</v>
      </c>
      <c r="K292" s="239" t="s">
        <v>2280</v>
      </c>
      <c r="L292" s="16"/>
      <c r="M292" s="93" t="s">
        <v>1</v>
      </c>
      <c r="N292" s="94" t="s">
        <v>34</v>
      </c>
      <c r="O292" s="95">
        <v>0</v>
      </c>
      <c r="P292" s="95">
        <f t="shared" si="61"/>
        <v>0</v>
      </c>
      <c r="Q292" s="95">
        <v>0</v>
      </c>
      <c r="R292" s="95">
        <f t="shared" si="62"/>
        <v>0</v>
      </c>
      <c r="S292" s="95">
        <v>0</v>
      </c>
      <c r="T292" s="96">
        <f t="shared" si="63"/>
        <v>0</v>
      </c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R292" s="97" t="s">
        <v>147</v>
      </c>
      <c r="AT292" s="97" t="s">
        <v>142</v>
      </c>
      <c r="AU292" s="97" t="s">
        <v>76</v>
      </c>
      <c r="AY292" s="7" t="s">
        <v>140</v>
      </c>
      <c r="BE292" s="98">
        <f t="shared" si="64"/>
        <v>0</v>
      </c>
      <c r="BF292" s="98">
        <f t="shared" si="65"/>
        <v>0</v>
      </c>
      <c r="BG292" s="98">
        <f t="shared" si="66"/>
        <v>0</v>
      </c>
      <c r="BH292" s="98">
        <f t="shared" si="67"/>
        <v>0</v>
      </c>
      <c r="BI292" s="98">
        <f t="shared" si="68"/>
        <v>0</v>
      </c>
      <c r="BJ292" s="7" t="s">
        <v>76</v>
      </c>
      <c r="BK292" s="98">
        <f t="shared" si="69"/>
        <v>0</v>
      </c>
      <c r="BL292" s="7" t="s">
        <v>147</v>
      </c>
      <c r="BM292" s="97" t="s">
        <v>1753</v>
      </c>
    </row>
    <row r="293" spans="1:65" s="18" customFormat="1" ht="66.75" customHeight="1" x14ac:dyDescent="0.2">
      <c r="A293" s="15"/>
      <c r="B293" s="16"/>
      <c r="C293" s="266">
        <v>161</v>
      </c>
      <c r="D293" s="266" t="s">
        <v>216</v>
      </c>
      <c r="E293" s="267" t="s">
        <v>2482</v>
      </c>
      <c r="F293" s="268" t="s">
        <v>1754</v>
      </c>
      <c r="G293" s="269" t="s">
        <v>1442</v>
      </c>
      <c r="H293" s="270">
        <v>2</v>
      </c>
      <c r="I293" s="271"/>
      <c r="J293" s="272">
        <f t="shared" si="60"/>
        <v>0</v>
      </c>
      <c r="K293" s="268" t="s">
        <v>2280</v>
      </c>
      <c r="L293" s="161"/>
      <c r="M293" s="162" t="s">
        <v>1</v>
      </c>
      <c r="N293" s="163" t="s">
        <v>34</v>
      </c>
      <c r="O293" s="95">
        <v>0</v>
      </c>
      <c r="P293" s="95">
        <f t="shared" si="61"/>
        <v>0</v>
      </c>
      <c r="Q293" s="95">
        <v>0</v>
      </c>
      <c r="R293" s="95">
        <f t="shared" si="62"/>
        <v>0</v>
      </c>
      <c r="S293" s="95">
        <v>0</v>
      </c>
      <c r="T293" s="96">
        <f t="shared" si="63"/>
        <v>0</v>
      </c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R293" s="97" t="s">
        <v>190</v>
      </c>
      <c r="AT293" s="97" t="s">
        <v>216</v>
      </c>
      <c r="AU293" s="97" t="s">
        <v>76</v>
      </c>
      <c r="AY293" s="7" t="s">
        <v>140</v>
      </c>
      <c r="BE293" s="98">
        <f t="shared" si="64"/>
        <v>0</v>
      </c>
      <c r="BF293" s="98">
        <f t="shared" si="65"/>
        <v>0</v>
      </c>
      <c r="BG293" s="98">
        <f t="shared" si="66"/>
        <v>0</v>
      </c>
      <c r="BH293" s="98">
        <f t="shared" si="67"/>
        <v>0</v>
      </c>
      <c r="BI293" s="98">
        <f t="shared" si="68"/>
        <v>0</v>
      </c>
      <c r="BJ293" s="7" t="s">
        <v>76</v>
      </c>
      <c r="BK293" s="98">
        <f t="shared" si="69"/>
        <v>0</v>
      </c>
      <c r="BL293" s="7" t="s">
        <v>147</v>
      </c>
      <c r="BM293" s="97" t="s">
        <v>1755</v>
      </c>
    </row>
    <row r="294" spans="1:65" s="18" customFormat="1" ht="16.5" customHeight="1" x14ac:dyDescent="0.2">
      <c r="A294" s="15"/>
      <c r="B294" s="16"/>
      <c r="C294" s="255">
        <v>162</v>
      </c>
      <c r="D294" s="255" t="s">
        <v>142</v>
      </c>
      <c r="E294" s="256" t="s">
        <v>2483</v>
      </c>
      <c r="F294" s="239" t="s">
        <v>1579</v>
      </c>
      <c r="G294" s="235" t="s">
        <v>1442</v>
      </c>
      <c r="H294" s="236">
        <v>2</v>
      </c>
      <c r="I294" s="237"/>
      <c r="J294" s="238">
        <f t="shared" si="60"/>
        <v>0</v>
      </c>
      <c r="K294" s="239" t="s">
        <v>2280</v>
      </c>
      <c r="L294" s="16"/>
      <c r="M294" s="93" t="s">
        <v>1</v>
      </c>
      <c r="N294" s="94" t="s">
        <v>34</v>
      </c>
      <c r="O294" s="95">
        <v>0</v>
      </c>
      <c r="P294" s="95">
        <f t="shared" si="61"/>
        <v>0</v>
      </c>
      <c r="Q294" s="95">
        <v>0</v>
      </c>
      <c r="R294" s="95">
        <f t="shared" si="62"/>
        <v>0</v>
      </c>
      <c r="S294" s="95">
        <v>0</v>
      </c>
      <c r="T294" s="96">
        <f t="shared" si="63"/>
        <v>0</v>
      </c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R294" s="97" t="s">
        <v>147</v>
      </c>
      <c r="AT294" s="97" t="s">
        <v>142</v>
      </c>
      <c r="AU294" s="97" t="s">
        <v>76</v>
      </c>
      <c r="AY294" s="7" t="s">
        <v>140</v>
      </c>
      <c r="BE294" s="98">
        <f t="shared" si="64"/>
        <v>0</v>
      </c>
      <c r="BF294" s="98">
        <f t="shared" si="65"/>
        <v>0</v>
      </c>
      <c r="BG294" s="98">
        <f t="shared" si="66"/>
        <v>0</v>
      </c>
      <c r="BH294" s="98">
        <f t="shared" si="67"/>
        <v>0</v>
      </c>
      <c r="BI294" s="98">
        <f t="shared" si="68"/>
        <v>0</v>
      </c>
      <c r="BJ294" s="7" t="s">
        <v>76</v>
      </c>
      <c r="BK294" s="98">
        <f t="shared" si="69"/>
        <v>0</v>
      </c>
      <c r="BL294" s="7" t="s">
        <v>147</v>
      </c>
      <c r="BM294" s="97" t="s">
        <v>1756</v>
      </c>
    </row>
    <row r="295" spans="1:65" s="18" customFormat="1" ht="24.2" customHeight="1" x14ac:dyDescent="0.2">
      <c r="A295" s="15"/>
      <c r="B295" s="16"/>
      <c r="C295" s="266">
        <v>163</v>
      </c>
      <c r="D295" s="266" t="s">
        <v>216</v>
      </c>
      <c r="E295" s="267" t="s">
        <v>2484</v>
      </c>
      <c r="F295" s="268" t="s">
        <v>1757</v>
      </c>
      <c r="G295" s="269" t="s">
        <v>1442</v>
      </c>
      <c r="H295" s="270">
        <v>2</v>
      </c>
      <c r="I295" s="271"/>
      <c r="J295" s="272">
        <f t="shared" si="60"/>
        <v>0</v>
      </c>
      <c r="K295" s="268" t="s">
        <v>2280</v>
      </c>
      <c r="L295" s="161"/>
      <c r="M295" s="162" t="s">
        <v>1</v>
      </c>
      <c r="N295" s="163" t="s">
        <v>34</v>
      </c>
      <c r="O295" s="95">
        <v>0</v>
      </c>
      <c r="P295" s="95">
        <f t="shared" si="61"/>
        <v>0</v>
      </c>
      <c r="Q295" s="95">
        <v>0</v>
      </c>
      <c r="R295" s="95">
        <f t="shared" si="62"/>
        <v>0</v>
      </c>
      <c r="S295" s="95">
        <v>0</v>
      </c>
      <c r="T295" s="96">
        <f t="shared" si="63"/>
        <v>0</v>
      </c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R295" s="97" t="s">
        <v>190</v>
      </c>
      <c r="AT295" s="97" t="s">
        <v>216</v>
      </c>
      <c r="AU295" s="97" t="s">
        <v>76</v>
      </c>
      <c r="AY295" s="7" t="s">
        <v>140</v>
      </c>
      <c r="BE295" s="98">
        <f t="shared" si="64"/>
        <v>0</v>
      </c>
      <c r="BF295" s="98">
        <f t="shared" si="65"/>
        <v>0</v>
      </c>
      <c r="BG295" s="98">
        <f t="shared" si="66"/>
        <v>0</v>
      </c>
      <c r="BH295" s="98">
        <f t="shared" si="67"/>
        <v>0</v>
      </c>
      <c r="BI295" s="98">
        <f t="shared" si="68"/>
        <v>0</v>
      </c>
      <c r="BJ295" s="7" t="s">
        <v>76</v>
      </c>
      <c r="BK295" s="98">
        <f t="shared" si="69"/>
        <v>0</v>
      </c>
      <c r="BL295" s="7" t="s">
        <v>147</v>
      </c>
      <c r="BM295" s="97" t="s">
        <v>1758</v>
      </c>
    </row>
    <row r="296" spans="1:65" s="18" customFormat="1" ht="16.5" customHeight="1" x14ac:dyDescent="0.2">
      <c r="A296" s="15"/>
      <c r="B296" s="16"/>
      <c r="C296" s="255">
        <v>164</v>
      </c>
      <c r="D296" s="255" t="s">
        <v>142</v>
      </c>
      <c r="E296" s="256" t="s">
        <v>2485</v>
      </c>
      <c r="F296" s="239" t="s">
        <v>1759</v>
      </c>
      <c r="G296" s="235" t="s">
        <v>1442</v>
      </c>
      <c r="H296" s="236">
        <v>2</v>
      </c>
      <c r="I296" s="237"/>
      <c r="J296" s="238">
        <f t="shared" si="60"/>
        <v>0</v>
      </c>
      <c r="K296" s="239" t="s">
        <v>2280</v>
      </c>
      <c r="L296" s="16"/>
      <c r="M296" s="93" t="s">
        <v>1</v>
      </c>
      <c r="N296" s="94" t="s">
        <v>34</v>
      </c>
      <c r="O296" s="95">
        <v>0</v>
      </c>
      <c r="P296" s="95">
        <f t="shared" si="61"/>
        <v>0</v>
      </c>
      <c r="Q296" s="95">
        <v>0</v>
      </c>
      <c r="R296" s="95">
        <f t="shared" si="62"/>
        <v>0</v>
      </c>
      <c r="S296" s="95">
        <v>0</v>
      </c>
      <c r="T296" s="96">
        <f t="shared" si="63"/>
        <v>0</v>
      </c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R296" s="97" t="s">
        <v>147</v>
      </c>
      <c r="AT296" s="97" t="s">
        <v>142</v>
      </c>
      <c r="AU296" s="97" t="s">
        <v>76</v>
      </c>
      <c r="AY296" s="7" t="s">
        <v>140</v>
      </c>
      <c r="BE296" s="98">
        <f t="shared" si="64"/>
        <v>0</v>
      </c>
      <c r="BF296" s="98">
        <f t="shared" si="65"/>
        <v>0</v>
      </c>
      <c r="BG296" s="98">
        <f t="shared" si="66"/>
        <v>0</v>
      </c>
      <c r="BH296" s="98">
        <f t="shared" si="67"/>
        <v>0</v>
      </c>
      <c r="BI296" s="98">
        <f t="shared" si="68"/>
        <v>0</v>
      </c>
      <c r="BJ296" s="7" t="s">
        <v>76</v>
      </c>
      <c r="BK296" s="98">
        <f t="shared" si="69"/>
        <v>0</v>
      </c>
      <c r="BL296" s="7" t="s">
        <v>147</v>
      </c>
      <c r="BM296" s="97" t="s">
        <v>1760</v>
      </c>
    </row>
    <row r="297" spans="1:65" s="18" customFormat="1" ht="16.5" customHeight="1" x14ac:dyDescent="0.2">
      <c r="A297" s="15"/>
      <c r="B297" s="16"/>
      <c r="C297" s="266">
        <v>165</v>
      </c>
      <c r="D297" s="266" t="s">
        <v>216</v>
      </c>
      <c r="E297" s="267" t="s">
        <v>2486</v>
      </c>
      <c r="F297" s="268" t="s">
        <v>1761</v>
      </c>
      <c r="G297" s="269" t="s">
        <v>1442</v>
      </c>
      <c r="H297" s="270">
        <v>1</v>
      </c>
      <c r="I297" s="271"/>
      <c r="J297" s="272">
        <f t="shared" si="60"/>
        <v>0</v>
      </c>
      <c r="K297" s="268" t="s">
        <v>2280</v>
      </c>
      <c r="L297" s="161"/>
      <c r="M297" s="162" t="s">
        <v>1</v>
      </c>
      <c r="N297" s="163" t="s">
        <v>34</v>
      </c>
      <c r="O297" s="95">
        <v>0</v>
      </c>
      <c r="P297" s="95">
        <f t="shared" si="61"/>
        <v>0</v>
      </c>
      <c r="Q297" s="95">
        <v>0</v>
      </c>
      <c r="R297" s="95">
        <f t="shared" si="62"/>
        <v>0</v>
      </c>
      <c r="S297" s="95">
        <v>0</v>
      </c>
      <c r="T297" s="96">
        <f t="shared" si="63"/>
        <v>0</v>
      </c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R297" s="97" t="s">
        <v>190</v>
      </c>
      <c r="AT297" s="97" t="s">
        <v>216</v>
      </c>
      <c r="AU297" s="97" t="s">
        <v>76</v>
      </c>
      <c r="AY297" s="7" t="s">
        <v>140</v>
      </c>
      <c r="BE297" s="98">
        <f t="shared" si="64"/>
        <v>0</v>
      </c>
      <c r="BF297" s="98">
        <f t="shared" si="65"/>
        <v>0</v>
      </c>
      <c r="BG297" s="98">
        <f t="shared" si="66"/>
        <v>0</v>
      </c>
      <c r="BH297" s="98">
        <f t="shared" si="67"/>
        <v>0</v>
      </c>
      <c r="BI297" s="98">
        <f t="shared" si="68"/>
        <v>0</v>
      </c>
      <c r="BJ297" s="7" t="s">
        <v>76</v>
      </c>
      <c r="BK297" s="98">
        <f t="shared" si="69"/>
        <v>0</v>
      </c>
      <c r="BL297" s="7" t="s">
        <v>147</v>
      </c>
      <c r="BM297" s="97" t="s">
        <v>1762</v>
      </c>
    </row>
    <row r="298" spans="1:65" s="18" customFormat="1" ht="16.5" customHeight="1" x14ac:dyDescent="0.2">
      <c r="A298" s="15"/>
      <c r="B298" s="16"/>
      <c r="C298" s="255">
        <v>166</v>
      </c>
      <c r="D298" s="255" t="s">
        <v>142</v>
      </c>
      <c r="E298" s="256" t="s">
        <v>2487</v>
      </c>
      <c r="F298" s="239" t="s">
        <v>1759</v>
      </c>
      <c r="G298" s="235" t="s">
        <v>1442</v>
      </c>
      <c r="H298" s="236">
        <v>1</v>
      </c>
      <c r="I298" s="237"/>
      <c r="J298" s="238">
        <f t="shared" si="60"/>
        <v>0</v>
      </c>
      <c r="K298" s="239" t="s">
        <v>2280</v>
      </c>
      <c r="L298" s="16"/>
      <c r="M298" s="93" t="s">
        <v>1</v>
      </c>
      <c r="N298" s="94" t="s">
        <v>34</v>
      </c>
      <c r="O298" s="95">
        <v>0</v>
      </c>
      <c r="P298" s="95">
        <f t="shared" si="61"/>
        <v>0</v>
      </c>
      <c r="Q298" s="95">
        <v>0</v>
      </c>
      <c r="R298" s="95">
        <f t="shared" si="62"/>
        <v>0</v>
      </c>
      <c r="S298" s="95">
        <v>0</v>
      </c>
      <c r="T298" s="96">
        <f t="shared" si="63"/>
        <v>0</v>
      </c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R298" s="97" t="s">
        <v>147</v>
      </c>
      <c r="AT298" s="97" t="s">
        <v>142</v>
      </c>
      <c r="AU298" s="97" t="s">
        <v>76</v>
      </c>
      <c r="AY298" s="7" t="s">
        <v>140</v>
      </c>
      <c r="BE298" s="98">
        <f t="shared" si="64"/>
        <v>0</v>
      </c>
      <c r="BF298" s="98">
        <f t="shared" si="65"/>
        <v>0</v>
      </c>
      <c r="BG298" s="98">
        <f t="shared" si="66"/>
        <v>0</v>
      </c>
      <c r="BH298" s="98">
        <f t="shared" si="67"/>
        <v>0</v>
      </c>
      <c r="BI298" s="98">
        <f t="shared" si="68"/>
        <v>0</v>
      </c>
      <c r="BJ298" s="7" t="s">
        <v>76</v>
      </c>
      <c r="BK298" s="98">
        <f t="shared" si="69"/>
        <v>0</v>
      </c>
      <c r="BL298" s="7" t="s">
        <v>147</v>
      </c>
      <c r="BM298" s="97" t="s">
        <v>1763</v>
      </c>
    </row>
    <row r="299" spans="1:65" s="18" customFormat="1" ht="16.5" customHeight="1" x14ac:dyDescent="0.2">
      <c r="A299" s="15"/>
      <c r="B299" s="16"/>
      <c r="C299" s="266">
        <v>167</v>
      </c>
      <c r="D299" s="266" t="s">
        <v>216</v>
      </c>
      <c r="E299" s="267" t="s">
        <v>2488</v>
      </c>
      <c r="F299" s="268" t="s">
        <v>2320</v>
      </c>
      <c r="G299" s="269" t="s">
        <v>1442</v>
      </c>
      <c r="H299" s="270">
        <v>2</v>
      </c>
      <c r="I299" s="271"/>
      <c r="J299" s="272">
        <f t="shared" si="60"/>
        <v>0</v>
      </c>
      <c r="K299" s="268" t="s">
        <v>2280</v>
      </c>
      <c r="L299" s="161"/>
      <c r="M299" s="162" t="s">
        <v>1</v>
      </c>
      <c r="N299" s="163" t="s">
        <v>34</v>
      </c>
      <c r="O299" s="95">
        <v>0</v>
      </c>
      <c r="P299" s="95">
        <f t="shared" si="61"/>
        <v>0</v>
      </c>
      <c r="Q299" s="95">
        <v>0</v>
      </c>
      <c r="R299" s="95">
        <f t="shared" si="62"/>
        <v>0</v>
      </c>
      <c r="S299" s="95">
        <v>0</v>
      </c>
      <c r="T299" s="96">
        <f t="shared" si="63"/>
        <v>0</v>
      </c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R299" s="97" t="s">
        <v>190</v>
      </c>
      <c r="AT299" s="97" t="s">
        <v>216</v>
      </c>
      <c r="AU299" s="97" t="s">
        <v>76</v>
      </c>
      <c r="AY299" s="7" t="s">
        <v>140</v>
      </c>
      <c r="BE299" s="98">
        <f t="shared" si="64"/>
        <v>0</v>
      </c>
      <c r="BF299" s="98">
        <f t="shared" si="65"/>
        <v>0</v>
      </c>
      <c r="BG299" s="98">
        <f t="shared" si="66"/>
        <v>0</v>
      </c>
      <c r="BH299" s="98">
        <f t="shared" si="67"/>
        <v>0</v>
      </c>
      <c r="BI299" s="98">
        <f t="shared" si="68"/>
        <v>0</v>
      </c>
      <c r="BJ299" s="7" t="s">
        <v>76</v>
      </c>
      <c r="BK299" s="98">
        <f t="shared" si="69"/>
        <v>0</v>
      </c>
      <c r="BL299" s="7" t="s">
        <v>147</v>
      </c>
      <c r="BM299" s="97" t="s">
        <v>1764</v>
      </c>
    </row>
    <row r="300" spans="1:65" s="18" customFormat="1" ht="16.5" customHeight="1" x14ac:dyDescent="0.2">
      <c r="A300" s="15"/>
      <c r="B300" s="16"/>
      <c r="C300" s="255">
        <v>168</v>
      </c>
      <c r="D300" s="255" t="s">
        <v>142</v>
      </c>
      <c r="E300" s="256" t="s">
        <v>2489</v>
      </c>
      <c r="F300" s="239" t="s">
        <v>1765</v>
      </c>
      <c r="G300" s="235" t="s">
        <v>1442</v>
      </c>
      <c r="H300" s="236">
        <v>2</v>
      </c>
      <c r="I300" s="237"/>
      <c r="J300" s="238">
        <f t="shared" si="60"/>
        <v>0</v>
      </c>
      <c r="K300" s="239" t="s">
        <v>2280</v>
      </c>
      <c r="L300" s="16"/>
      <c r="M300" s="93" t="s">
        <v>1</v>
      </c>
      <c r="N300" s="94" t="s">
        <v>34</v>
      </c>
      <c r="O300" s="95">
        <v>0</v>
      </c>
      <c r="P300" s="95">
        <f t="shared" si="61"/>
        <v>0</v>
      </c>
      <c r="Q300" s="95">
        <v>0</v>
      </c>
      <c r="R300" s="95">
        <f t="shared" si="62"/>
        <v>0</v>
      </c>
      <c r="S300" s="95">
        <v>0</v>
      </c>
      <c r="T300" s="96">
        <f t="shared" si="63"/>
        <v>0</v>
      </c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R300" s="97" t="s">
        <v>147</v>
      </c>
      <c r="AT300" s="97" t="s">
        <v>142</v>
      </c>
      <c r="AU300" s="97" t="s">
        <v>76</v>
      </c>
      <c r="AY300" s="7" t="s">
        <v>140</v>
      </c>
      <c r="BE300" s="98">
        <f t="shared" si="64"/>
        <v>0</v>
      </c>
      <c r="BF300" s="98">
        <f t="shared" si="65"/>
        <v>0</v>
      </c>
      <c r="BG300" s="98">
        <f t="shared" si="66"/>
        <v>0</v>
      </c>
      <c r="BH300" s="98">
        <f t="shared" si="67"/>
        <v>0</v>
      </c>
      <c r="BI300" s="98">
        <f t="shared" si="68"/>
        <v>0</v>
      </c>
      <c r="BJ300" s="7" t="s">
        <v>76</v>
      </c>
      <c r="BK300" s="98">
        <f t="shared" si="69"/>
        <v>0</v>
      </c>
      <c r="BL300" s="7" t="s">
        <v>147</v>
      </c>
      <c r="BM300" s="97" t="s">
        <v>1766</v>
      </c>
    </row>
    <row r="301" spans="1:65" s="18" customFormat="1" ht="62.65" customHeight="1" x14ac:dyDescent="0.2">
      <c r="A301" s="15"/>
      <c r="B301" s="16"/>
      <c r="C301" s="266">
        <v>169</v>
      </c>
      <c r="D301" s="266" t="s">
        <v>216</v>
      </c>
      <c r="E301" s="267" t="s">
        <v>2490</v>
      </c>
      <c r="F301" s="268" t="s">
        <v>1767</v>
      </c>
      <c r="G301" s="269" t="s">
        <v>1442</v>
      </c>
      <c r="H301" s="270">
        <v>3</v>
      </c>
      <c r="I301" s="271"/>
      <c r="J301" s="272">
        <f t="shared" si="60"/>
        <v>0</v>
      </c>
      <c r="K301" s="268" t="s">
        <v>2280</v>
      </c>
      <c r="L301" s="161"/>
      <c r="M301" s="162" t="s">
        <v>1</v>
      </c>
      <c r="N301" s="163" t="s">
        <v>34</v>
      </c>
      <c r="O301" s="95">
        <v>0</v>
      </c>
      <c r="P301" s="95">
        <f t="shared" si="61"/>
        <v>0</v>
      </c>
      <c r="Q301" s="95">
        <v>0</v>
      </c>
      <c r="R301" s="95">
        <f t="shared" si="62"/>
        <v>0</v>
      </c>
      <c r="S301" s="95">
        <v>0</v>
      </c>
      <c r="T301" s="96">
        <f t="shared" si="63"/>
        <v>0</v>
      </c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R301" s="97" t="s">
        <v>190</v>
      </c>
      <c r="AT301" s="97" t="s">
        <v>216</v>
      </c>
      <c r="AU301" s="97" t="s">
        <v>76</v>
      </c>
      <c r="AY301" s="7" t="s">
        <v>140</v>
      </c>
      <c r="BE301" s="98">
        <f t="shared" si="64"/>
        <v>0</v>
      </c>
      <c r="BF301" s="98">
        <f t="shared" si="65"/>
        <v>0</v>
      </c>
      <c r="BG301" s="98">
        <f t="shared" si="66"/>
        <v>0</v>
      </c>
      <c r="BH301" s="98">
        <f t="shared" si="67"/>
        <v>0</v>
      </c>
      <c r="BI301" s="98">
        <f t="shared" si="68"/>
        <v>0</v>
      </c>
      <c r="BJ301" s="7" t="s">
        <v>76</v>
      </c>
      <c r="BK301" s="98">
        <f t="shared" si="69"/>
        <v>0</v>
      </c>
      <c r="BL301" s="7" t="s">
        <v>147</v>
      </c>
      <c r="BM301" s="97" t="s">
        <v>1768</v>
      </c>
    </row>
    <row r="302" spans="1:65" s="18" customFormat="1" ht="16.5" customHeight="1" x14ac:dyDescent="0.2">
      <c r="A302" s="15"/>
      <c r="B302" s="16"/>
      <c r="C302" s="255">
        <v>170</v>
      </c>
      <c r="D302" s="255" t="s">
        <v>142</v>
      </c>
      <c r="E302" s="256" t="s">
        <v>2491</v>
      </c>
      <c r="F302" s="239" t="s">
        <v>1769</v>
      </c>
      <c r="G302" s="235" t="s">
        <v>1442</v>
      </c>
      <c r="H302" s="236">
        <v>3</v>
      </c>
      <c r="I302" s="237"/>
      <c r="J302" s="238">
        <f t="shared" si="60"/>
        <v>0</v>
      </c>
      <c r="K302" s="239" t="s">
        <v>2280</v>
      </c>
      <c r="L302" s="16"/>
      <c r="M302" s="93" t="s">
        <v>1</v>
      </c>
      <c r="N302" s="94" t="s">
        <v>34</v>
      </c>
      <c r="O302" s="95">
        <v>0</v>
      </c>
      <c r="P302" s="95">
        <f t="shared" si="61"/>
        <v>0</v>
      </c>
      <c r="Q302" s="95">
        <v>0</v>
      </c>
      <c r="R302" s="95">
        <f t="shared" si="62"/>
        <v>0</v>
      </c>
      <c r="S302" s="95">
        <v>0</v>
      </c>
      <c r="T302" s="96">
        <f t="shared" si="63"/>
        <v>0</v>
      </c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R302" s="97" t="s">
        <v>147</v>
      </c>
      <c r="AT302" s="97" t="s">
        <v>142</v>
      </c>
      <c r="AU302" s="97" t="s">
        <v>76</v>
      </c>
      <c r="AY302" s="7" t="s">
        <v>140</v>
      </c>
      <c r="BE302" s="98">
        <f t="shared" si="64"/>
        <v>0</v>
      </c>
      <c r="BF302" s="98">
        <f t="shared" si="65"/>
        <v>0</v>
      </c>
      <c r="BG302" s="98">
        <f t="shared" si="66"/>
        <v>0</v>
      </c>
      <c r="BH302" s="98">
        <f t="shared" si="67"/>
        <v>0</v>
      </c>
      <c r="BI302" s="98">
        <f t="shared" si="68"/>
        <v>0</v>
      </c>
      <c r="BJ302" s="7" t="s">
        <v>76</v>
      </c>
      <c r="BK302" s="98">
        <f t="shared" si="69"/>
        <v>0</v>
      </c>
      <c r="BL302" s="7" t="s">
        <v>147</v>
      </c>
      <c r="BM302" s="97" t="s">
        <v>1770</v>
      </c>
    </row>
    <row r="303" spans="1:65" s="18" customFormat="1" ht="16.5" customHeight="1" x14ac:dyDescent="0.2">
      <c r="A303" s="15"/>
      <c r="B303" s="16"/>
      <c r="C303" s="266">
        <v>171</v>
      </c>
      <c r="D303" s="266" t="s">
        <v>216</v>
      </c>
      <c r="E303" s="267" t="s">
        <v>2492</v>
      </c>
      <c r="F303" s="268" t="s">
        <v>1771</v>
      </c>
      <c r="G303" s="269" t="s">
        <v>1442</v>
      </c>
      <c r="H303" s="270">
        <v>6</v>
      </c>
      <c r="I303" s="271"/>
      <c r="J303" s="272">
        <f t="shared" si="60"/>
        <v>0</v>
      </c>
      <c r="K303" s="268" t="s">
        <v>2280</v>
      </c>
      <c r="L303" s="161"/>
      <c r="M303" s="162" t="s">
        <v>1</v>
      </c>
      <c r="N303" s="163" t="s">
        <v>34</v>
      </c>
      <c r="O303" s="95">
        <v>0</v>
      </c>
      <c r="P303" s="95">
        <f t="shared" si="61"/>
        <v>0</v>
      </c>
      <c r="Q303" s="95">
        <v>0</v>
      </c>
      <c r="R303" s="95">
        <f t="shared" si="62"/>
        <v>0</v>
      </c>
      <c r="S303" s="95">
        <v>0</v>
      </c>
      <c r="T303" s="96">
        <f t="shared" si="63"/>
        <v>0</v>
      </c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R303" s="97" t="s">
        <v>190</v>
      </c>
      <c r="AT303" s="97" t="s">
        <v>216</v>
      </c>
      <c r="AU303" s="97" t="s">
        <v>76</v>
      </c>
      <c r="AY303" s="7" t="s">
        <v>140</v>
      </c>
      <c r="BE303" s="98">
        <f t="shared" si="64"/>
        <v>0</v>
      </c>
      <c r="BF303" s="98">
        <f t="shared" si="65"/>
        <v>0</v>
      </c>
      <c r="BG303" s="98">
        <f t="shared" si="66"/>
        <v>0</v>
      </c>
      <c r="BH303" s="98">
        <f t="shared" si="67"/>
        <v>0</v>
      </c>
      <c r="BI303" s="98">
        <f t="shared" si="68"/>
        <v>0</v>
      </c>
      <c r="BJ303" s="7" t="s">
        <v>76</v>
      </c>
      <c r="BK303" s="98">
        <f t="shared" si="69"/>
        <v>0</v>
      </c>
      <c r="BL303" s="7" t="s">
        <v>147</v>
      </c>
      <c r="BM303" s="97" t="s">
        <v>1772</v>
      </c>
    </row>
    <row r="304" spans="1:65" s="18" customFormat="1" ht="16.5" customHeight="1" x14ac:dyDescent="0.2">
      <c r="A304" s="15"/>
      <c r="B304" s="16"/>
      <c r="C304" s="255">
        <v>172</v>
      </c>
      <c r="D304" s="255" t="s">
        <v>142</v>
      </c>
      <c r="E304" s="256" t="s">
        <v>2493</v>
      </c>
      <c r="F304" s="239" t="s">
        <v>1765</v>
      </c>
      <c r="G304" s="235" t="s">
        <v>1442</v>
      </c>
      <c r="H304" s="236">
        <v>6</v>
      </c>
      <c r="I304" s="237"/>
      <c r="J304" s="238">
        <f t="shared" si="60"/>
        <v>0</v>
      </c>
      <c r="K304" s="239" t="s">
        <v>2280</v>
      </c>
      <c r="L304" s="16"/>
      <c r="M304" s="93" t="s">
        <v>1</v>
      </c>
      <c r="N304" s="94" t="s">
        <v>34</v>
      </c>
      <c r="O304" s="95">
        <v>0</v>
      </c>
      <c r="P304" s="95">
        <f t="shared" si="61"/>
        <v>0</v>
      </c>
      <c r="Q304" s="95">
        <v>0</v>
      </c>
      <c r="R304" s="95">
        <f t="shared" si="62"/>
        <v>0</v>
      </c>
      <c r="S304" s="95">
        <v>0</v>
      </c>
      <c r="T304" s="96">
        <f t="shared" si="63"/>
        <v>0</v>
      </c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R304" s="97" t="s">
        <v>147</v>
      </c>
      <c r="AT304" s="97" t="s">
        <v>142</v>
      </c>
      <c r="AU304" s="97" t="s">
        <v>76</v>
      </c>
      <c r="AY304" s="7" t="s">
        <v>140</v>
      </c>
      <c r="BE304" s="98">
        <f t="shared" si="64"/>
        <v>0</v>
      </c>
      <c r="BF304" s="98">
        <f t="shared" si="65"/>
        <v>0</v>
      </c>
      <c r="BG304" s="98">
        <f t="shared" si="66"/>
        <v>0</v>
      </c>
      <c r="BH304" s="98">
        <f t="shared" si="67"/>
        <v>0</v>
      </c>
      <c r="BI304" s="98">
        <f t="shared" si="68"/>
        <v>0</v>
      </c>
      <c r="BJ304" s="7" t="s">
        <v>76</v>
      </c>
      <c r="BK304" s="98">
        <f t="shared" si="69"/>
        <v>0</v>
      </c>
      <c r="BL304" s="7" t="s">
        <v>147</v>
      </c>
      <c r="BM304" s="97" t="s">
        <v>1773</v>
      </c>
    </row>
    <row r="305" spans="1:65" s="18" customFormat="1" ht="24.2" customHeight="1" x14ac:dyDescent="0.2">
      <c r="A305" s="15"/>
      <c r="B305" s="16"/>
      <c r="C305" s="266">
        <v>173</v>
      </c>
      <c r="D305" s="266" t="s">
        <v>216</v>
      </c>
      <c r="E305" s="267" t="s">
        <v>2494</v>
      </c>
      <c r="F305" s="268" t="s">
        <v>2306</v>
      </c>
      <c r="G305" s="269" t="s">
        <v>1442</v>
      </c>
      <c r="H305" s="270">
        <v>3</v>
      </c>
      <c r="I305" s="271"/>
      <c r="J305" s="272">
        <f t="shared" si="60"/>
        <v>0</v>
      </c>
      <c r="K305" s="268" t="s">
        <v>2280</v>
      </c>
      <c r="L305" s="161"/>
      <c r="M305" s="162" t="s">
        <v>1</v>
      </c>
      <c r="N305" s="163" t="s">
        <v>34</v>
      </c>
      <c r="O305" s="95">
        <v>0</v>
      </c>
      <c r="P305" s="95">
        <f t="shared" si="61"/>
        <v>0</v>
      </c>
      <c r="Q305" s="95">
        <v>0</v>
      </c>
      <c r="R305" s="95">
        <f t="shared" si="62"/>
        <v>0</v>
      </c>
      <c r="S305" s="95">
        <v>0</v>
      </c>
      <c r="T305" s="96">
        <f t="shared" si="63"/>
        <v>0</v>
      </c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R305" s="97" t="s">
        <v>190</v>
      </c>
      <c r="AT305" s="97" t="s">
        <v>216</v>
      </c>
      <c r="AU305" s="97" t="s">
        <v>76</v>
      </c>
      <c r="AY305" s="7" t="s">
        <v>140</v>
      </c>
      <c r="BE305" s="98">
        <f t="shared" si="64"/>
        <v>0</v>
      </c>
      <c r="BF305" s="98">
        <f t="shared" si="65"/>
        <v>0</v>
      </c>
      <c r="BG305" s="98">
        <f t="shared" si="66"/>
        <v>0</v>
      </c>
      <c r="BH305" s="98">
        <f t="shared" si="67"/>
        <v>0</v>
      </c>
      <c r="BI305" s="98">
        <f t="shared" si="68"/>
        <v>0</v>
      </c>
      <c r="BJ305" s="7" t="s">
        <v>76</v>
      </c>
      <c r="BK305" s="98">
        <f t="shared" si="69"/>
        <v>0</v>
      </c>
      <c r="BL305" s="7" t="s">
        <v>147</v>
      </c>
      <c r="BM305" s="97" t="s">
        <v>1774</v>
      </c>
    </row>
    <row r="306" spans="1:65" s="18" customFormat="1" ht="16.5" customHeight="1" x14ac:dyDescent="0.2">
      <c r="A306" s="15"/>
      <c r="B306" s="16"/>
      <c r="C306" s="255">
        <v>174</v>
      </c>
      <c r="D306" s="255" t="s">
        <v>216</v>
      </c>
      <c r="E306" s="256" t="s">
        <v>2495</v>
      </c>
      <c r="F306" s="239" t="s">
        <v>1626</v>
      </c>
      <c r="G306" s="235" t="s">
        <v>1451</v>
      </c>
      <c r="H306" s="236">
        <v>20</v>
      </c>
      <c r="I306" s="237"/>
      <c r="J306" s="238">
        <f t="shared" si="60"/>
        <v>0</v>
      </c>
      <c r="K306" s="239" t="s">
        <v>2280</v>
      </c>
      <c r="L306" s="161"/>
      <c r="M306" s="162" t="s">
        <v>1</v>
      </c>
      <c r="N306" s="163" t="s">
        <v>34</v>
      </c>
      <c r="O306" s="95">
        <v>0</v>
      </c>
      <c r="P306" s="95">
        <f t="shared" si="61"/>
        <v>0</v>
      </c>
      <c r="Q306" s="95">
        <v>0</v>
      </c>
      <c r="R306" s="95">
        <f t="shared" si="62"/>
        <v>0</v>
      </c>
      <c r="S306" s="95">
        <v>0</v>
      </c>
      <c r="T306" s="96">
        <f t="shared" si="63"/>
        <v>0</v>
      </c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R306" s="97" t="s">
        <v>190</v>
      </c>
      <c r="AT306" s="97" t="s">
        <v>216</v>
      </c>
      <c r="AU306" s="97" t="s">
        <v>76</v>
      </c>
      <c r="AY306" s="7" t="s">
        <v>140</v>
      </c>
      <c r="BE306" s="98">
        <f t="shared" si="64"/>
        <v>0</v>
      </c>
      <c r="BF306" s="98">
        <f t="shared" si="65"/>
        <v>0</v>
      </c>
      <c r="BG306" s="98">
        <f t="shared" si="66"/>
        <v>0</v>
      </c>
      <c r="BH306" s="98">
        <f t="shared" si="67"/>
        <v>0</v>
      </c>
      <c r="BI306" s="98">
        <f t="shared" si="68"/>
        <v>0</v>
      </c>
      <c r="BJ306" s="7" t="s">
        <v>76</v>
      </c>
      <c r="BK306" s="98">
        <f t="shared" si="69"/>
        <v>0</v>
      </c>
      <c r="BL306" s="7" t="s">
        <v>147</v>
      </c>
      <c r="BM306" s="97" t="s">
        <v>1775</v>
      </c>
    </row>
    <row r="307" spans="1:65" s="18" customFormat="1" ht="36.75" customHeight="1" x14ac:dyDescent="0.2">
      <c r="A307" s="15"/>
      <c r="B307" s="16"/>
      <c r="C307" s="266">
        <v>175</v>
      </c>
      <c r="D307" s="266" t="s">
        <v>142</v>
      </c>
      <c r="E307" s="267" t="s">
        <v>2496</v>
      </c>
      <c r="F307" s="268" t="s">
        <v>2307</v>
      </c>
      <c r="G307" s="269" t="s">
        <v>1442</v>
      </c>
      <c r="H307" s="270">
        <v>3</v>
      </c>
      <c r="I307" s="271"/>
      <c r="J307" s="272">
        <f t="shared" si="60"/>
        <v>0</v>
      </c>
      <c r="K307" s="268" t="s">
        <v>2280</v>
      </c>
      <c r="L307" s="16"/>
      <c r="M307" s="93" t="s">
        <v>1</v>
      </c>
      <c r="N307" s="94" t="s">
        <v>34</v>
      </c>
      <c r="O307" s="95">
        <v>0</v>
      </c>
      <c r="P307" s="95">
        <f t="shared" si="61"/>
        <v>0</v>
      </c>
      <c r="Q307" s="95">
        <v>0</v>
      </c>
      <c r="R307" s="95">
        <f t="shared" si="62"/>
        <v>0</v>
      </c>
      <c r="S307" s="95">
        <v>0</v>
      </c>
      <c r="T307" s="96">
        <f t="shared" si="63"/>
        <v>0</v>
      </c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R307" s="97" t="s">
        <v>147</v>
      </c>
      <c r="AT307" s="97" t="s">
        <v>142</v>
      </c>
      <c r="AU307" s="97" t="s">
        <v>76</v>
      </c>
      <c r="AY307" s="7" t="s">
        <v>140</v>
      </c>
      <c r="BE307" s="98">
        <f t="shared" si="64"/>
        <v>0</v>
      </c>
      <c r="BF307" s="98">
        <f t="shared" si="65"/>
        <v>0</v>
      </c>
      <c r="BG307" s="98">
        <f t="shared" si="66"/>
        <v>0</v>
      </c>
      <c r="BH307" s="98">
        <f t="shared" si="67"/>
        <v>0</v>
      </c>
      <c r="BI307" s="98">
        <f t="shared" si="68"/>
        <v>0</v>
      </c>
      <c r="BJ307" s="7" t="s">
        <v>76</v>
      </c>
      <c r="BK307" s="98">
        <f t="shared" si="69"/>
        <v>0</v>
      </c>
      <c r="BL307" s="7" t="s">
        <v>147</v>
      </c>
      <c r="BM307" s="97" t="s">
        <v>1776</v>
      </c>
    </row>
    <row r="308" spans="1:65" s="18" customFormat="1" ht="16.5" customHeight="1" x14ac:dyDescent="0.2">
      <c r="A308" s="15"/>
      <c r="B308" s="16"/>
      <c r="C308" s="255">
        <v>176</v>
      </c>
      <c r="D308" s="255" t="s">
        <v>142</v>
      </c>
      <c r="E308" s="256" t="s">
        <v>2497</v>
      </c>
      <c r="F308" s="239" t="s">
        <v>1777</v>
      </c>
      <c r="G308" s="235" t="s">
        <v>1442</v>
      </c>
      <c r="H308" s="236">
        <v>3</v>
      </c>
      <c r="I308" s="237"/>
      <c r="J308" s="238">
        <f t="shared" si="60"/>
        <v>0</v>
      </c>
      <c r="K308" s="239" t="s">
        <v>2280</v>
      </c>
      <c r="L308" s="16"/>
      <c r="M308" s="93" t="s">
        <v>1</v>
      </c>
      <c r="N308" s="94" t="s">
        <v>34</v>
      </c>
      <c r="O308" s="95">
        <v>0</v>
      </c>
      <c r="P308" s="95">
        <f t="shared" si="61"/>
        <v>0</v>
      </c>
      <c r="Q308" s="95">
        <v>0</v>
      </c>
      <c r="R308" s="95">
        <f t="shared" si="62"/>
        <v>0</v>
      </c>
      <c r="S308" s="95">
        <v>0</v>
      </c>
      <c r="T308" s="96">
        <f t="shared" si="63"/>
        <v>0</v>
      </c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R308" s="97" t="s">
        <v>147</v>
      </c>
      <c r="AT308" s="97" t="s">
        <v>142</v>
      </c>
      <c r="AU308" s="97" t="s">
        <v>76</v>
      </c>
      <c r="AY308" s="7" t="s">
        <v>140</v>
      </c>
      <c r="BE308" s="98">
        <f t="shared" si="64"/>
        <v>0</v>
      </c>
      <c r="BF308" s="98">
        <f t="shared" si="65"/>
        <v>0</v>
      </c>
      <c r="BG308" s="98">
        <f t="shared" si="66"/>
        <v>0</v>
      </c>
      <c r="BH308" s="98">
        <f t="shared" si="67"/>
        <v>0</v>
      </c>
      <c r="BI308" s="98">
        <f t="shared" si="68"/>
        <v>0</v>
      </c>
      <c r="BJ308" s="7" t="s">
        <v>76</v>
      </c>
      <c r="BK308" s="98">
        <f t="shared" si="69"/>
        <v>0</v>
      </c>
      <c r="BL308" s="7" t="s">
        <v>147</v>
      </c>
      <c r="BM308" s="97" t="s">
        <v>1778</v>
      </c>
    </row>
    <row r="309" spans="1:65" s="18" customFormat="1" ht="37.9" customHeight="1" x14ac:dyDescent="0.2">
      <c r="A309" s="15"/>
      <c r="B309" s="16"/>
      <c r="C309" s="266">
        <v>177</v>
      </c>
      <c r="D309" s="266" t="s">
        <v>216</v>
      </c>
      <c r="E309" s="267" t="s">
        <v>2498</v>
      </c>
      <c r="F309" s="268" t="s">
        <v>1779</v>
      </c>
      <c r="G309" s="269" t="s">
        <v>1442</v>
      </c>
      <c r="H309" s="270">
        <v>3</v>
      </c>
      <c r="I309" s="271"/>
      <c r="J309" s="272">
        <f t="shared" si="60"/>
        <v>0</v>
      </c>
      <c r="K309" s="268" t="s">
        <v>2280</v>
      </c>
      <c r="L309" s="161"/>
      <c r="M309" s="162" t="s">
        <v>1</v>
      </c>
      <c r="N309" s="163" t="s">
        <v>34</v>
      </c>
      <c r="O309" s="95">
        <v>0</v>
      </c>
      <c r="P309" s="95">
        <f t="shared" si="61"/>
        <v>0</v>
      </c>
      <c r="Q309" s="95">
        <v>0</v>
      </c>
      <c r="R309" s="95">
        <f t="shared" si="62"/>
        <v>0</v>
      </c>
      <c r="S309" s="95">
        <v>0</v>
      </c>
      <c r="T309" s="96">
        <f t="shared" si="63"/>
        <v>0</v>
      </c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R309" s="97" t="s">
        <v>190</v>
      </c>
      <c r="AT309" s="97" t="s">
        <v>216</v>
      </c>
      <c r="AU309" s="97" t="s">
        <v>76</v>
      </c>
      <c r="AY309" s="7" t="s">
        <v>140</v>
      </c>
      <c r="BE309" s="98">
        <f t="shared" si="64"/>
        <v>0</v>
      </c>
      <c r="BF309" s="98">
        <f t="shared" si="65"/>
        <v>0</v>
      </c>
      <c r="BG309" s="98">
        <f t="shared" si="66"/>
        <v>0</v>
      </c>
      <c r="BH309" s="98">
        <f t="shared" si="67"/>
        <v>0</v>
      </c>
      <c r="BI309" s="98">
        <f t="shared" si="68"/>
        <v>0</v>
      </c>
      <c r="BJ309" s="7" t="s">
        <v>76</v>
      </c>
      <c r="BK309" s="98">
        <f t="shared" si="69"/>
        <v>0</v>
      </c>
      <c r="BL309" s="7" t="s">
        <v>147</v>
      </c>
      <c r="BM309" s="97" t="s">
        <v>1780</v>
      </c>
    </row>
    <row r="310" spans="1:65" s="18" customFormat="1" ht="16.5" customHeight="1" x14ac:dyDescent="0.2">
      <c r="A310" s="15"/>
      <c r="B310" s="16"/>
      <c r="C310" s="255">
        <v>178</v>
      </c>
      <c r="D310" s="255" t="s">
        <v>142</v>
      </c>
      <c r="E310" s="256" t="s">
        <v>2499</v>
      </c>
      <c r="F310" s="239" t="s">
        <v>1781</v>
      </c>
      <c r="G310" s="235" t="s">
        <v>1442</v>
      </c>
      <c r="H310" s="236">
        <v>3</v>
      </c>
      <c r="I310" s="237"/>
      <c r="J310" s="238">
        <f t="shared" si="60"/>
        <v>0</v>
      </c>
      <c r="K310" s="239" t="s">
        <v>2280</v>
      </c>
      <c r="L310" s="16"/>
      <c r="M310" s="93" t="s">
        <v>1</v>
      </c>
      <c r="N310" s="94" t="s">
        <v>34</v>
      </c>
      <c r="O310" s="95">
        <v>0</v>
      </c>
      <c r="P310" s="95">
        <f t="shared" si="61"/>
        <v>0</v>
      </c>
      <c r="Q310" s="95">
        <v>0</v>
      </c>
      <c r="R310" s="95">
        <f t="shared" si="62"/>
        <v>0</v>
      </c>
      <c r="S310" s="95">
        <v>0</v>
      </c>
      <c r="T310" s="96">
        <f t="shared" si="63"/>
        <v>0</v>
      </c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R310" s="97" t="s">
        <v>147</v>
      </c>
      <c r="AT310" s="97" t="s">
        <v>142</v>
      </c>
      <c r="AU310" s="97" t="s">
        <v>76</v>
      </c>
      <c r="AY310" s="7" t="s">
        <v>140</v>
      </c>
      <c r="BE310" s="98">
        <f t="shared" si="64"/>
        <v>0</v>
      </c>
      <c r="BF310" s="98">
        <f t="shared" si="65"/>
        <v>0</v>
      </c>
      <c r="BG310" s="98">
        <f t="shared" si="66"/>
        <v>0</v>
      </c>
      <c r="BH310" s="98">
        <f t="shared" si="67"/>
        <v>0</v>
      </c>
      <c r="BI310" s="98">
        <f t="shared" si="68"/>
        <v>0</v>
      </c>
      <c r="BJ310" s="7" t="s">
        <v>76</v>
      </c>
      <c r="BK310" s="98">
        <f t="shared" si="69"/>
        <v>0</v>
      </c>
      <c r="BL310" s="7" t="s">
        <v>147</v>
      </c>
      <c r="BM310" s="97" t="s">
        <v>1782</v>
      </c>
    </row>
    <row r="311" spans="1:65" s="18" customFormat="1" ht="37.9" customHeight="1" x14ac:dyDescent="0.2">
      <c r="A311" s="15"/>
      <c r="B311" s="16"/>
      <c r="C311" s="266">
        <v>179</v>
      </c>
      <c r="D311" s="266" t="s">
        <v>216</v>
      </c>
      <c r="E311" s="267" t="s">
        <v>2500</v>
      </c>
      <c r="F311" s="268" t="s">
        <v>1783</v>
      </c>
      <c r="G311" s="269" t="s">
        <v>1442</v>
      </c>
      <c r="H311" s="270">
        <v>4</v>
      </c>
      <c r="I311" s="271"/>
      <c r="J311" s="272">
        <f t="shared" si="60"/>
        <v>0</v>
      </c>
      <c r="K311" s="268" t="s">
        <v>2280</v>
      </c>
      <c r="L311" s="161"/>
      <c r="M311" s="162" t="s">
        <v>1</v>
      </c>
      <c r="N311" s="163" t="s">
        <v>34</v>
      </c>
      <c r="O311" s="95">
        <v>0</v>
      </c>
      <c r="P311" s="95">
        <f t="shared" si="61"/>
        <v>0</v>
      </c>
      <c r="Q311" s="95">
        <v>0</v>
      </c>
      <c r="R311" s="95">
        <f t="shared" si="62"/>
        <v>0</v>
      </c>
      <c r="S311" s="95">
        <v>0</v>
      </c>
      <c r="T311" s="96">
        <f t="shared" si="63"/>
        <v>0</v>
      </c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R311" s="97" t="s">
        <v>190</v>
      </c>
      <c r="AT311" s="97" t="s">
        <v>216</v>
      </c>
      <c r="AU311" s="97" t="s">
        <v>76</v>
      </c>
      <c r="AY311" s="7" t="s">
        <v>140</v>
      </c>
      <c r="BE311" s="98">
        <f t="shared" si="64"/>
        <v>0</v>
      </c>
      <c r="BF311" s="98">
        <f t="shared" si="65"/>
        <v>0</v>
      </c>
      <c r="BG311" s="98">
        <f t="shared" si="66"/>
        <v>0</v>
      </c>
      <c r="BH311" s="98">
        <f t="shared" si="67"/>
        <v>0</v>
      </c>
      <c r="BI311" s="98">
        <f t="shared" si="68"/>
        <v>0</v>
      </c>
      <c r="BJ311" s="7" t="s">
        <v>76</v>
      </c>
      <c r="BK311" s="98">
        <f t="shared" si="69"/>
        <v>0</v>
      </c>
      <c r="BL311" s="7" t="s">
        <v>147</v>
      </c>
      <c r="BM311" s="97" t="s">
        <v>1784</v>
      </c>
    </row>
    <row r="312" spans="1:65" s="18" customFormat="1" ht="24.2" customHeight="1" x14ac:dyDescent="0.2">
      <c r="A312" s="15"/>
      <c r="B312" s="16"/>
      <c r="C312" s="255">
        <v>180</v>
      </c>
      <c r="D312" s="255" t="s">
        <v>142</v>
      </c>
      <c r="E312" s="256" t="s">
        <v>2501</v>
      </c>
      <c r="F312" s="239" t="s">
        <v>1785</v>
      </c>
      <c r="G312" s="235" t="s">
        <v>1442</v>
      </c>
      <c r="H312" s="236">
        <v>4</v>
      </c>
      <c r="I312" s="237"/>
      <c r="J312" s="238">
        <f t="shared" si="60"/>
        <v>0</v>
      </c>
      <c r="K312" s="239" t="s">
        <v>2280</v>
      </c>
      <c r="L312" s="16"/>
      <c r="M312" s="93" t="s">
        <v>1</v>
      </c>
      <c r="N312" s="94" t="s">
        <v>34</v>
      </c>
      <c r="O312" s="95">
        <v>0</v>
      </c>
      <c r="P312" s="95">
        <f t="shared" si="61"/>
        <v>0</v>
      </c>
      <c r="Q312" s="95">
        <v>0</v>
      </c>
      <c r="R312" s="95">
        <f t="shared" si="62"/>
        <v>0</v>
      </c>
      <c r="S312" s="95">
        <v>0</v>
      </c>
      <c r="T312" s="96">
        <f t="shared" si="63"/>
        <v>0</v>
      </c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R312" s="97" t="s">
        <v>147</v>
      </c>
      <c r="AT312" s="97" t="s">
        <v>142</v>
      </c>
      <c r="AU312" s="97" t="s">
        <v>76</v>
      </c>
      <c r="AY312" s="7" t="s">
        <v>140</v>
      </c>
      <c r="BE312" s="98">
        <f t="shared" si="64"/>
        <v>0</v>
      </c>
      <c r="BF312" s="98">
        <f t="shared" si="65"/>
        <v>0</v>
      </c>
      <c r="BG312" s="98">
        <f t="shared" si="66"/>
        <v>0</v>
      </c>
      <c r="BH312" s="98">
        <f t="shared" si="67"/>
        <v>0</v>
      </c>
      <c r="BI312" s="98">
        <f t="shared" si="68"/>
        <v>0</v>
      </c>
      <c r="BJ312" s="7" t="s">
        <v>76</v>
      </c>
      <c r="BK312" s="98">
        <f t="shared" si="69"/>
        <v>0</v>
      </c>
      <c r="BL312" s="7" t="s">
        <v>147</v>
      </c>
      <c r="BM312" s="97" t="s">
        <v>1786</v>
      </c>
    </row>
    <row r="313" spans="1:65" s="18" customFormat="1" ht="40.5" customHeight="1" x14ac:dyDescent="0.2">
      <c r="A313" s="15"/>
      <c r="B313" s="16"/>
      <c r="C313" s="266">
        <v>181</v>
      </c>
      <c r="D313" s="266" t="s">
        <v>216</v>
      </c>
      <c r="E313" s="267" t="s">
        <v>2502</v>
      </c>
      <c r="F313" s="276" t="s">
        <v>2308</v>
      </c>
      <c r="G313" s="269" t="s">
        <v>1442</v>
      </c>
      <c r="H313" s="270">
        <v>3</v>
      </c>
      <c r="I313" s="271"/>
      <c r="J313" s="272">
        <f t="shared" si="60"/>
        <v>0</v>
      </c>
      <c r="K313" s="268" t="s">
        <v>2280</v>
      </c>
      <c r="L313" s="16"/>
      <c r="M313" s="93"/>
      <c r="N313" s="94"/>
      <c r="O313" s="95"/>
      <c r="P313" s="95"/>
      <c r="Q313" s="95"/>
      <c r="R313" s="95"/>
      <c r="S313" s="95"/>
      <c r="T313" s="96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R313" s="97"/>
      <c r="AT313" s="97"/>
      <c r="AU313" s="97"/>
      <c r="AY313" s="7"/>
      <c r="BE313" s="98"/>
      <c r="BF313" s="98"/>
      <c r="BG313" s="98"/>
      <c r="BH313" s="98"/>
      <c r="BI313" s="98"/>
      <c r="BJ313" s="7"/>
      <c r="BK313" s="98">
        <f t="shared" si="69"/>
        <v>0</v>
      </c>
      <c r="BL313" s="7"/>
      <c r="BM313" s="97"/>
    </row>
    <row r="314" spans="1:65" s="18" customFormat="1" ht="24.2" customHeight="1" x14ac:dyDescent="0.2">
      <c r="A314" s="15"/>
      <c r="B314" s="16"/>
      <c r="C314" s="255">
        <v>182</v>
      </c>
      <c r="D314" s="255" t="s">
        <v>142</v>
      </c>
      <c r="E314" s="256" t="s">
        <v>2503</v>
      </c>
      <c r="F314" s="239" t="s">
        <v>2309</v>
      </c>
      <c r="G314" s="235" t="s">
        <v>1442</v>
      </c>
      <c r="H314" s="236">
        <v>3</v>
      </c>
      <c r="I314" s="237"/>
      <c r="J314" s="238">
        <f t="shared" ref="J314" si="70">ROUND(I314*H314,2)</f>
        <v>0</v>
      </c>
      <c r="K314" s="239" t="s">
        <v>2280</v>
      </c>
      <c r="L314" s="16"/>
      <c r="M314" s="93"/>
      <c r="N314" s="94"/>
      <c r="O314" s="95"/>
      <c r="P314" s="95"/>
      <c r="Q314" s="95"/>
      <c r="R314" s="95"/>
      <c r="S314" s="95"/>
      <c r="T314" s="96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R314" s="97"/>
      <c r="AT314" s="97"/>
      <c r="AU314" s="97"/>
      <c r="AY314" s="7"/>
      <c r="BE314" s="98"/>
      <c r="BF314" s="98"/>
      <c r="BG314" s="98"/>
      <c r="BH314" s="98"/>
      <c r="BI314" s="98"/>
      <c r="BJ314" s="7"/>
      <c r="BK314" s="98"/>
      <c r="BL314" s="7"/>
      <c r="BM314" s="97"/>
    </row>
    <row r="315" spans="1:65" s="18" customFormat="1" ht="37.9" customHeight="1" x14ac:dyDescent="0.2">
      <c r="A315" s="15"/>
      <c r="B315" s="16"/>
      <c r="C315" s="266">
        <v>183</v>
      </c>
      <c r="D315" s="266" t="s">
        <v>216</v>
      </c>
      <c r="E315" s="267" t="s">
        <v>2504</v>
      </c>
      <c r="F315" s="268" t="s">
        <v>1787</v>
      </c>
      <c r="G315" s="269" t="s">
        <v>1442</v>
      </c>
      <c r="H315" s="270">
        <v>5</v>
      </c>
      <c r="I315" s="271"/>
      <c r="J315" s="272">
        <f t="shared" si="60"/>
        <v>0</v>
      </c>
      <c r="K315" s="268" t="s">
        <v>2280</v>
      </c>
      <c r="L315" s="161"/>
      <c r="M315" s="162" t="s">
        <v>1</v>
      </c>
      <c r="N315" s="163" t="s">
        <v>34</v>
      </c>
      <c r="O315" s="95">
        <v>0</v>
      </c>
      <c r="P315" s="95">
        <f t="shared" si="61"/>
        <v>0</v>
      </c>
      <c r="Q315" s="95">
        <v>0</v>
      </c>
      <c r="R315" s="95">
        <f t="shared" si="62"/>
        <v>0</v>
      </c>
      <c r="S315" s="95">
        <v>0</v>
      </c>
      <c r="T315" s="96">
        <f t="shared" si="63"/>
        <v>0</v>
      </c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R315" s="97" t="s">
        <v>190</v>
      </c>
      <c r="AT315" s="97" t="s">
        <v>216</v>
      </c>
      <c r="AU315" s="97" t="s">
        <v>76</v>
      </c>
      <c r="AY315" s="7" t="s">
        <v>140</v>
      </c>
      <c r="BE315" s="98">
        <f t="shared" si="64"/>
        <v>0</v>
      </c>
      <c r="BF315" s="98">
        <f t="shared" si="65"/>
        <v>0</v>
      </c>
      <c r="BG315" s="98">
        <f t="shared" si="66"/>
        <v>0</v>
      </c>
      <c r="BH315" s="98">
        <f t="shared" si="67"/>
        <v>0</v>
      </c>
      <c r="BI315" s="98">
        <f t="shared" si="68"/>
        <v>0</v>
      </c>
      <c r="BJ315" s="7" t="s">
        <v>76</v>
      </c>
      <c r="BK315" s="98">
        <f t="shared" si="69"/>
        <v>0</v>
      </c>
      <c r="BL315" s="7" t="s">
        <v>147</v>
      </c>
      <c r="BM315" s="97" t="s">
        <v>1788</v>
      </c>
    </row>
    <row r="316" spans="1:65" s="18" customFormat="1" ht="16.5" customHeight="1" x14ac:dyDescent="0.2">
      <c r="A316" s="15"/>
      <c r="B316" s="16"/>
      <c r="C316" s="255">
        <v>184</v>
      </c>
      <c r="D316" s="255" t="s">
        <v>142</v>
      </c>
      <c r="E316" s="256" t="s">
        <v>2505</v>
      </c>
      <c r="F316" s="239" t="s">
        <v>1789</v>
      </c>
      <c r="G316" s="235" t="s">
        <v>1442</v>
      </c>
      <c r="H316" s="236">
        <v>5</v>
      </c>
      <c r="I316" s="237"/>
      <c r="J316" s="238">
        <f t="shared" si="60"/>
        <v>0</v>
      </c>
      <c r="K316" s="239" t="s">
        <v>2280</v>
      </c>
      <c r="L316" s="16"/>
      <c r="M316" s="93" t="s">
        <v>1</v>
      </c>
      <c r="N316" s="94" t="s">
        <v>34</v>
      </c>
      <c r="O316" s="95">
        <v>0</v>
      </c>
      <c r="P316" s="95">
        <f t="shared" si="61"/>
        <v>0</v>
      </c>
      <c r="Q316" s="95">
        <v>0</v>
      </c>
      <c r="R316" s="95">
        <f t="shared" si="62"/>
        <v>0</v>
      </c>
      <c r="S316" s="95">
        <v>0</v>
      </c>
      <c r="T316" s="96">
        <f t="shared" si="63"/>
        <v>0</v>
      </c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R316" s="97" t="s">
        <v>147</v>
      </c>
      <c r="AT316" s="97" t="s">
        <v>142</v>
      </c>
      <c r="AU316" s="97" t="s">
        <v>76</v>
      </c>
      <c r="AY316" s="7" t="s">
        <v>140</v>
      </c>
      <c r="BE316" s="98">
        <f t="shared" si="64"/>
        <v>0</v>
      </c>
      <c r="BF316" s="98">
        <f t="shared" si="65"/>
        <v>0</v>
      </c>
      <c r="BG316" s="98">
        <f t="shared" si="66"/>
        <v>0</v>
      </c>
      <c r="BH316" s="98">
        <f t="shared" si="67"/>
        <v>0</v>
      </c>
      <c r="BI316" s="98">
        <f t="shared" si="68"/>
        <v>0</v>
      </c>
      <c r="BJ316" s="7" t="s">
        <v>76</v>
      </c>
      <c r="BK316" s="98">
        <f t="shared" si="69"/>
        <v>0</v>
      </c>
      <c r="BL316" s="7" t="s">
        <v>147</v>
      </c>
      <c r="BM316" s="97" t="s">
        <v>1790</v>
      </c>
    </row>
    <row r="317" spans="1:65" s="18" customFormat="1" ht="16.5" customHeight="1" x14ac:dyDescent="0.2">
      <c r="A317" s="15"/>
      <c r="B317" s="16"/>
      <c r="C317" s="266">
        <v>185</v>
      </c>
      <c r="D317" s="266" t="s">
        <v>216</v>
      </c>
      <c r="E317" s="267" t="s">
        <v>2506</v>
      </c>
      <c r="F317" s="268" t="s">
        <v>1791</v>
      </c>
      <c r="G317" s="269" t="s">
        <v>1442</v>
      </c>
      <c r="H317" s="270">
        <v>2</v>
      </c>
      <c r="I317" s="271"/>
      <c r="J317" s="272">
        <f t="shared" si="60"/>
        <v>0</v>
      </c>
      <c r="K317" s="268" t="s">
        <v>2280</v>
      </c>
      <c r="L317" s="161"/>
      <c r="M317" s="162" t="s">
        <v>1</v>
      </c>
      <c r="N317" s="163" t="s">
        <v>34</v>
      </c>
      <c r="O317" s="95">
        <v>0</v>
      </c>
      <c r="P317" s="95">
        <f t="shared" si="61"/>
        <v>0</v>
      </c>
      <c r="Q317" s="95">
        <v>0</v>
      </c>
      <c r="R317" s="95">
        <f t="shared" si="62"/>
        <v>0</v>
      </c>
      <c r="S317" s="95">
        <v>0</v>
      </c>
      <c r="T317" s="96">
        <f t="shared" si="63"/>
        <v>0</v>
      </c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R317" s="97" t="s">
        <v>190</v>
      </c>
      <c r="AT317" s="97" t="s">
        <v>216</v>
      </c>
      <c r="AU317" s="97" t="s">
        <v>76</v>
      </c>
      <c r="AY317" s="7" t="s">
        <v>140</v>
      </c>
      <c r="BE317" s="98">
        <f t="shared" si="64"/>
        <v>0</v>
      </c>
      <c r="BF317" s="98">
        <f t="shared" si="65"/>
        <v>0</v>
      </c>
      <c r="BG317" s="98">
        <f t="shared" si="66"/>
        <v>0</v>
      </c>
      <c r="BH317" s="98">
        <f t="shared" si="67"/>
        <v>0</v>
      </c>
      <c r="BI317" s="98">
        <f t="shared" si="68"/>
        <v>0</v>
      </c>
      <c r="BJ317" s="7" t="s">
        <v>76</v>
      </c>
      <c r="BK317" s="98">
        <f t="shared" si="69"/>
        <v>0</v>
      </c>
      <c r="BL317" s="7" t="s">
        <v>147</v>
      </c>
      <c r="BM317" s="97" t="s">
        <v>1792</v>
      </c>
    </row>
    <row r="318" spans="1:65" s="18" customFormat="1" ht="16.5" customHeight="1" x14ac:dyDescent="0.2">
      <c r="A318" s="15"/>
      <c r="B318" s="16"/>
      <c r="C318" s="255">
        <v>186</v>
      </c>
      <c r="D318" s="255" t="s">
        <v>142</v>
      </c>
      <c r="E318" s="256" t="s">
        <v>2507</v>
      </c>
      <c r="F318" s="239" t="s">
        <v>1793</v>
      </c>
      <c r="G318" s="235" t="s">
        <v>1442</v>
      </c>
      <c r="H318" s="236">
        <v>2</v>
      </c>
      <c r="I318" s="237"/>
      <c r="J318" s="238">
        <f t="shared" si="60"/>
        <v>0</v>
      </c>
      <c r="K318" s="239" t="s">
        <v>2280</v>
      </c>
      <c r="L318" s="16"/>
      <c r="M318" s="93" t="s">
        <v>1</v>
      </c>
      <c r="N318" s="94" t="s">
        <v>34</v>
      </c>
      <c r="O318" s="95">
        <v>0</v>
      </c>
      <c r="P318" s="95">
        <f t="shared" si="61"/>
        <v>0</v>
      </c>
      <c r="Q318" s="95">
        <v>0</v>
      </c>
      <c r="R318" s="95">
        <f t="shared" si="62"/>
        <v>0</v>
      </c>
      <c r="S318" s="95">
        <v>0</v>
      </c>
      <c r="T318" s="96">
        <f t="shared" si="63"/>
        <v>0</v>
      </c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R318" s="97" t="s">
        <v>147</v>
      </c>
      <c r="AT318" s="97" t="s">
        <v>142</v>
      </c>
      <c r="AU318" s="97" t="s">
        <v>76</v>
      </c>
      <c r="AY318" s="7" t="s">
        <v>140</v>
      </c>
      <c r="BE318" s="98">
        <f t="shared" si="64"/>
        <v>0</v>
      </c>
      <c r="BF318" s="98">
        <f t="shared" si="65"/>
        <v>0</v>
      </c>
      <c r="BG318" s="98">
        <f t="shared" si="66"/>
        <v>0</v>
      </c>
      <c r="BH318" s="98">
        <f t="shared" si="67"/>
        <v>0</v>
      </c>
      <c r="BI318" s="98">
        <f t="shared" si="68"/>
        <v>0</v>
      </c>
      <c r="BJ318" s="7" t="s">
        <v>76</v>
      </c>
      <c r="BK318" s="98">
        <f t="shared" si="69"/>
        <v>0</v>
      </c>
      <c r="BL318" s="7" t="s">
        <v>147</v>
      </c>
      <c r="BM318" s="97" t="s">
        <v>1794</v>
      </c>
    </row>
    <row r="319" spans="1:65" s="18" customFormat="1" ht="44.25" customHeight="1" x14ac:dyDescent="0.2">
      <c r="A319" s="15"/>
      <c r="B319" s="16"/>
      <c r="C319" s="266">
        <v>187</v>
      </c>
      <c r="D319" s="266" t="s">
        <v>216</v>
      </c>
      <c r="E319" s="267" t="s">
        <v>2508</v>
      </c>
      <c r="F319" s="268" t="s">
        <v>1795</v>
      </c>
      <c r="G319" s="269" t="s">
        <v>1442</v>
      </c>
      <c r="H319" s="270">
        <v>1</v>
      </c>
      <c r="I319" s="271"/>
      <c r="J319" s="272">
        <f t="shared" si="60"/>
        <v>0</v>
      </c>
      <c r="K319" s="268" t="s">
        <v>2280</v>
      </c>
      <c r="L319" s="161"/>
      <c r="M319" s="162" t="s">
        <v>1</v>
      </c>
      <c r="N319" s="163" t="s">
        <v>34</v>
      </c>
      <c r="O319" s="95">
        <v>0</v>
      </c>
      <c r="P319" s="95">
        <f t="shared" si="61"/>
        <v>0</v>
      </c>
      <c r="Q319" s="95">
        <v>0</v>
      </c>
      <c r="R319" s="95">
        <f t="shared" si="62"/>
        <v>0</v>
      </c>
      <c r="S319" s="95">
        <v>0</v>
      </c>
      <c r="T319" s="96">
        <f t="shared" si="63"/>
        <v>0</v>
      </c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R319" s="97" t="s">
        <v>190</v>
      </c>
      <c r="AT319" s="97" t="s">
        <v>216</v>
      </c>
      <c r="AU319" s="97" t="s">
        <v>76</v>
      </c>
      <c r="AY319" s="7" t="s">
        <v>140</v>
      </c>
      <c r="BE319" s="98">
        <f t="shared" si="64"/>
        <v>0</v>
      </c>
      <c r="BF319" s="98">
        <f t="shared" si="65"/>
        <v>0</v>
      </c>
      <c r="BG319" s="98">
        <f t="shared" si="66"/>
        <v>0</v>
      </c>
      <c r="BH319" s="98">
        <f t="shared" si="67"/>
        <v>0</v>
      </c>
      <c r="BI319" s="98">
        <f t="shared" si="68"/>
        <v>0</v>
      </c>
      <c r="BJ319" s="7" t="s">
        <v>76</v>
      </c>
      <c r="BK319" s="98">
        <f t="shared" si="69"/>
        <v>0</v>
      </c>
      <c r="BL319" s="7" t="s">
        <v>147</v>
      </c>
      <c r="BM319" s="97" t="s">
        <v>1796</v>
      </c>
    </row>
    <row r="320" spans="1:65" s="18" customFormat="1" ht="16.5" customHeight="1" x14ac:dyDescent="0.2">
      <c r="A320" s="15"/>
      <c r="B320" s="16"/>
      <c r="C320" s="255">
        <v>188</v>
      </c>
      <c r="D320" s="255" t="s">
        <v>142</v>
      </c>
      <c r="E320" s="256" t="s">
        <v>2509</v>
      </c>
      <c r="F320" s="239" t="s">
        <v>1789</v>
      </c>
      <c r="G320" s="235" t="s">
        <v>1442</v>
      </c>
      <c r="H320" s="236">
        <v>1</v>
      </c>
      <c r="I320" s="237"/>
      <c r="J320" s="238">
        <f t="shared" si="60"/>
        <v>0</v>
      </c>
      <c r="K320" s="239" t="s">
        <v>2280</v>
      </c>
      <c r="L320" s="16"/>
      <c r="M320" s="93" t="s">
        <v>1</v>
      </c>
      <c r="N320" s="94" t="s">
        <v>34</v>
      </c>
      <c r="O320" s="95">
        <v>0</v>
      </c>
      <c r="P320" s="95">
        <f t="shared" si="61"/>
        <v>0</v>
      </c>
      <c r="Q320" s="95">
        <v>0</v>
      </c>
      <c r="R320" s="95">
        <f t="shared" si="62"/>
        <v>0</v>
      </c>
      <c r="S320" s="95">
        <v>0</v>
      </c>
      <c r="T320" s="96">
        <f t="shared" si="63"/>
        <v>0</v>
      </c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R320" s="97" t="s">
        <v>147</v>
      </c>
      <c r="AT320" s="97" t="s">
        <v>142</v>
      </c>
      <c r="AU320" s="97" t="s">
        <v>76</v>
      </c>
      <c r="AY320" s="7" t="s">
        <v>140</v>
      </c>
      <c r="BE320" s="98">
        <f t="shared" si="64"/>
        <v>0</v>
      </c>
      <c r="BF320" s="98">
        <f t="shared" si="65"/>
        <v>0</v>
      </c>
      <c r="BG320" s="98">
        <f t="shared" si="66"/>
        <v>0</v>
      </c>
      <c r="BH320" s="98">
        <f t="shared" si="67"/>
        <v>0</v>
      </c>
      <c r="BI320" s="98">
        <f t="shared" si="68"/>
        <v>0</v>
      </c>
      <c r="BJ320" s="7" t="s">
        <v>76</v>
      </c>
      <c r="BK320" s="98">
        <f t="shared" si="69"/>
        <v>0</v>
      </c>
      <c r="BL320" s="7" t="s">
        <v>147</v>
      </c>
      <c r="BM320" s="97" t="s">
        <v>1797</v>
      </c>
    </row>
    <row r="321" spans="1:65" s="18" customFormat="1" ht="37.9" customHeight="1" x14ac:dyDescent="0.2">
      <c r="A321" s="15"/>
      <c r="B321" s="16"/>
      <c r="C321" s="266">
        <v>189</v>
      </c>
      <c r="D321" s="266" t="s">
        <v>216</v>
      </c>
      <c r="E321" s="267" t="s">
        <v>2510</v>
      </c>
      <c r="F321" s="268" t="s">
        <v>1798</v>
      </c>
      <c r="G321" s="269" t="s">
        <v>1442</v>
      </c>
      <c r="H321" s="270">
        <v>1</v>
      </c>
      <c r="I321" s="271"/>
      <c r="J321" s="272">
        <f t="shared" si="60"/>
        <v>0</v>
      </c>
      <c r="K321" s="268" t="s">
        <v>2280</v>
      </c>
      <c r="L321" s="161"/>
      <c r="M321" s="162" t="s">
        <v>1</v>
      </c>
      <c r="N321" s="163" t="s">
        <v>34</v>
      </c>
      <c r="O321" s="95">
        <v>0</v>
      </c>
      <c r="P321" s="95">
        <f t="shared" si="61"/>
        <v>0</v>
      </c>
      <c r="Q321" s="95">
        <v>0</v>
      </c>
      <c r="R321" s="95">
        <f t="shared" si="62"/>
        <v>0</v>
      </c>
      <c r="S321" s="95">
        <v>0</v>
      </c>
      <c r="T321" s="96">
        <f t="shared" si="63"/>
        <v>0</v>
      </c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R321" s="97" t="s">
        <v>190</v>
      </c>
      <c r="AT321" s="97" t="s">
        <v>216</v>
      </c>
      <c r="AU321" s="97" t="s">
        <v>76</v>
      </c>
      <c r="AY321" s="7" t="s">
        <v>140</v>
      </c>
      <c r="BE321" s="98">
        <f t="shared" si="64"/>
        <v>0</v>
      </c>
      <c r="BF321" s="98">
        <f t="shared" si="65"/>
        <v>0</v>
      </c>
      <c r="BG321" s="98">
        <f t="shared" si="66"/>
        <v>0</v>
      </c>
      <c r="BH321" s="98">
        <f t="shared" si="67"/>
        <v>0</v>
      </c>
      <c r="BI321" s="98">
        <f t="shared" si="68"/>
        <v>0</v>
      </c>
      <c r="BJ321" s="7" t="s">
        <v>76</v>
      </c>
      <c r="BK321" s="98">
        <f t="shared" si="69"/>
        <v>0</v>
      </c>
      <c r="BL321" s="7" t="s">
        <v>147</v>
      </c>
      <c r="BM321" s="97" t="s">
        <v>1799</v>
      </c>
    </row>
    <row r="322" spans="1:65" s="18" customFormat="1" ht="16.5" customHeight="1" x14ac:dyDescent="0.2">
      <c r="A322" s="15"/>
      <c r="B322" s="16"/>
      <c r="C322" s="255">
        <v>190</v>
      </c>
      <c r="D322" s="255" t="s">
        <v>142</v>
      </c>
      <c r="E322" s="256" t="s">
        <v>2511</v>
      </c>
      <c r="F322" s="239" t="s">
        <v>1800</v>
      </c>
      <c r="G322" s="235" t="s">
        <v>1442</v>
      </c>
      <c r="H322" s="236">
        <v>1</v>
      </c>
      <c r="I322" s="237"/>
      <c r="J322" s="238">
        <f t="shared" si="60"/>
        <v>0</v>
      </c>
      <c r="K322" s="239" t="s">
        <v>2280</v>
      </c>
      <c r="L322" s="16"/>
      <c r="M322" s="93" t="s">
        <v>1</v>
      </c>
      <c r="N322" s="94" t="s">
        <v>34</v>
      </c>
      <c r="O322" s="95">
        <v>0</v>
      </c>
      <c r="P322" s="95">
        <f t="shared" si="61"/>
        <v>0</v>
      </c>
      <c r="Q322" s="95">
        <v>0</v>
      </c>
      <c r="R322" s="95">
        <f t="shared" si="62"/>
        <v>0</v>
      </c>
      <c r="S322" s="95">
        <v>0</v>
      </c>
      <c r="T322" s="96">
        <f t="shared" si="63"/>
        <v>0</v>
      </c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R322" s="97" t="s">
        <v>147</v>
      </c>
      <c r="AT322" s="97" t="s">
        <v>142</v>
      </c>
      <c r="AU322" s="97" t="s">
        <v>76</v>
      </c>
      <c r="AY322" s="7" t="s">
        <v>140</v>
      </c>
      <c r="BE322" s="98">
        <f t="shared" si="64"/>
        <v>0</v>
      </c>
      <c r="BF322" s="98">
        <f t="shared" si="65"/>
        <v>0</v>
      </c>
      <c r="BG322" s="98">
        <f t="shared" si="66"/>
        <v>0</v>
      </c>
      <c r="BH322" s="98">
        <f t="shared" si="67"/>
        <v>0</v>
      </c>
      <c r="BI322" s="98">
        <f t="shared" si="68"/>
        <v>0</v>
      </c>
      <c r="BJ322" s="7" t="s">
        <v>76</v>
      </c>
      <c r="BK322" s="98">
        <f t="shared" si="69"/>
        <v>0</v>
      </c>
      <c r="BL322" s="7" t="s">
        <v>147</v>
      </c>
      <c r="BM322" s="97" t="s">
        <v>1801</v>
      </c>
    </row>
    <row r="323" spans="1:65" s="18" customFormat="1" ht="55.5" customHeight="1" x14ac:dyDescent="0.2">
      <c r="A323" s="15"/>
      <c r="B323" s="16"/>
      <c r="C323" s="266">
        <v>191</v>
      </c>
      <c r="D323" s="266" t="s">
        <v>216</v>
      </c>
      <c r="E323" s="267" t="s">
        <v>2512</v>
      </c>
      <c r="F323" s="268" t="s">
        <v>1802</v>
      </c>
      <c r="G323" s="269" t="s">
        <v>1442</v>
      </c>
      <c r="H323" s="270">
        <v>2</v>
      </c>
      <c r="I323" s="271"/>
      <c r="J323" s="272">
        <f t="shared" ref="J323:J354" si="71">ROUND(I323*H323,2)</f>
        <v>0</v>
      </c>
      <c r="K323" s="268" t="s">
        <v>2280</v>
      </c>
      <c r="L323" s="161"/>
      <c r="M323" s="162" t="s">
        <v>1</v>
      </c>
      <c r="N323" s="163" t="s">
        <v>34</v>
      </c>
      <c r="O323" s="95">
        <v>0</v>
      </c>
      <c r="P323" s="95">
        <f t="shared" ref="P323:P354" si="72">O323*H323</f>
        <v>0</v>
      </c>
      <c r="Q323" s="95">
        <v>0</v>
      </c>
      <c r="R323" s="95">
        <f t="shared" ref="R323:R354" si="73">Q323*H323</f>
        <v>0</v>
      </c>
      <c r="S323" s="95">
        <v>0</v>
      </c>
      <c r="T323" s="96">
        <f t="shared" ref="T323:T354" si="74">S323*H323</f>
        <v>0</v>
      </c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R323" s="97" t="s">
        <v>190</v>
      </c>
      <c r="AT323" s="97" t="s">
        <v>216</v>
      </c>
      <c r="AU323" s="97" t="s">
        <v>76</v>
      </c>
      <c r="AY323" s="7" t="s">
        <v>140</v>
      </c>
      <c r="BE323" s="98">
        <f t="shared" ref="BE323:BE354" si="75">IF(N323="základní",J323,0)</f>
        <v>0</v>
      </c>
      <c r="BF323" s="98">
        <f t="shared" ref="BF323:BF354" si="76">IF(N323="snížená",J323,0)</f>
        <v>0</v>
      </c>
      <c r="BG323" s="98">
        <f t="shared" ref="BG323:BG354" si="77">IF(N323="zákl. přenesená",J323,0)</f>
        <v>0</v>
      </c>
      <c r="BH323" s="98">
        <f t="shared" ref="BH323:BH354" si="78">IF(N323="sníž. přenesená",J323,0)</f>
        <v>0</v>
      </c>
      <c r="BI323" s="98">
        <f t="shared" ref="BI323:BI354" si="79">IF(N323="nulová",J323,0)</f>
        <v>0</v>
      </c>
      <c r="BJ323" s="7" t="s">
        <v>76</v>
      </c>
      <c r="BK323" s="98">
        <f t="shared" ref="BK323:BK354" si="80">ROUND(I323*H323,2)</f>
        <v>0</v>
      </c>
      <c r="BL323" s="7" t="s">
        <v>147</v>
      </c>
      <c r="BM323" s="97" t="s">
        <v>1803</v>
      </c>
    </row>
    <row r="324" spans="1:65" s="18" customFormat="1" ht="16.5" customHeight="1" x14ac:dyDescent="0.2">
      <c r="A324" s="15"/>
      <c r="B324" s="16"/>
      <c r="C324" s="255">
        <v>192</v>
      </c>
      <c r="D324" s="255" t="s">
        <v>142</v>
      </c>
      <c r="E324" s="256" t="s">
        <v>2513</v>
      </c>
      <c r="F324" s="239" t="s">
        <v>1804</v>
      </c>
      <c r="G324" s="235" t="s">
        <v>1442</v>
      </c>
      <c r="H324" s="236">
        <v>2</v>
      </c>
      <c r="I324" s="237"/>
      <c r="J324" s="238">
        <f t="shared" si="71"/>
        <v>0</v>
      </c>
      <c r="K324" s="239" t="s">
        <v>2280</v>
      </c>
      <c r="L324" s="16"/>
      <c r="M324" s="93" t="s">
        <v>1</v>
      </c>
      <c r="N324" s="94" t="s">
        <v>34</v>
      </c>
      <c r="O324" s="95">
        <v>0</v>
      </c>
      <c r="P324" s="95">
        <f t="shared" si="72"/>
        <v>0</v>
      </c>
      <c r="Q324" s="95">
        <v>0</v>
      </c>
      <c r="R324" s="95">
        <f t="shared" si="73"/>
        <v>0</v>
      </c>
      <c r="S324" s="95">
        <v>0</v>
      </c>
      <c r="T324" s="96">
        <f t="shared" si="74"/>
        <v>0</v>
      </c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R324" s="97" t="s">
        <v>147</v>
      </c>
      <c r="AT324" s="97" t="s">
        <v>142</v>
      </c>
      <c r="AU324" s="97" t="s">
        <v>76</v>
      </c>
      <c r="AY324" s="7" t="s">
        <v>140</v>
      </c>
      <c r="BE324" s="98">
        <f t="shared" si="75"/>
        <v>0</v>
      </c>
      <c r="BF324" s="98">
        <f t="shared" si="76"/>
        <v>0</v>
      </c>
      <c r="BG324" s="98">
        <f t="shared" si="77"/>
        <v>0</v>
      </c>
      <c r="BH324" s="98">
        <f t="shared" si="78"/>
        <v>0</v>
      </c>
      <c r="BI324" s="98">
        <f t="shared" si="79"/>
        <v>0</v>
      </c>
      <c r="BJ324" s="7" t="s">
        <v>76</v>
      </c>
      <c r="BK324" s="98">
        <f t="shared" si="80"/>
        <v>0</v>
      </c>
      <c r="BL324" s="7" t="s">
        <v>147</v>
      </c>
      <c r="BM324" s="97" t="s">
        <v>1805</v>
      </c>
    </row>
    <row r="325" spans="1:65" s="18" customFormat="1" ht="75.75" customHeight="1" x14ac:dyDescent="0.2">
      <c r="A325" s="15"/>
      <c r="B325" s="16"/>
      <c r="C325" s="266">
        <v>193</v>
      </c>
      <c r="D325" s="266" t="s">
        <v>216</v>
      </c>
      <c r="E325" s="267" t="s">
        <v>2514</v>
      </c>
      <c r="F325" s="268" t="s">
        <v>1806</v>
      </c>
      <c r="G325" s="269" t="s">
        <v>1442</v>
      </c>
      <c r="H325" s="270">
        <v>1</v>
      </c>
      <c r="I325" s="271"/>
      <c r="J325" s="272">
        <f t="shared" si="71"/>
        <v>0</v>
      </c>
      <c r="K325" s="268" t="s">
        <v>2280</v>
      </c>
      <c r="L325" s="161"/>
      <c r="M325" s="162" t="s">
        <v>1</v>
      </c>
      <c r="N325" s="163" t="s">
        <v>34</v>
      </c>
      <c r="O325" s="95">
        <v>0</v>
      </c>
      <c r="P325" s="95">
        <f t="shared" si="72"/>
        <v>0</v>
      </c>
      <c r="Q325" s="95">
        <v>0</v>
      </c>
      <c r="R325" s="95">
        <f t="shared" si="73"/>
        <v>0</v>
      </c>
      <c r="S325" s="95">
        <v>0</v>
      </c>
      <c r="T325" s="96">
        <f t="shared" si="74"/>
        <v>0</v>
      </c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R325" s="97" t="s">
        <v>190</v>
      </c>
      <c r="AT325" s="97" t="s">
        <v>216</v>
      </c>
      <c r="AU325" s="97" t="s">
        <v>76</v>
      </c>
      <c r="AY325" s="7" t="s">
        <v>140</v>
      </c>
      <c r="BE325" s="98">
        <f t="shared" si="75"/>
        <v>0</v>
      </c>
      <c r="BF325" s="98">
        <f t="shared" si="76"/>
        <v>0</v>
      </c>
      <c r="BG325" s="98">
        <f t="shared" si="77"/>
        <v>0</v>
      </c>
      <c r="BH325" s="98">
        <f t="shared" si="78"/>
        <v>0</v>
      </c>
      <c r="BI325" s="98">
        <f t="shared" si="79"/>
        <v>0</v>
      </c>
      <c r="BJ325" s="7" t="s">
        <v>76</v>
      </c>
      <c r="BK325" s="98">
        <f t="shared" si="80"/>
        <v>0</v>
      </c>
      <c r="BL325" s="7" t="s">
        <v>147</v>
      </c>
      <c r="BM325" s="97" t="s">
        <v>1807</v>
      </c>
    </row>
    <row r="326" spans="1:65" s="18" customFormat="1" ht="16.5" customHeight="1" x14ac:dyDescent="0.2">
      <c r="A326" s="15"/>
      <c r="B326" s="16"/>
      <c r="C326" s="255">
        <v>194</v>
      </c>
      <c r="D326" s="255" t="s">
        <v>142</v>
      </c>
      <c r="E326" s="256" t="s">
        <v>2515</v>
      </c>
      <c r="F326" s="239" t="s">
        <v>1808</v>
      </c>
      <c r="G326" s="235" t="s">
        <v>1451</v>
      </c>
      <c r="H326" s="236">
        <v>2</v>
      </c>
      <c r="I326" s="237"/>
      <c r="J326" s="238">
        <f t="shared" si="71"/>
        <v>0</v>
      </c>
      <c r="K326" s="239" t="s">
        <v>2280</v>
      </c>
      <c r="L326" s="16"/>
      <c r="M326" s="93" t="s">
        <v>1</v>
      </c>
      <c r="N326" s="94" t="s">
        <v>34</v>
      </c>
      <c r="O326" s="95">
        <v>0</v>
      </c>
      <c r="P326" s="95">
        <f t="shared" si="72"/>
        <v>0</v>
      </c>
      <c r="Q326" s="95">
        <v>0</v>
      </c>
      <c r="R326" s="95">
        <f t="shared" si="73"/>
        <v>0</v>
      </c>
      <c r="S326" s="95">
        <v>0</v>
      </c>
      <c r="T326" s="96">
        <f t="shared" si="74"/>
        <v>0</v>
      </c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R326" s="97" t="s">
        <v>147</v>
      </c>
      <c r="AT326" s="97" t="s">
        <v>142</v>
      </c>
      <c r="AU326" s="97" t="s">
        <v>76</v>
      </c>
      <c r="AY326" s="7" t="s">
        <v>140</v>
      </c>
      <c r="BE326" s="98">
        <f t="shared" si="75"/>
        <v>0</v>
      </c>
      <c r="BF326" s="98">
        <f t="shared" si="76"/>
        <v>0</v>
      </c>
      <c r="BG326" s="98">
        <f t="shared" si="77"/>
        <v>0</v>
      </c>
      <c r="BH326" s="98">
        <f t="shared" si="78"/>
        <v>0</v>
      </c>
      <c r="BI326" s="98">
        <f t="shared" si="79"/>
        <v>0</v>
      </c>
      <c r="BJ326" s="7" t="s">
        <v>76</v>
      </c>
      <c r="BK326" s="98">
        <f t="shared" si="80"/>
        <v>0</v>
      </c>
      <c r="BL326" s="7" t="s">
        <v>147</v>
      </c>
      <c r="BM326" s="97" t="s">
        <v>1809</v>
      </c>
    </row>
    <row r="327" spans="1:65" s="18" customFormat="1" ht="44.25" customHeight="1" x14ac:dyDescent="0.2">
      <c r="A327" s="15"/>
      <c r="B327" s="16"/>
      <c r="C327" s="266">
        <v>195</v>
      </c>
      <c r="D327" s="266" t="s">
        <v>216</v>
      </c>
      <c r="E327" s="267" t="s">
        <v>2516</v>
      </c>
      <c r="F327" s="268" t="s">
        <v>2310</v>
      </c>
      <c r="G327" s="269" t="s">
        <v>240</v>
      </c>
      <c r="H327" s="270">
        <v>200</v>
      </c>
      <c r="I327" s="271"/>
      <c r="J327" s="272">
        <f t="shared" si="71"/>
        <v>0</v>
      </c>
      <c r="K327" s="268" t="s">
        <v>2280</v>
      </c>
      <c r="L327" s="161"/>
      <c r="M327" s="162" t="s">
        <v>1</v>
      </c>
      <c r="N327" s="163" t="s">
        <v>34</v>
      </c>
      <c r="O327" s="95">
        <v>0</v>
      </c>
      <c r="P327" s="95">
        <f t="shared" si="72"/>
        <v>0</v>
      </c>
      <c r="Q327" s="95">
        <v>0</v>
      </c>
      <c r="R327" s="95">
        <f t="shared" si="73"/>
        <v>0</v>
      </c>
      <c r="S327" s="95">
        <v>0</v>
      </c>
      <c r="T327" s="96">
        <f t="shared" si="74"/>
        <v>0</v>
      </c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R327" s="97" t="s">
        <v>190</v>
      </c>
      <c r="AT327" s="97" t="s">
        <v>216</v>
      </c>
      <c r="AU327" s="97" t="s">
        <v>76</v>
      </c>
      <c r="AY327" s="7" t="s">
        <v>140</v>
      </c>
      <c r="BE327" s="98">
        <f t="shared" si="75"/>
        <v>0</v>
      </c>
      <c r="BF327" s="98">
        <f t="shared" si="76"/>
        <v>0</v>
      </c>
      <c r="BG327" s="98">
        <f t="shared" si="77"/>
        <v>0</v>
      </c>
      <c r="BH327" s="98">
        <f t="shared" si="78"/>
        <v>0</v>
      </c>
      <c r="BI327" s="98">
        <f t="shared" si="79"/>
        <v>0</v>
      </c>
      <c r="BJ327" s="7" t="s">
        <v>76</v>
      </c>
      <c r="BK327" s="98">
        <f t="shared" si="80"/>
        <v>0</v>
      </c>
      <c r="BL327" s="7" t="s">
        <v>147</v>
      </c>
      <c r="BM327" s="97" t="s">
        <v>1810</v>
      </c>
    </row>
    <row r="328" spans="1:65" s="18" customFormat="1" ht="21.75" customHeight="1" x14ac:dyDescent="0.2">
      <c r="A328" s="15"/>
      <c r="B328" s="16"/>
      <c r="C328" s="255">
        <v>196</v>
      </c>
      <c r="D328" s="255" t="s">
        <v>142</v>
      </c>
      <c r="E328" s="256" t="s">
        <v>2517</v>
      </c>
      <c r="F328" s="239" t="s">
        <v>2311</v>
      </c>
      <c r="G328" s="235" t="s">
        <v>240</v>
      </c>
      <c r="H328" s="236">
        <v>150</v>
      </c>
      <c r="I328" s="237"/>
      <c r="J328" s="238">
        <f t="shared" si="71"/>
        <v>0</v>
      </c>
      <c r="K328" s="239" t="s">
        <v>2280</v>
      </c>
      <c r="L328" s="16"/>
      <c r="M328" s="93" t="s">
        <v>1</v>
      </c>
      <c r="N328" s="94" t="s">
        <v>34</v>
      </c>
      <c r="O328" s="95">
        <v>0</v>
      </c>
      <c r="P328" s="95">
        <f t="shared" si="72"/>
        <v>0</v>
      </c>
      <c r="Q328" s="95">
        <v>0</v>
      </c>
      <c r="R328" s="95">
        <f t="shared" si="73"/>
        <v>0</v>
      </c>
      <c r="S328" s="95">
        <v>0</v>
      </c>
      <c r="T328" s="96">
        <f t="shared" si="74"/>
        <v>0</v>
      </c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R328" s="97" t="s">
        <v>147</v>
      </c>
      <c r="AT328" s="97" t="s">
        <v>142</v>
      </c>
      <c r="AU328" s="97" t="s">
        <v>76</v>
      </c>
      <c r="AY328" s="7" t="s">
        <v>140</v>
      </c>
      <c r="BE328" s="98">
        <f t="shared" si="75"/>
        <v>0</v>
      </c>
      <c r="BF328" s="98">
        <f t="shared" si="76"/>
        <v>0</v>
      </c>
      <c r="BG328" s="98">
        <f t="shared" si="77"/>
        <v>0</v>
      </c>
      <c r="BH328" s="98">
        <f t="shared" si="78"/>
        <v>0</v>
      </c>
      <c r="BI328" s="98">
        <f t="shared" si="79"/>
        <v>0</v>
      </c>
      <c r="BJ328" s="7" t="s">
        <v>76</v>
      </c>
      <c r="BK328" s="98">
        <f t="shared" si="80"/>
        <v>0</v>
      </c>
      <c r="BL328" s="7" t="s">
        <v>147</v>
      </c>
      <c r="BM328" s="97" t="s">
        <v>1811</v>
      </c>
    </row>
    <row r="329" spans="1:65" s="247" customFormat="1" ht="16.5" customHeight="1" x14ac:dyDescent="0.2">
      <c r="A329" s="240"/>
      <c r="B329" s="241"/>
      <c r="C329" s="266">
        <v>197</v>
      </c>
      <c r="D329" s="274" t="s">
        <v>216</v>
      </c>
      <c r="E329" s="267" t="s">
        <v>2518</v>
      </c>
      <c r="F329" s="276" t="s">
        <v>1617</v>
      </c>
      <c r="G329" s="277" t="s">
        <v>240</v>
      </c>
      <c r="H329" s="278">
        <v>200</v>
      </c>
      <c r="I329" s="271"/>
      <c r="J329" s="279">
        <f t="shared" si="71"/>
        <v>0</v>
      </c>
      <c r="K329" s="276" t="s">
        <v>2280</v>
      </c>
      <c r="L329" s="242"/>
      <c r="M329" s="243" t="s">
        <v>1</v>
      </c>
      <c r="N329" s="244" t="s">
        <v>34</v>
      </c>
      <c r="O329" s="245">
        <v>0</v>
      </c>
      <c r="P329" s="245">
        <f t="shared" si="72"/>
        <v>0</v>
      </c>
      <c r="Q329" s="245">
        <v>0</v>
      </c>
      <c r="R329" s="245">
        <f t="shared" si="73"/>
        <v>0</v>
      </c>
      <c r="S329" s="245">
        <v>0</v>
      </c>
      <c r="T329" s="246">
        <f t="shared" si="74"/>
        <v>0</v>
      </c>
      <c r="U329" s="240"/>
      <c r="V329" s="240"/>
      <c r="W329" s="240"/>
      <c r="X329" s="240"/>
      <c r="Y329" s="240"/>
      <c r="Z329" s="240"/>
      <c r="AA329" s="240"/>
      <c r="AB329" s="240"/>
      <c r="AC329" s="240"/>
      <c r="AD329" s="240"/>
      <c r="AE329" s="240"/>
      <c r="AR329" s="248" t="s">
        <v>190</v>
      </c>
      <c r="AT329" s="248" t="s">
        <v>216</v>
      </c>
      <c r="AU329" s="248" t="s">
        <v>76</v>
      </c>
      <c r="AY329" s="249" t="s">
        <v>140</v>
      </c>
      <c r="BE329" s="250">
        <f t="shared" si="75"/>
        <v>0</v>
      </c>
      <c r="BF329" s="250">
        <f t="shared" si="76"/>
        <v>0</v>
      </c>
      <c r="BG329" s="250">
        <f t="shared" si="77"/>
        <v>0</v>
      </c>
      <c r="BH329" s="250">
        <f t="shared" si="78"/>
        <v>0</v>
      </c>
      <c r="BI329" s="250">
        <f t="shared" si="79"/>
        <v>0</v>
      </c>
      <c r="BJ329" s="249" t="s">
        <v>76</v>
      </c>
      <c r="BK329" s="250">
        <f t="shared" si="80"/>
        <v>0</v>
      </c>
      <c r="BL329" s="249" t="s">
        <v>147</v>
      </c>
      <c r="BM329" s="248" t="s">
        <v>1812</v>
      </c>
    </row>
    <row r="330" spans="1:65" s="247" customFormat="1" ht="16.5" customHeight="1" x14ac:dyDescent="0.2">
      <c r="A330" s="240"/>
      <c r="B330" s="241"/>
      <c r="C330" s="255">
        <v>198</v>
      </c>
      <c r="D330" s="285" t="s">
        <v>142</v>
      </c>
      <c r="E330" s="256" t="s">
        <v>2519</v>
      </c>
      <c r="F330" s="234" t="s">
        <v>1616</v>
      </c>
      <c r="G330" s="287" t="s">
        <v>240</v>
      </c>
      <c r="H330" s="288">
        <v>200</v>
      </c>
      <c r="I330" s="237"/>
      <c r="J330" s="289">
        <f t="shared" si="71"/>
        <v>0</v>
      </c>
      <c r="K330" s="234" t="s">
        <v>2280</v>
      </c>
      <c r="L330" s="241"/>
      <c r="M330" s="251" t="s">
        <v>1</v>
      </c>
      <c r="N330" s="252" t="s">
        <v>34</v>
      </c>
      <c r="O330" s="245">
        <v>0</v>
      </c>
      <c r="P330" s="245">
        <f t="shared" si="72"/>
        <v>0</v>
      </c>
      <c r="Q330" s="245">
        <v>0</v>
      </c>
      <c r="R330" s="245">
        <f t="shared" si="73"/>
        <v>0</v>
      </c>
      <c r="S330" s="245">
        <v>0</v>
      </c>
      <c r="T330" s="246">
        <f t="shared" si="74"/>
        <v>0</v>
      </c>
      <c r="U330" s="240"/>
      <c r="V330" s="240"/>
      <c r="W330" s="240"/>
      <c r="X330" s="240"/>
      <c r="Y330" s="240"/>
      <c r="Z330" s="240"/>
      <c r="AA330" s="240"/>
      <c r="AB330" s="240"/>
      <c r="AC330" s="240"/>
      <c r="AD330" s="240"/>
      <c r="AE330" s="240"/>
      <c r="AR330" s="248" t="s">
        <v>147</v>
      </c>
      <c r="AT330" s="248" t="s">
        <v>142</v>
      </c>
      <c r="AU330" s="248" t="s">
        <v>76</v>
      </c>
      <c r="AY330" s="249" t="s">
        <v>140</v>
      </c>
      <c r="BE330" s="250">
        <f t="shared" si="75"/>
        <v>0</v>
      </c>
      <c r="BF330" s="250">
        <f t="shared" si="76"/>
        <v>0</v>
      </c>
      <c r="BG330" s="250">
        <f t="shared" si="77"/>
        <v>0</v>
      </c>
      <c r="BH330" s="250">
        <f t="shared" si="78"/>
        <v>0</v>
      </c>
      <c r="BI330" s="250">
        <f t="shared" si="79"/>
        <v>0</v>
      </c>
      <c r="BJ330" s="249" t="s">
        <v>76</v>
      </c>
      <c r="BK330" s="250">
        <f t="shared" si="80"/>
        <v>0</v>
      </c>
      <c r="BL330" s="249" t="s">
        <v>147</v>
      </c>
      <c r="BM330" s="248" t="s">
        <v>1813</v>
      </c>
    </row>
    <row r="331" spans="1:65" s="247" customFormat="1" ht="21.75" customHeight="1" x14ac:dyDescent="0.2">
      <c r="A331" s="240"/>
      <c r="B331" s="241"/>
      <c r="C331" s="266">
        <v>199</v>
      </c>
      <c r="D331" s="274" t="s">
        <v>216</v>
      </c>
      <c r="E331" s="267" t="s">
        <v>2520</v>
      </c>
      <c r="F331" s="276" t="s">
        <v>1814</v>
      </c>
      <c r="G331" s="277" t="s">
        <v>240</v>
      </c>
      <c r="H331" s="278">
        <v>100</v>
      </c>
      <c r="I331" s="271"/>
      <c r="J331" s="279">
        <f t="shared" si="71"/>
        <v>0</v>
      </c>
      <c r="K331" s="276" t="s">
        <v>2280</v>
      </c>
      <c r="L331" s="242"/>
      <c r="M331" s="243" t="s">
        <v>1</v>
      </c>
      <c r="N331" s="244" t="s">
        <v>34</v>
      </c>
      <c r="O331" s="245">
        <v>0</v>
      </c>
      <c r="P331" s="245">
        <f t="shared" si="72"/>
        <v>0</v>
      </c>
      <c r="Q331" s="245">
        <v>0</v>
      </c>
      <c r="R331" s="245">
        <f t="shared" si="73"/>
        <v>0</v>
      </c>
      <c r="S331" s="245">
        <v>0</v>
      </c>
      <c r="T331" s="246">
        <f t="shared" si="74"/>
        <v>0</v>
      </c>
      <c r="U331" s="240"/>
      <c r="V331" s="240"/>
      <c r="W331" s="240"/>
      <c r="X331" s="240"/>
      <c r="Y331" s="240"/>
      <c r="Z331" s="240"/>
      <c r="AA331" s="240"/>
      <c r="AB331" s="240"/>
      <c r="AC331" s="240"/>
      <c r="AD331" s="240"/>
      <c r="AE331" s="240"/>
      <c r="AR331" s="248" t="s">
        <v>190</v>
      </c>
      <c r="AT331" s="248" t="s">
        <v>216</v>
      </c>
      <c r="AU331" s="248" t="s">
        <v>76</v>
      </c>
      <c r="AY331" s="249" t="s">
        <v>140</v>
      </c>
      <c r="BE331" s="250">
        <f t="shared" si="75"/>
        <v>0</v>
      </c>
      <c r="BF331" s="250">
        <f t="shared" si="76"/>
        <v>0</v>
      </c>
      <c r="BG331" s="250">
        <f t="shared" si="77"/>
        <v>0</v>
      </c>
      <c r="BH331" s="250">
        <f t="shared" si="78"/>
        <v>0</v>
      </c>
      <c r="BI331" s="250">
        <f t="shared" si="79"/>
        <v>0</v>
      </c>
      <c r="BJ331" s="249" t="s">
        <v>76</v>
      </c>
      <c r="BK331" s="250">
        <f t="shared" si="80"/>
        <v>0</v>
      </c>
      <c r="BL331" s="249" t="s">
        <v>147</v>
      </c>
      <c r="BM331" s="248" t="s">
        <v>1815</v>
      </c>
    </row>
    <row r="332" spans="1:65" s="247" customFormat="1" ht="16.5" customHeight="1" x14ac:dyDescent="0.2">
      <c r="A332" s="240"/>
      <c r="B332" s="241"/>
      <c r="C332" s="255">
        <v>200</v>
      </c>
      <c r="D332" s="285" t="s">
        <v>142</v>
      </c>
      <c r="E332" s="256" t="s">
        <v>2521</v>
      </c>
      <c r="F332" s="234" t="s">
        <v>1816</v>
      </c>
      <c r="G332" s="287" t="s">
        <v>240</v>
      </c>
      <c r="H332" s="288">
        <v>100</v>
      </c>
      <c r="I332" s="237"/>
      <c r="J332" s="289">
        <f t="shared" si="71"/>
        <v>0</v>
      </c>
      <c r="K332" s="234" t="s">
        <v>2280</v>
      </c>
      <c r="L332" s="241"/>
      <c r="M332" s="251" t="s">
        <v>1</v>
      </c>
      <c r="N332" s="252" t="s">
        <v>34</v>
      </c>
      <c r="O332" s="245">
        <v>0</v>
      </c>
      <c r="P332" s="245">
        <f t="shared" si="72"/>
        <v>0</v>
      </c>
      <c r="Q332" s="245">
        <v>0</v>
      </c>
      <c r="R332" s="245">
        <f t="shared" si="73"/>
        <v>0</v>
      </c>
      <c r="S332" s="245">
        <v>0</v>
      </c>
      <c r="T332" s="246">
        <f t="shared" si="74"/>
        <v>0</v>
      </c>
      <c r="U332" s="240"/>
      <c r="V332" s="240"/>
      <c r="W332" s="240"/>
      <c r="X332" s="240"/>
      <c r="Y332" s="240"/>
      <c r="Z332" s="240"/>
      <c r="AA332" s="240"/>
      <c r="AB332" s="240"/>
      <c r="AC332" s="240"/>
      <c r="AD332" s="240"/>
      <c r="AE332" s="240"/>
      <c r="AR332" s="248" t="s">
        <v>147</v>
      </c>
      <c r="AT332" s="248" t="s">
        <v>142</v>
      </c>
      <c r="AU332" s="248" t="s">
        <v>76</v>
      </c>
      <c r="AY332" s="249" t="s">
        <v>140</v>
      </c>
      <c r="BE332" s="250">
        <f t="shared" si="75"/>
        <v>0</v>
      </c>
      <c r="BF332" s="250">
        <f t="shared" si="76"/>
        <v>0</v>
      </c>
      <c r="BG332" s="250">
        <f t="shared" si="77"/>
        <v>0</v>
      </c>
      <c r="BH332" s="250">
        <f t="shared" si="78"/>
        <v>0</v>
      </c>
      <c r="BI332" s="250">
        <f t="shared" si="79"/>
        <v>0</v>
      </c>
      <c r="BJ332" s="249" t="s">
        <v>76</v>
      </c>
      <c r="BK332" s="250">
        <f t="shared" si="80"/>
        <v>0</v>
      </c>
      <c r="BL332" s="249" t="s">
        <v>147</v>
      </c>
      <c r="BM332" s="248" t="s">
        <v>1817</v>
      </c>
    </row>
    <row r="333" spans="1:65" s="247" customFormat="1" ht="21.75" customHeight="1" x14ac:dyDescent="0.2">
      <c r="A333" s="240"/>
      <c r="B333" s="241"/>
      <c r="C333" s="266">
        <v>201</v>
      </c>
      <c r="D333" s="274" t="s">
        <v>216</v>
      </c>
      <c r="E333" s="267" t="s">
        <v>2522</v>
      </c>
      <c r="F333" s="276" t="s">
        <v>1818</v>
      </c>
      <c r="G333" s="277" t="s">
        <v>240</v>
      </c>
      <c r="H333" s="278">
        <v>100</v>
      </c>
      <c r="I333" s="271"/>
      <c r="J333" s="279">
        <f t="shared" si="71"/>
        <v>0</v>
      </c>
      <c r="K333" s="276" t="s">
        <v>2280</v>
      </c>
      <c r="L333" s="242"/>
      <c r="M333" s="243" t="s">
        <v>1</v>
      </c>
      <c r="N333" s="244" t="s">
        <v>34</v>
      </c>
      <c r="O333" s="245">
        <v>0</v>
      </c>
      <c r="P333" s="245">
        <f t="shared" si="72"/>
        <v>0</v>
      </c>
      <c r="Q333" s="245">
        <v>0</v>
      </c>
      <c r="R333" s="245">
        <f t="shared" si="73"/>
        <v>0</v>
      </c>
      <c r="S333" s="245">
        <v>0</v>
      </c>
      <c r="T333" s="246">
        <f t="shared" si="74"/>
        <v>0</v>
      </c>
      <c r="U333" s="240"/>
      <c r="V333" s="240"/>
      <c r="W333" s="240"/>
      <c r="X333" s="240"/>
      <c r="Y333" s="240"/>
      <c r="Z333" s="240"/>
      <c r="AA333" s="240"/>
      <c r="AB333" s="240"/>
      <c r="AC333" s="240"/>
      <c r="AD333" s="240"/>
      <c r="AE333" s="240"/>
      <c r="AR333" s="248" t="s">
        <v>190</v>
      </c>
      <c r="AT333" s="248" t="s">
        <v>216</v>
      </c>
      <c r="AU333" s="248" t="s">
        <v>76</v>
      </c>
      <c r="AY333" s="249" t="s">
        <v>140</v>
      </c>
      <c r="BE333" s="250">
        <f t="shared" si="75"/>
        <v>0</v>
      </c>
      <c r="BF333" s="250">
        <f t="shared" si="76"/>
        <v>0</v>
      </c>
      <c r="BG333" s="250">
        <f t="shared" si="77"/>
        <v>0</v>
      </c>
      <c r="BH333" s="250">
        <f t="shared" si="78"/>
        <v>0</v>
      </c>
      <c r="BI333" s="250">
        <f t="shared" si="79"/>
        <v>0</v>
      </c>
      <c r="BJ333" s="249" t="s">
        <v>76</v>
      </c>
      <c r="BK333" s="250">
        <f t="shared" si="80"/>
        <v>0</v>
      </c>
      <c r="BL333" s="249" t="s">
        <v>147</v>
      </c>
      <c r="BM333" s="248" t="s">
        <v>1819</v>
      </c>
    </row>
    <row r="334" spans="1:65" s="247" customFormat="1" ht="16.5" customHeight="1" x14ac:dyDescent="0.2">
      <c r="A334" s="240"/>
      <c r="B334" s="241"/>
      <c r="C334" s="255">
        <v>202</v>
      </c>
      <c r="D334" s="285" t="s">
        <v>142</v>
      </c>
      <c r="E334" s="256" t="s">
        <v>2523</v>
      </c>
      <c r="F334" s="234" t="s">
        <v>1816</v>
      </c>
      <c r="G334" s="287" t="s">
        <v>240</v>
      </c>
      <c r="H334" s="288">
        <v>100</v>
      </c>
      <c r="I334" s="237"/>
      <c r="J334" s="289">
        <f t="shared" si="71"/>
        <v>0</v>
      </c>
      <c r="K334" s="234" t="s">
        <v>2280</v>
      </c>
      <c r="L334" s="241"/>
      <c r="M334" s="251" t="s">
        <v>1</v>
      </c>
      <c r="N334" s="252" t="s">
        <v>34</v>
      </c>
      <c r="O334" s="245">
        <v>0</v>
      </c>
      <c r="P334" s="245">
        <f t="shared" si="72"/>
        <v>0</v>
      </c>
      <c r="Q334" s="245">
        <v>0</v>
      </c>
      <c r="R334" s="245">
        <f t="shared" si="73"/>
        <v>0</v>
      </c>
      <c r="S334" s="245">
        <v>0</v>
      </c>
      <c r="T334" s="246">
        <f t="shared" si="74"/>
        <v>0</v>
      </c>
      <c r="U334" s="240"/>
      <c r="V334" s="240"/>
      <c r="W334" s="240"/>
      <c r="X334" s="240"/>
      <c r="Y334" s="240"/>
      <c r="Z334" s="240"/>
      <c r="AA334" s="240"/>
      <c r="AB334" s="240"/>
      <c r="AC334" s="240"/>
      <c r="AD334" s="240"/>
      <c r="AE334" s="240"/>
      <c r="AR334" s="248" t="s">
        <v>147</v>
      </c>
      <c r="AT334" s="248" t="s">
        <v>142</v>
      </c>
      <c r="AU334" s="248" t="s">
        <v>76</v>
      </c>
      <c r="AY334" s="249" t="s">
        <v>140</v>
      </c>
      <c r="BE334" s="250">
        <f t="shared" si="75"/>
        <v>0</v>
      </c>
      <c r="BF334" s="250">
        <f t="shared" si="76"/>
        <v>0</v>
      </c>
      <c r="BG334" s="250">
        <f t="shared" si="77"/>
        <v>0</v>
      </c>
      <c r="BH334" s="250">
        <f t="shared" si="78"/>
        <v>0</v>
      </c>
      <c r="BI334" s="250">
        <f t="shared" si="79"/>
        <v>0</v>
      </c>
      <c r="BJ334" s="249" t="s">
        <v>76</v>
      </c>
      <c r="BK334" s="250">
        <f t="shared" si="80"/>
        <v>0</v>
      </c>
      <c r="BL334" s="249" t="s">
        <v>147</v>
      </c>
      <c r="BM334" s="248" t="s">
        <v>1820</v>
      </c>
    </row>
    <row r="335" spans="1:65" s="247" customFormat="1" ht="37.9" customHeight="1" x14ac:dyDescent="0.2">
      <c r="A335" s="240"/>
      <c r="B335" s="241"/>
      <c r="C335" s="266">
        <v>203</v>
      </c>
      <c r="D335" s="274" t="s">
        <v>216</v>
      </c>
      <c r="E335" s="267" t="s">
        <v>2524</v>
      </c>
      <c r="F335" s="276" t="s">
        <v>1821</v>
      </c>
      <c r="G335" s="277" t="s">
        <v>240</v>
      </c>
      <c r="H335" s="278">
        <v>680</v>
      </c>
      <c r="I335" s="271"/>
      <c r="J335" s="279">
        <f t="shared" si="71"/>
        <v>0</v>
      </c>
      <c r="K335" s="276" t="s">
        <v>2280</v>
      </c>
      <c r="L335" s="242"/>
      <c r="M335" s="243" t="s">
        <v>1</v>
      </c>
      <c r="N335" s="244" t="s">
        <v>34</v>
      </c>
      <c r="O335" s="245">
        <v>0</v>
      </c>
      <c r="P335" s="245">
        <f t="shared" si="72"/>
        <v>0</v>
      </c>
      <c r="Q335" s="245">
        <v>0</v>
      </c>
      <c r="R335" s="245">
        <f t="shared" si="73"/>
        <v>0</v>
      </c>
      <c r="S335" s="245">
        <v>0</v>
      </c>
      <c r="T335" s="246">
        <f t="shared" si="74"/>
        <v>0</v>
      </c>
      <c r="U335" s="240"/>
      <c r="V335" s="240"/>
      <c r="W335" s="240"/>
      <c r="X335" s="240"/>
      <c r="Y335" s="240"/>
      <c r="Z335" s="240"/>
      <c r="AA335" s="240"/>
      <c r="AB335" s="240"/>
      <c r="AC335" s="240"/>
      <c r="AD335" s="240"/>
      <c r="AE335" s="240"/>
      <c r="AR335" s="248" t="s">
        <v>190</v>
      </c>
      <c r="AT335" s="248" t="s">
        <v>216</v>
      </c>
      <c r="AU335" s="248" t="s">
        <v>76</v>
      </c>
      <c r="AY335" s="249" t="s">
        <v>140</v>
      </c>
      <c r="BE335" s="250">
        <f t="shared" si="75"/>
        <v>0</v>
      </c>
      <c r="BF335" s="250">
        <f t="shared" si="76"/>
        <v>0</v>
      </c>
      <c r="BG335" s="250">
        <f t="shared" si="77"/>
        <v>0</v>
      </c>
      <c r="BH335" s="250">
        <f t="shared" si="78"/>
        <v>0</v>
      </c>
      <c r="BI335" s="250">
        <f t="shared" si="79"/>
        <v>0</v>
      </c>
      <c r="BJ335" s="249" t="s">
        <v>76</v>
      </c>
      <c r="BK335" s="250">
        <f t="shared" si="80"/>
        <v>0</v>
      </c>
      <c r="BL335" s="249" t="s">
        <v>147</v>
      </c>
      <c r="BM335" s="248" t="s">
        <v>1822</v>
      </c>
    </row>
    <row r="336" spans="1:65" s="247" customFormat="1" ht="21.75" customHeight="1" x14ac:dyDescent="0.2">
      <c r="A336" s="240"/>
      <c r="B336" s="241"/>
      <c r="C336" s="255">
        <v>204</v>
      </c>
      <c r="D336" s="285" t="s">
        <v>142</v>
      </c>
      <c r="E336" s="256" t="s">
        <v>2525</v>
      </c>
      <c r="F336" s="234" t="s">
        <v>2311</v>
      </c>
      <c r="G336" s="287" t="s">
        <v>240</v>
      </c>
      <c r="H336" s="288">
        <v>680</v>
      </c>
      <c r="I336" s="237"/>
      <c r="J336" s="289">
        <f t="shared" si="71"/>
        <v>0</v>
      </c>
      <c r="K336" s="234" t="s">
        <v>2280</v>
      </c>
      <c r="L336" s="241"/>
      <c r="M336" s="251" t="s">
        <v>1</v>
      </c>
      <c r="N336" s="252" t="s">
        <v>34</v>
      </c>
      <c r="O336" s="245">
        <v>0</v>
      </c>
      <c r="P336" s="245">
        <f t="shared" si="72"/>
        <v>0</v>
      </c>
      <c r="Q336" s="245">
        <v>0</v>
      </c>
      <c r="R336" s="245">
        <f t="shared" si="73"/>
        <v>0</v>
      </c>
      <c r="S336" s="245">
        <v>0</v>
      </c>
      <c r="T336" s="246">
        <f t="shared" si="74"/>
        <v>0</v>
      </c>
      <c r="U336" s="240"/>
      <c r="V336" s="240"/>
      <c r="W336" s="240"/>
      <c r="X336" s="240"/>
      <c r="Y336" s="240"/>
      <c r="Z336" s="240"/>
      <c r="AA336" s="240"/>
      <c r="AB336" s="240"/>
      <c r="AC336" s="240"/>
      <c r="AD336" s="240"/>
      <c r="AE336" s="240"/>
      <c r="AR336" s="248" t="s">
        <v>147</v>
      </c>
      <c r="AT336" s="248" t="s">
        <v>142</v>
      </c>
      <c r="AU336" s="248" t="s">
        <v>76</v>
      </c>
      <c r="AY336" s="249" t="s">
        <v>140</v>
      </c>
      <c r="BE336" s="250">
        <f t="shared" si="75"/>
        <v>0</v>
      </c>
      <c r="BF336" s="250">
        <f t="shared" si="76"/>
        <v>0</v>
      </c>
      <c r="BG336" s="250">
        <f t="shared" si="77"/>
        <v>0</v>
      </c>
      <c r="BH336" s="250">
        <f t="shared" si="78"/>
        <v>0</v>
      </c>
      <c r="BI336" s="250">
        <f t="shared" si="79"/>
        <v>0</v>
      </c>
      <c r="BJ336" s="249" t="s">
        <v>76</v>
      </c>
      <c r="BK336" s="250">
        <f t="shared" si="80"/>
        <v>0</v>
      </c>
      <c r="BL336" s="249" t="s">
        <v>147</v>
      </c>
      <c r="BM336" s="248" t="s">
        <v>1823</v>
      </c>
    </row>
    <row r="337" spans="1:65" s="247" customFormat="1" ht="37.5" customHeight="1" x14ac:dyDescent="0.2">
      <c r="A337" s="240"/>
      <c r="B337" s="241"/>
      <c r="C337" s="266">
        <v>205</v>
      </c>
      <c r="D337" s="274" t="s">
        <v>216</v>
      </c>
      <c r="E337" s="267" t="s">
        <v>2526</v>
      </c>
      <c r="F337" s="276" t="s">
        <v>1824</v>
      </c>
      <c r="G337" s="277" t="s">
        <v>240</v>
      </c>
      <c r="H337" s="278">
        <v>350</v>
      </c>
      <c r="I337" s="271"/>
      <c r="J337" s="279">
        <f t="shared" si="71"/>
        <v>0</v>
      </c>
      <c r="K337" s="276" t="s">
        <v>2280</v>
      </c>
      <c r="L337" s="242"/>
      <c r="M337" s="243" t="s">
        <v>1</v>
      </c>
      <c r="N337" s="244" t="s">
        <v>34</v>
      </c>
      <c r="O337" s="245">
        <v>0</v>
      </c>
      <c r="P337" s="245">
        <f t="shared" si="72"/>
        <v>0</v>
      </c>
      <c r="Q337" s="245">
        <v>0</v>
      </c>
      <c r="R337" s="245">
        <f t="shared" si="73"/>
        <v>0</v>
      </c>
      <c r="S337" s="245">
        <v>0</v>
      </c>
      <c r="T337" s="246">
        <f t="shared" si="74"/>
        <v>0</v>
      </c>
      <c r="U337" s="240"/>
      <c r="V337" s="240"/>
      <c r="W337" s="240"/>
      <c r="X337" s="240"/>
      <c r="Y337" s="240"/>
      <c r="Z337" s="240"/>
      <c r="AA337" s="240"/>
      <c r="AB337" s="240"/>
      <c r="AC337" s="240"/>
      <c r="AD337" s="240"/>
      <c r="AE337" s="240"/>
      <c r="AR337" s="248" t="s">
        <v>190</v>
      </c>
      <c r="AT337" s="248" t="s">
        <v>216</v>
      </c>
      <c r="AU337" s="248" t="s">
        <v>76</v>
      </c>
      <c r="AY337" s="249" t="s">
        <v>140</v>
      </c>
      <c r="BE337" s="250">
        <f t="shared" si="75"/>
        <v>0</v>
      </c>
      <c r="BF337" s="250">
        <f t="shared" si="76"/>
        <v>0</v>
      </c>
      <c r="BG337" s="250">
        <f t="shared" si="77"/>
        <v>0</v>
      </c>
      <c r="BH337" s="250">
        <f t="shared" si="78"/>
        <v>0</v>
      </c>
      <c r="BI337" s="250">
        <f t="shared" si="79"/>
        <v>0</v>
      </c>
      <c r="BJ337" s="249" t="s">
        <v>76</v>
      </c>
      <c r="BK337" s="250">
        <f t="shared" si="80"/>
        <v>0</v>
      </c>
      <c r="BL337" s="249" t="s">
        <v>147</v>
      </c>
      <c r="BM337" s="248" t="s">
        <v>1825</v>
      </c>
    </row>
    <row r="338" spans="1:65" s="247" customFormat="1" ht="21.75" customHeight="1" x14ac:dyDescent="0.2">
      <c r="A338" s="240"/>
      <c r="B338" s="241"/>
      <c r="C338" s="255">
        <v>206</v>
      </c>
      <c r="D338" s="285" t="s">
        <v>142</v>
      </c>
      <c r="E338" s="256" t="s">
        <v>2527</v>
      </c>
      <c r="F338" s="234" t="s">
        <v>2311</v>
      </c>
      <c r="G338" s="287" t="s">
        <v>240</v>
      </c>
      <c r="H338" s="288">
        <v>350</v>
      </c>
      <c r="I338" s="237"/>
      <c r="J338" s="289">
        <f t="shared" si="71"/>
        <v>0</v>
      </c>
      <c r="K338" s="234" t="s">
        <v>2280</v>
      </c>
      <c r="L338" s="241"/>
      <c r="M338" s="251" t="s">
        <v>1</v>
      </c>
      <c r="N338" s="252" t="s">
        <v>34</v>
      </c>
      <c r="O338" s="245">
        <v>0</v>
      </c>
      <c r="P338" s="245">
        <f t="shared" si="72"/>
        <v>0</v>
      </c>
      <c r="Q338" s="245">
        <v>0</v>
      </c>
      <c r="R338" s="245">
        <f t="shared" si="73"/>
        <v>0</v>
      </c>
      <c r="S338" s="245">
        <v>0</v>
      </c>
      <c r="T338" s="246">
        <f t="shared" si="74"/>
        <v>0</v>
      </c>
      <c r="U338" s="240"/>
      <c r="V338" s="240"/>
      <c r="W338" s="240"/>
      <c r="X338" s="240"/>
      <c r="Y338" s="240"/>
      <c r="Z338" s="240"/>
      <c r="AA338" s="240"/>
      <c r="AB338" s="240"/>
      <c r="AC338" s="240"/>
      <c r="AD338" s="240"/>
      <c r="AE338" s="240"/>
      <c r="AR338" s="248" t="s">
        <v>147</v>
      </c>
      <c r="AT338" s="248" t="s">
        <v>142</v>
      </c>
      <c r="AU338" s="248" t="s">
        <v>76</v>
      </c>
      <c r="AY338" s="249" t="s">
        <v>140</v>
      </c>
      <c r="BE338" s="250">
        <f t="shared" si="75"/>
        <v>0</v>
      </c>
      <c r="BF338" s="250">
        <f t="shared" si="76"/>
        <v>0</v>
      </c>
      <c r="BG338" s="250">
        <f t="shared" si="77"/>
        <v>0</v>
      </c>
      <c r="BH338" s="250">
        <f t="shared" si="78"/>
        <v>0</v>
      </c>
      <c r="BI338" s="250">
        <f t="shared" si="79"/>
        <v>0</v>
      </c>
      <c r="BJ338" s="249" t="s">
        <v>76</v>
      </c>
      <c r="BK338" s="250">
        <f t="shared" si="80"/>
        <v>0</v>
      </c>
      <c r="BL338" s="249" t="s">
        <v>147</v>
      </c>
      <c r="BM338" s="248" t="s">
        <v>1826</v>
      </c>
    </row>
    <row r="339" spans="1:65" s="247" customFormat="1" ht="26.25" customHeight="1" x14ac:dyDescent="0.2">
      <c r="A339" s="240"/>
      <c r="B339" s="241"/>
      <c r="C339" s="266">
        <v>207</v>
      </c>
      <c r="D339" s="274" t="s">
        <v>142</v>
      </c>
      <c r="E339" s="267" t="s">
        <v>2528</v>
      </c>
      <c r="F339" s="276" t="s">
        <v>2312</v>
      </c>
      <c r="G339" s="277" t="s">
        <v>240</v>
      </c>
      <c r="H339" s="278">
        <v>504</v>
      </c>
      <c r="I339" s="271"/>
      <c r="J339" s="279">
        <f t="shared" si="71"/>
        <v>0</v>
      </c>
      <c r="K339" s="276" t="s">
        <v>2280</v>
      </c>
      <c r="L339" s="241"/>
      <c r="M339" s="251" t="s">
        <v>1</v>
      </c>
      <c r="N339" s="252" t="s">
        <v>34</v>
      </c>
      <c r="O339" s="245">
        <v>0</v>
      </c>
      <c r="P339" s="245">
        <f t="shared" si="72"/>
        <v>0</v>
      </c>
      <c r="Q339" s="245">
        <v>0</v>
      </c>
      <c r="R339" s="245">
        <f t="shared" si="73"/>
        <v>0</v>
      </c>
      <c r="S339" s="245">
        <v>0</v>
      </c>
      <c r="T339" s="246">
        <f t="shared" si="74"/>
        <v>0</v>
      </c>
      <c r="U339" s="240"/>
      <c r="V339" s="240"/>
      <c r="W339" s="240"/>
      <c r="X339" s="240"/>
      <c r="Y339" s="240"/>
      <c r="Z339" s="240"/>
      <c r="AA339" s="240"/>
      <c r="AB339" s="240"/>
      <c r="AC339" s="240"/>
      <c r="AD339" s="240"/>
      <c r="AE339" s="240"/>
      <c r="AR339" s="248" t="s">
        <v>147</v>
      </c>
      <c r="AT339" s="248" t="s">
        <v>142</v>
      </c>
      <c r="AU339" s="248" t="s">
        <v>76</v>
      </c>
      <c r="AY339" s="249" t="s">
        <v>140</v>
      </c>
      <c r="BE339" s="250">
        <f t="shared" si="75"/>
        <v>0</v>
      </c>
      <c r="BF339" s="250">
        <f t="shared" si="76"/>
        <v>0</v>
      </c>
      <c r="BG339" s="250">
        <f t="shared" si="77"/>
        <v>0</v>
      </c>
      <c r="BH339" s="250">
        <f t="shared" si="78"/>
        <v>0</v>
      </c>
      <c r="BI339" s="250">
        <f t="shared" si="79"/>
        <v>0</v>
      </c>
      <c r="BJ339" s="249" t="s">
        <v>76</v>
      </c>
      <c r="BK339" s="250">
        <f t="shared" si="80"/>
        <v>0</v>
      </c>
      <c r="BL339" s="249" t="s">
        <v>147</v>
      </c>
      <c r="BM339" s="248" t="s">
        <v>1827</v>
      </c>
    </row>
    <row r="340" spans="1:65" s="247" customFormat="1" ht="16.5" customHeight="1" x14ac:dyDescent="0.2">
      <c r="A340" s="240"/>
      <c r="B340" s="241"/>
      <c r="C340" s="255">
        <v>208</v>
      </c>
      <c r="D340" s="285" t="s">
        <v>142</v>
      </c>
      <c r="E340" s="256" t="s">
        <v>2529</v>
      </c>
      <c r="F340" s="234" t="s">
        <v>2313</v>
      </c>
      <c r="G340" s="287" t="s">
        <v>240</v>
      </c>
      <c r="H340" s="288">
        <v>504</v>
      </c>
      <c r="I340" s="237"/>
      <c r="J340" s="289">
        <f t="shared" si="71"/>
        <v>0</v>
      </c>
      <c r="K340" s="234" t="s">
        <v>2280</v>
      </c>
      <c r="L340" s="241"/>
      <c r="M340" s="251" t="s">
        <v>1</v>
      </c>
      <c r="N340" s="252" t="s">
        <v>34</v>
      </c>
      <c r="O340" s="245">
        <v>0</v>
      </c>
      <c r="P340" s="245">
        <f t="shared" si="72"/>
        <v>0</v>
      </c>
      <c r="Q340" s="245">
        <v>0</v>
      </c>
      <c r="R340" s="245">
        <f t="shared" si="73"/>
        <v>0</v>
      </c>
      <c r="S340" s="245">
        <v>0</v>
      </c>
      <c r="T340" s="246">
        <f t="shared" si="74"/>
        <v>0</v>
      </c>
      <c r="U340" s="240"/>
      <c r="V340" s="240"/>
      <c r="W340" s="240"/>
      <c r="X340" s="240"/>
      <c r="Y340" s="240"/>
      <c r="Z340" s="240"/>
      <c r="AA340" s="240"/>
      <c r="AB340" s="240"/>
      <c r="AC340" s="240"/>
      <c r="AD340" s="240"/>
      <c r="AE340" s="240"/>
      <c r="AR340" s="248" t="s">
        <v>147</v>
      </c>
      <c r="AT340" s="248" t="s">
        <v>142</v>
      </c>
      <c r="AU340" s="248" t="s">
        <v>76</v>
      </c>
      <c r="AY340" s="249" t="s">
        <v>140</v>
      </c>
      <c r="BE340" s="250">
        <f t="shared" si="75"/>
        <v>0</v>
      </c>
      <c r="BF340" s="250">
        <f t="shared" si="76"/>
        <v>0</v>
      </c>
      <c r="BG340" s="250">
        <f t="shared" si="77"/>
        <v>0</v>
      </c>
      <c r="BH340" s="250">
        <f t="shared" si="78"/>
        <v>0</v>
      </c>
      <c r="BI340" s="250">
        <f t="shared" si="79"/>
        <v>0</v>
      </c>
      <c r="BJ340" s="249" t="s">
        <v>76</v>
      </c>
      <c r="BK340" s="250">
        <f t="shared" si="80"/>
        <v>0</v>
      </c>
      <c r="BL340" s="249" t="s">
        <v>147</v>
      </c>
      <c r="BM340" s="248" t="s">
        <v>1828</v>
      </c>
    </row>
    <row r="341" spans="1:65" s="247" customFormat="1" ht="24.2" customHeight="1" x14ac:dyDescent="0.2">
      <c r="A341" s="240"/>
      <c r="B341" s="241"/>
      <c r="C341" s="266">
        <v>209</v>
      </c>
      <c r="D341" s="274" t="s">
        <v>142</v>
      </c>
      <c r="E341" s="267" t="s">
        <v>2530</v>
      </c>
      <c r="F341" s="276" t="s">
        <v>1829</v>
      </c>
      <c r="G341" s="277" t="s">
        <v>1442</v>
      </c>
      <c r="H341" s="278">
        <v>10</v>
      </c>
      <c r="I341" s="271"/>
      <c r="J341" s="279">
        <f t="shared" si="71"/>
        <v>0</v>
      </c>
      <c r="K341" s="276" t="s">
        <v>2280</v>
      </c>
      <c r="L341" s="241"/>
      <c r="M341" s="251" t="s">
        <v>1</v>
      </c>
      <c r="N341" s="252" t="s">
        <v>34</v>
      </c>
      <c r="O341" s="245">
        <v>0</v>
      </c>
      <c r="P341" s="245">
        <f t="shared" si="72"/>
        <v>0</v>
      </c>
      <c r="Q341" s="245">
        <v>0</v>
      </c>
      <c r="R341" s="245">
        <f t="shared" si="73"/>
        <v>0</v>
      </c>
      <c r="S341" s="245">
        <v>0</v>
      </c>
      <c r="T341" s="246">
        <f t="shared" si="74"/>
        <v>0</v>
      </c>
      <c r="U341" s="240"/>
      <c r="V341" s="240"/>
      <c r="W341" s="240"/>
      <c r="X341" s="240"/>
      <c r="Y341" s="240"/>
      <c r="Z341" s="240"/>
      <c r="AA341" s="240"/>
      <c r="AB341" s="240"/>
      <c r="AC341" s="240"/>
      <c r="AD341" s="240"/>
      <c r="AE341" s="240"/>
      <c r="AR341" s="248" t="s">
        <v>147</v>
      </c>
      <c r="AT341" s="248" t="s">
        <v>142</v>
      </c>
      <c r="AU341" s="248" t="s">
        <v>76</v>
      </c>
      <c r="AY341" s="249" t="s">
        <v>140</v>
      </c>
      <c r="BE341" s="250">
        <f t="shared" si="75"/>
        <v>0</v>
      </c>
      <c r="BF341" s="250">
        <f t="shared" si="76"/>
        <v>0</v>
      </c>
      <c r="BG341" s="250">
        <f t="shared" si="77"/>
        <v>0</v>
      </c>
      <c r="BH341" s="250">
        <f t="shared" si="78"/>
        <v>0</v>
      </c>
      <c r="BI341" s="250">
        <f t="shared" si="79"/>
        <v>0</v>
      </c>
      <c r="BJ341" s="249" t="s">
        <v>76</v>
      </c>
      <c r="BK341" s="250">
        <f t="shared" si="80"/>
        <v>0</v>
      </c>
      <c r="BL341" s="249" t="s">
        <v>147</v>
      </c>
      <c r="BM341" s="248" t="s">
        <v>1830</v>
      </c>
    </row>
    <row r="342" spans="1:65" s="247" customFormat="1" ht="16.5" customHeight="1" x14ac:dyDescent="0.2">
      <c r="A342" s="240"/>
      <c r="B342" s="241"/>
      <c r="C342" s="255">
        <v>210</v>
      </c>
      <c r="D342" s="285" t="s">
        <v>142</v>
      </c>
      <c r="E342" s="256" t="s">
        <v>2531</v>
      </c>
      <c r="F342" s="234" t="s">
        <v>1831</v>
      </c>
      <c r="G342" s="287" t="s">
        <v>1442</v>
      </c>
      <c r="H342" s="288">
        <v>930</v>
      </c>
      <c r="I342" s="237"/>
      <c r="J342" s="289">
        <f t="shared" si="71"/>
        <v>0</v>
      </c>
      <c r="K342" s="234" t="s">
        <v>2280</v>
      </c>
      <c r="L342" s="241"/>
      <c r="M342" s="251" t="s">
        <v>1</v>
      </c>
      <c r="N342" s="252" t="s">
        <v>34</v>
      </c>
      <c r="O342" s="245">
        <v>0</v>
      </c>
      <c r="P342" s="245">
        <f t="shared" si="72"/>
        <v>0</v>
      </c>
      <c r="Q342" s="245">
        <v>0</v>
      </c>
      <c r="R342" s="245">
        <f t="shared" si="73"/>
        <v>0</v>
      </c>
      <c r="S342" s="245">
        <v>0</v>
      </c>
      <c r="T342" s="246">
        <f t="shared" si="74"/>
        <v>0</v>
      </c>
      <c r="U342" s="240"/>
      <c r="V342" s="240"/>
      <c r="W342" s="240"/>
      <c r="X342" s="240"/>
      <c r="Y342" s="240"/>
      <c r="Z342" s="240"/>
      <c r="AA342" s="240"/>
      <c r="AB342" s="240"/>
      <c r="AC342" s="240"/>
      <c r="AD342" s="240"/>
      <c r="AE342" s="240"/>
      <c r="AR342" s="248" t="s">
        <v>147</v>
      </c>
      <c r="AT342" s="248" t="s">
        <v>142</v>
      </c>
      <c r="AU342" s="248" t="s">
        <v>76</v>
      </c>
      <c r="AY342" s="249" t="s">
        <v>140</v>
      </c>
      <c r="BE342" s="250">
        <f t="shared" si="75"/>
        <v>0</v>
      </c>
      <c r="BF342" s="250">
        <f t="shared" si="76"/>
        <v>0</v>
      </c>
      <c r="BG342" s="250">
        <f t="shared" si="77"/>
        <v>0</v>
      </c>
      <c r="BH342" s="250">
        <f t="shared" si="78"/>
        <v>0</v>
      </c>
      <c r="BI342" s="250">
        <f t="shared" si="79"/>
        <v>0</v>
      </c>
      <c r="BJ342" s="249" t="s">
        <v>76</v>
      </c>
      <c r="BK342" s="250">
        <f t="shared" si="80"/>
        <v>0</v>
      </c>
      <c r="BL342" s="249" t="s">
        <v>147</v>
      </c>
      <c r="BM342" s="248" t="s">
        <v>1832</v>
      </c>
    </row>
    <row r="343" spans="1:65" s="247" customFormat="1" ht="24.2" customHeight="1" x14ac:dyDescent="0.2">
      <c r="A343" s="240"/>
      <c r="B343" s="241"/>
      <c r="C343" s="285">
        <v>211</v>
      </c>
      <c r="D343" s="290" t="s">
        <v>142</v>
      </c>
      <c r="E343" s="286" t="s">
        <v>2532</v>
      </c>
      <c r="F343" s="273" t="s">
        <v>1833</v>
      </c>
      <c r="G343" s="291" t="s">
        <v>240</v>
      </c>
      <c r="H343" s="292">
        <v>1200</v>
      </c>
      <c r="I343" s="265"/>
      <c r="J343" s="293">
        <f t="shared" si="71"/>
        <v>0</v>
      </c>
      <c r="K343" s="273" t="s">
        <v>2280</v>
      </c>
      <c r="L343" s="242"/>
      <c r="M343" s="243" t="s">
        <v>1</v>
      </c>
      <c r="N343" s="244" t="s">
        <v>34</v>
      </c>
      <c r="O343" s="245">
        <v>0</v>
      </c>
      <c r="P343" s="245">
        <f t="shared" si="72"/>
        <v>0</v>
      </c>
      <c r="Q343" s="245">
        <v>0</v>
      </c>
      <c r="R343" s="245">
        <f t="shared" si="73"/>
        <v>0</v>
      </c>
      <c r="S343" s="245">
        <v>0</v>
      </c>
      <c r="T343" s="246">
        <f t="shared" si="74"/>
        <v>0</v>
      </c>
      <c r="U343" s="240"/>
      <c r="V343" s="240"/>
      <c r="W343" s="240"/>
      <c r="X343" s="240"/>
      <c r="Y343" s="240"/>
      <c r="Z343" s="240"/>
      <c r="AA343" s="240"/>
      <c r="AB343" s="240"/>
      <c r="AC343" s="240"/>
      <c r="AD343" s="240"/>
      <c r="AE343" s="240"/>
      <c r="AR343" s="248" t="s">
        <v>190</v>
      </c>
      <c r="AT343" s="248" t="s">
        <v>216</v>
      </c>
      <c r="AU343" s="248" t="s">
        <v>76</v>
      </c>
      <c r="AY343" s="249" t="s">
        <v>140</v>
      </c>
      <c r="BE343" s="250">
        <f t="shared" si="75"/>
        <v>0</v>
      </c>
      <c r="BF343" s="250">
        <f t="shared" si="76"/>
        <v>0</v>
      </c>
      <c r="BG343" s="250">
        <f t="shared" si="77"/>
        <v>0</v>
      </c>
      <c r="BH343" s="250">
        <f t="shared" si="78"/>
        <v>0</v>
      </c>
      <c r="BI343" s="250">
        <f t="shared" si="79"/>
        <v>0</v>
      </c>
      <c r="BJ343" s="249" t="s">
        <v>76</v>
      </c>
      <c r="BK343" s="250">
        <f t="shared" si="80"/>
        <v>0</v>
      </c>
      <c r="BL343" s="249" t="s">
        <v>147</v>
      </c>
      <c r="BM343" s="248" t="s">
        <v>1834</v>
      </c>
    </row>
    <row r="344" spans="1:65" s="247" customFormat="1" ht="24.2" customHeight="1" x14ac:dyDescent="0.2">
      <c r="A344" s="240"/>
      <c r="B344" s="241"/>
      <c r="C344" s="255">
        <v>212</v>
      </c>
      <c r="D344" s="285" t="s">
        <v>142</v>
      </c>
      <c r="E344" s="256" t="s">
        <v>2533</v>
      </c>
      <c r="F344" s="234" t="s">
        <v>1720</v>
      </c>
      <c r="G344" s="287" t="s">
        <v>240</v>
      </c>
      <c r="H344" s="288">
        <v>1200</v>
      </c>
      <c r="I344" s="237"/>
      <c r="J344" s="289">
        <f t="shared" si="71"/>
        <v>0</v>
      </c>
      <c r="K344" s="234" t="s">
        <v>2280</v>
      </c>
      <c r="L344" s="241"/>
      <c r="M344" s="251" t="s">
        <v>1</v>
      </c>
      <c r="N344" s="252" t="s">
        <v>34</v>
      </c>
      <c r="O344" s="245">
        <v>0</v>
      </c>
      <c r="P344" s="245">
        <f t="shared" si="72"/>
        <v>0</v>
      </c>
      <c r="Q344" s="245">
        <v>0</v>
      </c>
      <c r="R344" s="245">
        <f t="shared" si="73"/>
        <v>0</v>
      </c>
      <c r="S344" s="245">
        <v>0</v>
      </c>
      <c r="T344" s="246">
        <f t="shared" si="74"/>
        <v>0</v>
      </c>
      <c r="U344" s="240"/>
      <c r="V344" s="240"/>
      <c r="W344" s="240"/>
      <c r="X344" s="240"/>
      <c r="Y344" s="240"/>
      <c r="Z344" s="240"/>
      <c r="AA344" s="240"/>
      <c r="AB344" s="240"/>
      <c r="AC344" s="240"/>
      <c r="AD344" s="240"/>
      <c r="AE344" s="240"/>
      <c r="AR344" s="248" t="s">
        <v>147</v>
      </c>
      <c r="AT344" s="248" t="s">
        <v>142</v>
      </c>
      <c r="AU344" s="248" t="s">
        <v>76</v>
      </c>
      <c r="AY344" s="249" t="s">
        <v>140</v>
      </c>
      <c r="BE344" s="250">
        <f t="shared" si="75"/>
        <v>0</v>
      </c>
      <c r="BF344" s="250">
        <f t="shared" si="76"/>
        <v>0</v>
      </c>
      <c r="BG344" s="250">
        <f t="shared" si="77"/>
        <v>0</v>
      </c>
      <c r="BH344" s="250">
        <f t="shared" si="78"/>
        <v>0</v>
      </c>
      <c r="BI344" s="250">
        <f t="shared" si="79"/>
        <v>0</v>
      </c>
      <c r="BJ344" s="249" t="s">
        <v>76</v>
      </c>
      <c r="BK344" s="250">
        <f t="shared" si="80"/>
        <v>0</v>
      </c>
      <c r="BL344" s="249" t="s">
        <v>147</v>
      </c>
      <c r="BM344" s="248" t="s">
        <v>1459</v>
      </c>
    </row>
    <row r="345" spans="1:65" s="247" customFormat="1" ht="24.2" customHeight="1" x14ac:dyDescent="0.2">
      <c r="A345" s="240"/>
      <c r="B345" s="241"/>
      <c r="C345" s="274">
        <v>213</v>
      </c>
      <c r="D345" s="274" t="s">
        <v>216</v>
      </c>
      <c r="E345" s="275" t="s">
        <v>2534</v>
      </c>
      <c r="F345" s="276" t="s">
        <v>1835</v>
      </c>
      <c r="G345" s="277" t="s">
        <v>240</v>
      </c>
      <c r="H345" s="278">
        <v>130</v>
      </c>
      <c r="I345" s="271"/>
      <c r="J345" s="279">
        <f t="shared" si="71"/>
        <v>0</v>
      </c>
      <c r="K345" s="276" t="s">
        <v>2280</v>
      </c>
      <c r="L345" s="242"/>
      <c r="M345" s="243" t="s">
        <v>1</v>
      </c>
      <c r="N345" s="244" t="s">
        <v>34</v>
      </c>
      <c r="O345" s="245">
        <v>0</v>
      </c>
      <c r="P345" s="245">
        <f t="shared" si="72"/>
        <v>0</v>
      </c>
      <c r="Q345" s="245">
        <v>0</v>
      </c>
      <c r="R345" s="245">
        <f t="shared" si="73"/>
        <v>0</v>
      </c>
      <c r="S345" s="245">
        <v>0</v>
      </c>
      <c r="T345" s="246">
        <f t="shared" si="74"/>
        <v>0</v>
      </c>
      <c r="U345" s="240"/>
      <c r="V345" s="240"/>
      <c r="W345" s="240"/>
      <c r="X345" s="240"/>
      <c r="Y345" s="240"/>
      <c r="Z345" s="240"/>
      <c r="AA345" s="240"/>
      <c r="AB345" s="240"/>
      <c r="AC345" s="240"/>
      <c r="AD345" s="240"/>
      <c r="AE345" s="240"/>
      <c r="AR345" s="248" t="s">
        <v>190</v>
      </c>
      <c r="AT345" s="248" t="s">
        <v>216</v>
      </c>
      <c r="AU345" s="248" t="s">
        <v>76</v>
      </c>
      <c r="AY345" s="249" t="s">
        <v>140</v>
      </c>
      <c r="BE345" s="250">
        <f t="shared" si="75"/>
        <v>0</v>
      </c>
      <c r="BF345" s="250">
        <f t="shared" si="76"/>
        <v>0</v>
      </c>
      <c r="BG345" s="250">
        <f t="shared" si="77"/>
        <v>0</v>
      </c>
      <c r="BH345" s="250">
        <f t="shared" si="78"/>
        <v>0</v>
      </c>
      <c r="BI345" s="250">
        <f t="shared" si="79"/>
        <v>0</v>
      </c>
      <c r="BJ345" s="249" t="s">
        <v>76</v>
      </c>
      <c r="BK345" s="250">
        <f t="shared" si="80"/>
        <v>0</v>
      </c>
      <c r="BL345" s="249" t="s">
        <v>147</v>
      </c>
      <c r="BM345" s="248" t="s">
        <v>1836</v>
      </c>
    </row>
    <row r="346" spans="1:65" s="247" customFormat="1" ht="24.2" customHeight="1" x14ac:dyDescent="0.2">
      <c r="A346" s="240"/>
      <c r="B346" s="241"/>
      <c r="C346" s="285">
        <v>214</v>
      </c>
      <c r="D346" s="285" t="s">
        <v>142</v>
      </c>
      <c r="E346" s="286" t="s">
        <v>2535</v>
      </c>
      <c r="F346" s="234" t="s">
        <v>1662</v>
      </c>
      <c r="G346" s="287" t="s">
        <v>240</v>
      </c>
      <c r="H346" s="288">
        <v>130</v>
      </c>
      <c r="I346" s="237"/>
      <c r="J346" s="289">
        <f t="shared" si="71"/>
        <v>0</v>
      </c>
      <c r="K346" s="234" t="s">
        <v>2280</v>
      </c>
      <c r="L346" s="241"/>
      <c r="M346" s="251" t="s">
        <v>1</v>
      </c>
      <c r="N346" s="252" t="s">
        <v>34</v>
      </c>
      <c r="O346" s="245">
        <v>0</v>
      </c>
      <c r="P346" s="245">
        <f t="shared" si="72"/>
        <v>0</v>
      </c>
      <c r="Q346" s="245">
        <v>0</v>
      </c>
      <c r="R346" s="245">
        <f t="shared" si="73"/>
        <v>0</v>
      </c>
      <c r="S346" s="245">
        <v>0</v>
      </c>
      <c r="T346" s="246">
        <f t="shared" si="74"/>
        <v>0</v>
      </c>
      <c r="U346" s="240"/>
      <c r="V346" s="240"/>
      <c r="W346" s="240"/>
      <c r="X346" s="240"/>
      <c r="Y346" s="240"/>
      <c r="Z346" s="240"/>
      <c r="AA346" s="240"/>
      <c r="AB346" s="240"/>
      <c r="AC346" s="240"/>
      <c r="AD346" s="240"/>
      <c r="AE346" s="240"/>
      <c r="AR346" s="248" t="s">
        <v>147</v>
      </c>
      <c r="AT346" s="248" t="s">
        <v>142</v>
      </c>
      <c r="AU346" s="248" t="s">
        <v>76</v>
      </c>
      <c r="AY346" s="249" t="s">
        <v>140</v>
      </c>
      <c r="BE346" s="250">
        <f t="shared" si="75"/>
        <v>0</v>
      </c>
      <c r="BF346" s="250">
        <f t="shared" si="76"/>
        <v>0</v>
      </c>
      <c r="BG346" s="250">
        <f t="shared" si="77"/>
        <v>0</v>
      </c>
      <c r="BH346" s="250">
        <f t="shared" si="78"/>
        <v>0</v>
      </c>
      <c r="BI346" s="250">
        <f t="shared" si="79"/>
        <v>0</v>
      </c>
      <c r="BJ346" s="249" t="s">
        <v>76</v>
      </c>
      <c r="BK346" s="250">
        <f t="shared" si="80"/>
        <v>0</v>
      </c>
      <c r="BL346" s="249" t="s">
        <v>147</v>
      </c>
      <c r="BM346" s="248" t="s">
        <v>1837</v>
      </c>
    </row>
    <row r="347" spans="1:65" s="247" customFormat="1" ht="24.2" customHeight="1" x14ac:dyDescent="0.2">
      <c r="A347" s="240"/>
      <c r="B347" s="241"/>
      <c r="C347" s="274">
        <v>215</v>
      </c>
      <c r="D347" s="274" t="s">
        <v>216</v>
      </c>
      <c r="E347" s="275" t="s">
        <v>2536</v>
      </c>
      <c r="F347" s="276" t="s">
        <v>1663</v>
      </c>
      <c r="G347" s="277" t="s">
        <v>240</v>
      </c>
      <c r="H347" s="278">
        <v>420</v>
      </c>
      <c r="I347" s="271"/>
      <c r="J347" s="279">
        <f t="shared" si="71"/>
        <v>0</v>
      </c>
      <c r="K347" s="276" t="s">
        <v>2280</v>
      </c>
      <c r="L347" s="242"/>
      <c r="M347" s="243" t="s">
        <v>1</v>
      </c>
      <c r="N347" s="244" t="s">
        <v>34</v>
      </c>
      <c r="O347" s="245">
        <v>0</v>
      </c>
      <c r="P347" s="245">
        <f t="shared" si="72"/>
        <v>0</v>
      </c>
      <c r="Q347" s="245">
        <v>0</v>
      </c>
      <c r="R347" s="245">
        <f t="shared" si="73"/>
        <v>0</v>
      </c>
      <c r="S347" s="245">
        <v>0</v>
      </c>
      <c r="T347" s="246">
        <f t="shared" si="74"/>
        <v>0</v>
      </c>
      <c r="U347" s="240"/>
      <c r="V347" s="240"/>
      <c r="W347" s="240"/>
      <c r="X347" s="240"/>
      <c r="Y347" s="240"/>
      <c r="Z347" s="240"/>
      <c r="AA347" s="240"/>
      <c r="AB347" s="240"/>
      <c r="AC347" s="240"/>
      <c r="AD347" s="240"/>
      <c r="AE347" s="240"/>
      <c r="AR347" s="248" t="s">
        <v>190</v>
      </c>
      <c r="AT347" s="248" t="s">
        <v>216</v>
      </c>
      <c r="AU347" s="248" t="s">
        <v>76</v>
      </c>
      <c r="AY347" s="249" t="s">
        <v>140</v>
      </c>
      <c r="BE347" s="250">
        <f t="shared" si="75"/>
        <v>0</v>
      </c>
      <c r="BF347" s="250">
        <f t="shared" si="76"/>
        <v>0</v>
      </c>
      <c r="BG347" s="250">
        <f t="shared" si="77"/>
        <v>0</v>
      </c>
      <c r="BH347" s="250">
        <f t="shared" si="78"/>
        <v>0</v>
      </c>
      <c r="BI347" s="250">
        <f t="shared" si="79"/>
        <v>0</v>
      </c>
      <c r="BJ347" s="249" t="s">
        <v>76</v>
      </c>
      <c r="BK347" s="250">
        <f t="shared" si="80"/>
        <v>0</v>
      </c>
      <c r="BL347" s="249" t="s">
        <v>147</v>
      </c>
      <c r="BM347" s="248" t="s">
        <v>1838</v>
      </c>
    </row>
    <row r="348" spans="1:65" s="247" customFormat="1" ht="16.5" customHeight="1" x14ac:dyDescent="0.2">
      <c r="A348" s="240"/>
      <c r="B348" s="241"/>
      <c r="C348" s="285">
        <v>216</v>
      </c>
      <c r="D348" s="285" t="s">
        <v>142</v>
      </c>
      <c r="E348" s="286" t="s">
        <v>2537</v>
      </c>
      <c r="F348" s="234" t="s">
        <v>1620</v>
      </c>
      <c r="G348" s="287" t="s">
        <v>240</v>
      </c>
      <c r="H348" s="288">
        <v>420</v>
      </c>
      <c r="I348" s="237"/>
      <c r="J348" s="289">
        <f t="shared" si="71"/>
        <v>0</v>
      </c>
      <c r="K348" s="234" t="s">
        <v>2280</v>
      </c>
      <c r="L348" s="241"/>
      <c r="M348" s="251" t="s">
        <v>1</v>
      </c>
      <c r="N348" s="252" t="s">
        <v>34</v>
      </c>
      <c r="O348" s="245">
        <v>0</v>
      </c>
      <c r="P348" s="245">
        <f t="shared" si="72"/>
        <v>0</v>
      </c>
      <c r="Q348" s="245">
        <v>0</v>
      </c>
      <c r="R348" s="245">
        <f t="shared" si="73"/>
        <v>0</v>
      </c>
      <c r="S348" s="245">
        <v>0</v>
      </c>
      <c r="T348" s="246">
        <f t="shared" si="74"/>
        <v>0</v>
      </c>
      <c r="U348" s="240"/>
      <c r="V348" s="240"/>
      <c r="W348" s="240"/>
      <c r="X348" s="240"/>
      <c r="Y348" s="240"/>
      <c r="Z348" s="240"/>
      <c r="AA348" s="240"/>
      <c r="AB348" s="240"/>
      <c r="AC348" s="240"/>
      <c r="AD348" s="240"/>
      <c r="AE348" s="240"/>
      <c r="AR348" s="248" t="s">
        <v>147</v>
      </c>
      <c r="AT348" s="248" t="s">
        <v>142</v>
      </c>
      <c r="AU348" s="248" t="s">
        <v>76</v>
      </c>
      <c r="AY348" s="249" t="s">
        <v>140</v>
      </c>
      <c r="BE348" s="250">
        <f t="shared" si="75"/>
        <v>0</v>
      </c>
      <c r="BF348" s="250">
        <f t="shared" si="76"/>
        <v>0</v>
      </c>
      <c r="BG348" s="250">
        <f t="shared" si="77"/>
        <v>0</v>
      </c>
      <c r="BH348" s="250">
        <f t="shared" si="78"/>
        <v>0</v>
      </c>
      <c r="BI348" s="250">
        <f t="shared" si="79"/>
        <v>0</v>
      </c>
      <c r="BJ348" s="249" t="s">
        <v>76</v>
      </c>
      <c r="BK348" s="250">
        <f t="shared" si="80"/>
        <v>0</v>
      </c>
      <c r="BL348" s="249" t="s">
        <v>147</v>
      </c>
      <c r="BM348" s="248" t="s">
        <v>1839</v>
      </c>
    </row>
    <row r="349" spans="1:65" s="247" customFormat="1" ht="24.2" customHeight="1" x14ac:dyDescent="0.2">
      <c r="A349" s="240"/>
      <c r="B349" s="241"/>
      <c r="C349" s="274">
        <v>217</v>
      </c>
      <c r="D349" s="274" t="s">
        <v>216</v>
      </c>
      <c r="E349" s="275" t="s">
        <v>2538</v>
      </c>
      <c r="F349" s="276" t="s">
        <v>1619</v>
      </c>
      <c r="G349" s="277" t="s">
        <v>240</v>
      </c>
      <c r="H349" s="278">
        <v>400</v>
      </c>
      <c r="I349" s="271"/>
      <c r="J349" s="279">
        <f t="shared" si="71"/>
        <v>0</v>
      </c>
      <c r="K349" s="276" t="s">
        <v>2280</v>
      </c>
      <c r="L349" s="242"/>
      <c r="M349" s="243" t="s">
        <v>1</v>
      </c>
      <c r="N349" s="244" t="s">
        <v>34</v>
      </c>
      <c r="O349" s="245">
        <v>0</v>
      </c>
      <c r="P349" s="245">
        <f t="shared" si="72"/>
        <v>0</v>
      </c>
      <c r="Q349" s="245">
        <v>0</v>
      </c>
      <c r="R349" s="245">
        <f t="shared" si="73"/>
        <v>0</v>
      </c>
      <c r="S349" s="245">
        <v>0</v>
      </c>
      <c r="T349" s="246">
        <f t="shared" si="74"/>
        <v>0</v>
      </c>
      <c r="U349" s="240"/>
      <c r="V349" s="240"/>
      <c r="W349" s="240"/>
      <c r="X349" s="240"/>
      <c r="Y349" s="240"/>
      <c r="Z349" s="240"/>
      <c r="AA349" s="240"/>
      <c r="AB349" s="240"/>
      <c r="AC349" s="240"/>
      <c r="AD349" s="240"/>
      <c r="AE349" s="240"/>
      <c r="AR349" s="248" t="s">
        <v>190</v>
      </c>
      <c r="AT349" s="248" t="s">
        <v>216</v>
      </c>
      <c r="AU349" s="248" t="s">
        <v>76</v>
      </c>
      <c r="AY349" s="249" t="s">
        <v>140</v>
      </c>
      <c r="BE349" s="250">
        <f t="shared" si="75"/>
        <v>0</v>
      </c>
      <c r="BF349" s="250">
        <f t="shared" si="76"/>
        <v>0</v>
      </c>
      <c r="BG349" s="250">
        <f t="shared" si="77"/>
        <v>0</v>
      </c>
      <c r="BH349" s="250">
        <f t="shared" si="78"/>
        <v>0</v>
      </c>
      <c r="BI349" s="250">
        <f t="shared" si="79"/>
        <v>0</v>
      </c>
      <c r="BJ349" s="249" t="s">
        <v>76</v>
      </c>
      <c r="BK349" s="250">
        <f t="shared" si="80"/>
        <v>0</v>
      </c>
      <c r="BL349" s="249" t="s">
        <v>147</v>
      </c>
      <c r="BM349" s="248" t="s">
        <v>1840</v>
      </c>
    </row>
    <row r="350" spans="1:65" s="247" customFormat="1" ht="16.5" customHeight="1" x14ac:dyDescent="0.2">
      <c r="A350" s="240"/>
      <c r="B350" s="241"/>
      <c r="C350" s="285">
        <v>218</v>
      </c>
      <c r="D350" s="285" t="s">
        <v>142</v>
      </c>
      <c r="E350" s="286" t="s">
        <v>2539</v>
      </c>
      <c r="F350" s="234" t="s">
        <v>1620</v>
      </c>
      <c r="G350" s="287" t="s">
        <v>240</v>
      </c>
      <c r="H350" s="288">
        <v>400</v>
      </c>
      <c r="I350" s="237"/>
      <c r="J350" s="289">
        <f t="shared" si="71"/>
        <v>0</v>
      </c>
      <c r="K350" s="234" t="s">
        <v>2280</v>
      </c>
      <c r="L350" s="241"/>
      <c r="M350" s="251" t="s">
        <v>1</v>
      </c>
      <c r="N350" s="252" t="s">
        <v>34</v>
      </c>
      <c r="O350" s="245">
        <v>0</v>
      </c>
      <c r="P350" s="245">
        <f t="shared" si="72"/>
        <v>0</v>
      </c>
      <c r="Q350" s="245">
        <v>0</v>
      </c>
      <c r="R350" s="245">
        <f t="shared" si="73"/>
        <v>0</v>
      </c>
      <c r="S350" s="245">
        <v>0</v>
      </c>
      <c r="T350" s="246">
        <f t="shared" si="74"/>
        <v>0</v>
      </c>
      <c r="U350" s="240"/>
      <c r="V350" s="240"/>
      <c r="W350" s="240"/>
      <c r="X350" s="240"/>
      <c r="Y350" s="240"/>
      <c r="Z350" s="240"/>
      <c r="AA350" s="240"/>
      <c r="AB350" s="240"/>
      <c r="AC350" s="240"/>
      <c r="AD350" s="240"/>
      <c r="AE350" s="240"/>
      <c r="AR350" s="248" t="s">
        <v>147</v>
      </c>
      <c r="AT350" s="248" t="s">
        <v>142</v>
      </c>
      <c r="AU350" s="248" t="s">
        <v>76</v>
      </c>
      <c r="AY350" s="249" t="s">
        <v>140</v>
      </c>
      <c r="BE350" s="250">
        <f t="shared" si="75"/>
        <v>0</v>
      </c>
      <c r="BF350" s="250">
        <f t="shared" si="76"/>
        <v>0</v>
      </c>
      <c r="BG350" s="250">
        <f t="shared" si="77"/>
        <v>0</v>
      </c>
      <c r="BH350" s="250">
        <f t="shared" si="78"/>
        <v>0</v>
      </c>
      <c r="BI350" s="250">
        <f t="shared" si="79"/>
        <v>0</v>
      </c>
      <c r="BJ350" s="249" t="s">
        <v>76</v>
      </c>
      <c r="BK350" s="250">
        <f t="shared" si="80"/>
        <v>0</v>
      </c>
      <c r="BL350" s="249" t="s">
        <v>147</v>
      </c>
      <c r="BM350" s="248" t="s">
        <v>1841</v>
      </c>
    </row>
    <row r="351" spans="1:65" s="247" customFormat="1" ht="16.5" customHeight="1" x14ac:dyDescent="0.2">
      <c r="A351" s="240"/>
      <c r="B351" s="241"/>
      <c r="C351" s="274">
        <v>219</v>
      </c>
      <c r="D351" s="274" t="s">
        <v>216</v>
      </c>
      <c r="E351" s="275" t="s">
        <v>2540</v>
      </c>
      <c r="F351" s="276" t="s">
        <v>1842</v>
      </c>
      <c r="G351" s="277" t="s">
        <v>240</v>
      </c>
      <c r="H351" s="278">
        <v>150</v>
      </c>
      <c r="I351" s="271"/>
      <c r="J351" s="279">
        <f t="shared" si="71"/>
        <v>0</v>
      </c>
      <c r="K351" s="276" t="s">
        <v>2280</v>
      </c>
      <c r="L351" s="242"/>
      <c r="M351" s="243" t="s">
        <v>1</v>
      </c>
      <c r="N351" s="244" t="s">
        <v>34</v>
      </c>
      <c r="O351" s="245">
        <v>0</v>
      </c>
      <c r="P351" s="245">
        <f t="shared" si="72"/>
        <v>0</v>
      </c>
      <c r="Q351" s="245">
        <v>0</v>
      </c>
      <c r="R351" s="245">
        <f t="shared" si="73"/>
        <v>0</v>
      </c>
      <c r="S351" s="245">
        <v>0</v>
      </c>
      <c r="T351" s="246">
        <f t="shared" si="74"/>
        <v>0</v>
      </c>
      <c r="U351" s="240"/>
      <c r="V351" s="240"/>
      <c r="W351" s="240"/>
      <c r="X351" s="240"/>
      <c r="Y351" s="240"/>
      <c r="Z351" s="240"/>
      <c r="AA351" s="240"/>
      <c r="AB351" s="240"/>
      <c r="AC351" s="240"/>
      <c r="AD351" s="240"/>
      <c r="AE351" s="240"/>
      <c r="AR351" s="248" t="s">
        <v>190</v>
      </c>
      <c r="AT351" s="248" t="s">
        <v>216</v>
      </c>
      <c r="AU351" s="248" t="s">
        <v>76</v>
      </c>
      <c r="AY351" s="249" t="s">
        <v>140</v>
      </c>
      <c r="BE351" s="250">
        <f t="shared" si="75"/>
        <v>0</v>
      </c>
      <c r="BF351" s="250">
        <f t="shared" si="76"/>
        <v>0</v>
      </c>
      <c r="BG351" s="250">
        <f t="shared" si="77"/>
        <v>0</v>
      </c>
      <c r="BH351" s="250">
        <f t="shared" si="78"/>
        <v>0</v>
      </c>
      <c r="BI351" s="250">
        <f t="shared" si="79"/>
        <v>0</v>
      </c>
      <c r="BJ351" s="249" t="s">
        <v>76</v>
      </c>
      <c r="BK351" s="250">
        <f t="shared" si="80"/>
        <v>0</v>
      </c>
      <c r="BL351" s="249" t="s">
        <v>147</v>
      </c>
      <c r="BM351" s="248" t="s">
        <v>1843</v>
      </c>
    </row>
    <row r="352" spans="1:65" s="247" customFormat="1" ht="16.5" customHeight="1" x14ac:dyDescent="0.2">
      <c r="A352" s="240"/>
      <c r="B352" s="241"/>
      <c r="C352" s="285">
        <v>220</v>
      </c>
      <c r="D352" s="285" t="s">
        <v>142</v>
      </c>
      <c r="E352" s="286" t="s">
        <v>2541</v>
      </c>
      <c r="F352" s="234" t="s">
        <v>1844</v>
      </c>
      <c r="G352" s="287" t="s">
        <v>240</v>
      </c>
      <c r="H352" s="288">
        <v>150</v>
      </c>
      <c r="I352" s="237"/>
      <c r="J352" s="289">
        <f t="shared" si="71"/>
        <v>0</v>
      </c>
      <c r="K352" s="234" t="s">
        <v>2280</v>
      </c>
      <c r="L352" s="241"/>
      <c r="M352" s="251" t="s">
        <v>1</v>
      </c>
      <c r="N352" s="252" t="s">
        <v>34</v>
      </c>
      <c r="O352" s="245">
        <v>0</v>
      </c>
      <c r="P352" s="245">
        <f t="shared" si="72"/>
        <v>0</v>
      </c>
      <c r="Q352" s="245">
        <v>0</v>
      </c>
      <c r="R352" s="245">
        <f t="shared" si="73"/>
        <v>0</v>
      </c>
      <c r="S352" s="245">
        <v>0</v>
      </c>
      <c r="T352" s="246">
        <f t="shared" si="74"/>
        <v>0</v>
      </c>
      <c r="U352" s="240"/>
      <c r="V352" s="240"/>
      <c r="W352" s="240"/>
      <c r="X352" s="240"/>
      <c r="Y352" s="240"/>
      <c r="Z352" s="240"/>
      <c r="AA352" s="240"/>
      <c r="AB352" s="240"/>
      <c r="AC352" s="240"/>
      <c r="AD352" s="240"/>
      <c r="AE352" s="240"/>
      <c r="AR352" s="248" t="s">
        <v>147</v>
      </c>
      <c r="AT352" s="248" t="s">
        <v>142</v>
      </c>
      <c r="AU352" s="248" t="s">
        <v>76</v>
      </c>
      <c r="AY352" s="249" t="s">
        <v>140</v>
      </c>
      <c r="BE352" s="250">
        <f t="shared" si="75"/>
        <v>0</v>
      </c>
      <c r="BF352" s="250">
        <f t="shared" si="76"/>
        <v>0</v>
      </c>
      <c r="BG352" s="250">
        <f t="shared" si="77"/>
        <v>0</v>
      </c>
      <c r="BH352" s="250">
        <f t="shared" si="78"/>
        <v>0</v>
      </c>
      <c r="BI352" s="250">
        <f t="shared" si="79"/>
        <v>0</v>
      </c>
      <c r="BJ352" s="249" t="s">
        <v>76</v>
      </c>
      <c r="BK352" s="250">
        <f t="shared" si="80"/>
        <v>0</v>
      </c>
      <c r="BL352" s="249" t="s">
        <v>147</v>
      </c>
      <c r="BM352" s="248" t="s">
        <v>1845</v>
      </c>
    </row>
    <row r="353" spans="1:65" s="247" customFormat="1" ht="21.75" customHeight="1" x14ac:dyDescent="0.2">
      <c r="A353" s="240"/>
      <c r="B353" s="241"/>
      <c r="C353" s="274">
        <v>221</v>
      </c>
      <c r="D353" s="274" t="s">
        <v>216</v>
      </c>
      <c r="E353" s="275" t="s">
        <v>2542</v>
      </c>
      <c r="F353" s="276" t="s">
        <v>2768</v>
      </c>
      <c r="G353" s="277" t="s">
        <v>1442</v>
      </c>
      <c r="H353" s="278">
        <v>200</v>
      </c>
      <c r="I353" s="271"/>
      <c r="J353" s="279">
        <f t="shared" si="71"/>
        <v>0</v>
      </c>
      <c r="K353" s="276" t="s">
        <v>2280</v>
      </c>
      <c r="L353" s="242"/>
      <c r="M353" s="243" t="s">
        <v>1</v>
      </c>
      <c r="N353" s="244" t="s">
        <v>34</v>
      </c>
      <c r="O353" s="245">
        <v>0</v>
      </c>
      <c r="P353" s="245">
        <f t="shared" si="72"/>
        <v>0</v>
      </c>
      <c r="Q353" s="245">
        <v>0</v>
      </c>
      <c r="R353" s="245">
        <f t="shared" si="73"/>
        <v>0</v>
      </c>
      <c r="S353" s="245">
        <v>0</v>
      </c>
      <c r="T353" s="246">
        <f t="shared" si="74"/>
        <v>0</v>
      </c>
      <c r="U353" s="240"/>
      <c r="V353" s="240"/>
      <c r="W353" s="240"/>
      <c r="X353" s="240"/>
      <c r="Y353" s="240"/>
      <c r="Z353" s="240"/>
      <c r="AA353" s="240"/>
      <c r="AB353" s="240"/>
      <c r="AC353" s="240"/>
      <c r="AD353" s="240"/>
      <c r="AE353" s="240"/>
      <c r="AR353" s="248" t="s">
        <v>190</v>
      </c>
      <c r="AT353" s="248" t="s">
        <v>216</v>
      </c>
      <c r="AU353" s="248" t="s">
        <v>76</v>
      </c>
      <c r="AY353" s="249" t="s">
        <v>140</v>
      </c>
      <c r="BE353" s="250">
        <f t="shared" si="75"/>
        <v>0</v>
      </c>
      <c r="BF353" s="250">
        <f t="shared" si="76"/>
        <v>0</v>
      </c>
      <c r="BG353" s="250">
        <f t="shared" si="77"/>
        <v>0</v>
      </c>
      <c r="BH353" s="250">
        <f t="shared" si="78"/>
        <v>0</v>
      </c>
      <c r="BI353" s="250">
        <f t="shared" si="79"/>
        <v>0</v>
      </c>
      <c r="BJ353" s="249" t="s">
        <v>76</v>
      </c>
      <c r="BK353" s="250">
        <f t="shared" si="80"/>
        <v>0</v>
      </c>
      <c r="BL353" s="249" t="s">
        <v>147</v>
      </c>
      <c r="BM353" s="248" t="s">
        <v>1846</v>
      </c>
    </row>
    <row r="354" spans="1:65" s="247" customFormat="1" ht="16.5" customHeight="1" x14ac:dyDescent="0.2">
      <c r="A354" s="240"/>
      <c r="B354" s="241"/>
      <c r="C354" s="285">
        <v>222</v>
      </c>
      <c r="D354" s="285" t="s">
        <v>142</v>
      </c>
      <c r="E354" s="286" t="s">
        <v>2543</v>
      </c>
      <c r="F354" s="234" t="s">
        <v>1622</v>
      </c>
      <c r="G354" s="287" t="s">
        <v>1442</v>
      </c>
      <c r="H354" s="288">
        <v>200</v>
      </c>
      <c r="I354" s="237"/>
      <c r="J354" s="289">
        <f t="shared" si="71"/>
        <v>0</v>
      </c>
      <c r="K354" s="234" t="s">
        <v>2280</v>
      </c>
      <c r="L354" s="241"/>
      <c r="M354" s="251" t="s">
        <v>1</v>
      </c>
      <c r="N354" s="252" t="s">
        <v>34</v>
      </c>
      <c r="O354" s="245">
        <v>0</v>
      </c>
      <c r="P354" s="245">
        <f t="shared" si="72"/>
        <v>0</v>
      </c>
      <c r="Q354" s="245">
        <v>0</v>
      </c>
      <c r="R354" s="245">
        <f t="shared" si="73"/>
        <v>0</v>
      </c>
      <c r="S354" s="245">
        <v>0</v>
      </c>
      <c r="T354" s="246">
        <f t="shared" si="74"/>
        <v>0</v>
      </c>
      <c r="U354" s="240"/>
      <c r="V354" s="240"/>
      <c r="W354" s="240"/>
      <c r="X354" s="240"/>
      <c r="Y354" s="240"/>
      <c r="Z354" s="240"/>
      <c r="AA354" s="240"/>
      <c r="AB354" s="240"/>
      <c r="AC354" s="240"/>
      <c r="AD354" s="240"/>
      <c r="AE354" s="240"/>
      <c r="AR354" s="248" t="s">
        <v>147</v>
      </c>
      <c r="AT354" s="248" t="s">
        <v>142</v>
      </c>
      <c r="AU354" s="248" t="s">
        <v>76</v>
      </c>
      <c r="AY354" s="249" t="s">
        <v>140</v>
      </c>
      <c r="BE354" s="250">
        <f t="shared" si="75"/>
        <v>0</v>
      </c>
      <c r="BF354" s="250">
        <f t="shared" si="76"/>
        <v>0</v>
      </c>
      <c r="BG354" s="250">
        <f t="shared" si="77"/>
        <v>0</v>
      </c>
      <c r="BH354" s="250">
        <f t="shared" si="78"/>
        <v>0</v>
      </c>
      <c r="BI354" s="250">
        <f t="shared" si="79"/>
        <v>0</v>
      </c>
      <c r="BJ354" s="249" t="s">
        <v>76</v>
      </c>
      <c r="BK354" s="250">
        <f t="shared" si="80"/>
        <v>0</v>
      </c>
      <c r="BL354" s="249" t="s">
        <v>147</v>
      </c>
      <c r="BM354" s="248" t="s">
        <v>1847</v>
      </c>
    </row>
    <row r="355" spans="1:65" s="247" customFormat="1" ht="16.5" customHeight="1" x14ac:dyDescent="0.2">
      <c r="A355" s="240"/>
      <c r="B355" s="241"/>
      <c r="C355" s="274">
        <v>223</v>
      </c>
      <c r="D355" s="274" t="s">
        <v>216</v>
      </c>
      <c r="E355" s="275" t="s">
        <v>2544</v>
      </c>
      <c r="F355" s="276" t="s">
        <v>1623</v>
      </c>
      <c r="G355" s="277" t="s">
        <v>1442</v>
      </c>
      <c r="H355" s="278">
        <v>41</v>
      </c>
      <c r="I355" s="271"/>
      <c r="J355" s="279">
        <f t="shared" ref="J355:J376" si="81">ROUND(I355*H355,2)</f>
        <v>0</v>
      </c>
      <c r="K355" s="276" t="s">
        <v>2280</v>
      </c>
      <c r="L355" s="242"/>
      <c r="M355" s="243" t="s">
        <v>1</v>
      </c>
      <c r="N355" s="244" t="s">
        <v>34</v>
      </c>
      <c r="O355" s="245">
        <v>0</v>
      </c>
      <c r="P355" s="245">
        <f t="shared" ref="P355:P376" si="82">O355*H355</f>
        <v>0</v>
      </c>
      <c r="Q355" s="245">
        <v>0</v>
      </c>
      <c r="R355" s="245">
        <f t="shared" ref="R355:R376" si="83">Q355*H355</f>
        <v>0</v>
      </c>
      <c r="S355" s="245">
        <v>0</v>
      </c>
      <c r="T355" s="246">
        <f t="shared" ref="T355:T376" si="84">S355*H355</f>
        <v>0</v>
      </c>
      <c r="U355" s="240"/>
      <c r="V355" s="240"/>
      <c r="W355" s="240"/>
      <c r="X355" s="240"/>
      <c r="Y355" s="240"/>
      <c r="Z355" s="240"/>
      <c r="AA355" s="240"/>
      <c r="AB355" s="240"/>
      <c r="AC355" s="240"/>
      <c r="AD355" s="240"/>
      <c r="AE355" s="240"/>
      <c r="AR355" s="248" t="s">
        <v>190</v>
      </c>
      <c r="AT355" s="248" t="s">
        <v>216</v>
      </c>
      <c r="AU355" s="248" t="s">
        <v>76</v>
      </c>
      <c r="AY355" s="249" t="s">
        <v>140</v>
      </c>
      <c r="BE355" s="250">
        <f t="shared" ref="BE355:BE376" si="85">IF(N355="základní",J355,0)</f>
        <v>0</v>
      </c>
      <c r="BF355" s="250">
        <f t="shared" ref="BF355:BF376" si="86">IF(N355="snížená",J355,0)</f>
        <v>0</v>
      </c>
      <c r="BG355" s="250">
        <f t="shared" ref="BG355:BG376" si="87">IF(N355="zákl. přenesená",J355,0)</f>
        <v>0</v>
      </c>
      <c r="BH355" s="250">
        <f t="shared" ref="BH355:BH376" si="88">IF(N355="sníž. přenesená",J355,0)</f>
        <v>0</v>
      </c>
      <c r="BI355" s="250">
        <f t="shared" ref="BI355:BI376" si="89">IF(N355="nulová",J355,0)</f>
        <v>0</v>
      </c>
      <c r="BJ355" s="249" t="s">
        <v>76</v>
      </c>
      <c r="BK355" s="250">
        <f t="shared" ref="BK355:BK376" si="90">ROUND(I355*H355,2)</f>
        <v>0</v>
      </c>
      <c r="BL355" s="249" t="s">
        <v>147</v>
      </c>
      <c r="BM355" s="248" t="s">
        <v>1848</v>
      </c>
    </row>
    <row r="356" spans="1:65" s="247" customFormat="1" ht="16.5" customHeight="1" x14ac:dyDescent="0.2">
      <c r="A356" s="240"/>
      <c r="B356" s="241"/>
      <c r="C356" s="285">
        <v>224</v>
      </c>
      <c r="D356" s="285" t="s">
        <v>142</v>
      </c>
      <c r="E356" s="286" t="s">
        <v>2545</v>
      </c>
      <c r="F356" s="234" t="s">
        <v>1586</v>
      </c>
      <c r="G356" s="287" t="s">
        <v>1442</v>
      </c>
      <c r="H356" s="288">
        <v>41</v>
      </c>
      <c r="I356" s="237"/>
      <c r="J356" s="289">
        <f t="shared" si="81"/>
        <v>0</v>
      </c>
      <c r="K356" s="234" t="s">
        <v>2280</v>
      </c>
      <c r="L356" s="241"/>
      <c r="M356" s="251" t="s">
        <v>1</v>
      </c>
      <c r="N356" s="252" t="s">
        <v>34</v>
      </c>
      <c r="O356" s="245">
        <v>0</v>
      </c>
      <c r="P356" s="245">
        <f t="shared" si="82"/>
        <v>0</v>
      </c>
      <c r="Q356" s="245">
        <v>0</v>
      </c>
      <c r="R356" s="245">
        <f t="shared" si="83"/>
        <v>0</v>
      </c>
      <c r="S356" s="245">
        <v>0</v>
      </c>
      <c r="T356" s="246">
        <f t="shared" si="84"/>
        <v>0</v>
      </c>
      <c r="U356" s="240"/>
      <c r="V356" s="240"/>
      <c r="W356" s="240"/>
      <c r="X356" s="240"/>
      <c r="Y356" s="240"/>
      <c r="Z356" s="240"/>
      <c r="AA356" s="240"/>
      <c r="AB356" s="240"/>
      <c r="AC356" s="240"/>
      <c r="AD356" s="240"/>
      <c r="AE356" s="240"/>
      <c r="AR356" s="248" t="s">
        <v>147</v>
      </c>
      <c r="AT356" s="248" t="s">
        <v>142</v>
      </c>
      <c r="AU356" s="248" t="s">
        <v>76</v>
      </c>
      <c r="AY356" s="249" t="s">
        <v>140</v>
      </c>
      <c r="BE356" s="250">
        <f t="shared" si="85"/>
        <v>0</v>
      </c>
      <c r="BF356" s="250">
        <f t="shared" si="86"/>
        <v>0</v>
      </c>
      <c r="BG356" s="250">
        <f t="shared" si="87"/>
        <v>0</v>
      </c>
      <c r="BH356" s="250">
        <f t="shared" si="88"/>
        <v>0</v>
      </c>
      <c r="BI356" s="250">
        <f t="shared" si="89"/>
        <v>0</v>
      </c>
      <c r="BJ356" s="249" t="s">
        <v>76</v>
      </c>
      <c r="BK356" s="250">
        <f t="shared" si="90"/>
        <v>0</v>
      </c>
      <c r="BL356" s="249" t="s">
        <v>147</v>
      </c>
      <c r="BM356" s="248" t="s">
        <v>1849</v>
      </c>
    </row>
    <row r="357" spans="1:65" s="247" customFormat="1" ht="16.5" customHeight="1" x14ac:dyDescent="0.2">
      <c r="A357" s="240"/>
      <c r="B357" s="241"/>
      <c r="C357" s="274">
        <v>225</v>
      </c>
      <c r="D357" s="274" t="s">
        <v>216</v>
      </c>
      <c r="E357" s="275" t="s">
        <v>2546</v>
      </c>
      <c r="F357" s="276" t="s">
        <v>2321</v>
      </c>
      <c r="G357" s="277" t="s">
        <v>1442</v>
      </c>
      <c r="H357" s="278">
        <v>3</v>
      </c>
      <c r="I357" s="271"/>
      <c r="J357" s="279">
        <f t="shared" ref="J357:J358" si="91">ROUND(I357*H357,2)</f>
        <v>0</v>
      </c>
      <c r="K357" s="276" t="s">
        <v>2280</v>
      </c>
      <c r="L357" s="241"/>
      <c r="M357" s="251"/>
      <c r="N357" s="252"/>
      <c r="O357" s="245"/>
      <c r="P357" s="245"/>
      <c r="Q357" s="245"/>
      <c r="R357" s="245"/>
      <c r="S357" s="245"/>
      <c r="T357" s="246"/>
      <c r="U357" s="240"/>
      <c r="V357" s="240"/>
      <c r="W357" s="240"/>
      <c r="X357" s="240"/>
      <c r="Y357" s="240"/>
      <c r="Z357" s="240"/>
      <c r="AA357" s="240"/>
      <c r="AB357" s="240"/>
      <c r="AC357" s="240"/>
      <c r="AD357" s="240"/>
      <c r="AE357" s="240"/>
      <c r="AR357" s="248"/>
      <c r="AT357" s="248"/>
      <c r="AU357" s="248"/>
      <c r="AY357" s="249"/>
      <c r="BE357" s="250"/>
      <c r="BF357" s="250"/>
      <c r="BG357" s="250"/>
      <c r="BH357" s="250"/>
      <c r="BI357" s="250"/>
      <c r="BJ357" s="249"/>
      <c r="BK357" s="250"/>
      <c r="BL357" s="249"/>
      <c r="BM357" s="248"/>
    </row>
    <row r="358" spans="1:65" s="247" customFormat="1" ht="16.5" customHeight="1" x14ac:dyDescent="0.2">
      <c r="A358" s="240"/>
      <c r="B358" s="241"/>
      <c r="C358" s="285">
        <v>226</v>
      </c>
      <c r="D358" s="285" t="s">
        <v>142</v>
      </c>
      <c r="E358" s="286" t="s">
        <v>2547</v>
      </c>
      <c r="F358" s="234" t="s">
        <v>1850</v>
      </c>
      <c r="G358" s="287" t="s">
        <v>1442</v>
      </c>
      <c r="H358" s="288">
        <v>3</v>
      </c>
      <c r="I358" s="237"/>
      <c r="J358" s="289">
        <f t="shared" si="91"/>
        <v>0</v>
      </c>
      <c r="K358" s="234" t="s">
        <v>2280</v>
      </c>
      <c r="L358" s="241"/>
      <c r="M358" s="251"/>
      <c r="N358" s="252"/>
      <c r="O358" s="245"/>
      <c r="P358" s="245"/>
      <c r="Q358" s="245"/>
      <c r="R358" s="245"/>
      <c r="S358" s="245"/>
      <c r="T358" s="246"/>
      <c r="U358" s="240"/>
      <c r="V358" s="240"/>
      <c r="W358" s="240"/>
      <c r="X358" s="240"/>
      <c r="Y358" s="240"/>
      <c r="Z358" s="240"/>
      <c r="AA358" s="240"/>
      <c r="AB358" s="240"/>
      <c r="AC358" s="240"/>
      <c r="AD358" s="240"/>
      <c r="AE358" s="240"/>
      <c r="AR358" s="248"/>
      <c r="AT358" s="248"/>
      <c r="AU358" s="248"/>
      <c r="AY358" s="249"/>
      <c r="BE358" s="250"/>
      <c r="BF358" s="250"/>
      <c r="BG358" s="250"/>
      <c r="BH358" s="250"/>
      <c r="BI358" s="250"/>
      <c r="BJ358" s="249"/>
      <c r="BK358" s="250"/>
      <c r="BL358" s="249"/>
      <c r="BM358" s="248"/>
    </row>
    <row r="359" spans="1:65" s="247" customFormat="1" ht="16.5" customHeight="1" x14ac:dyDescent="0.2">
      <c r="A359" s="240"/>
      <c r="B359" s="241"/>
      <c r="C359" s="274">
        <v>227</v>
      </c>
      <c r="D359" s="274" t="s">
        <v>142</v>
      </c>
      <c r="E359" s="275" t="s">
        <v>2548</v>
      </c>
      <c r="F359" s="276" t="s">
        <v>2314</v>
      </c>
      <c r="G359" s="277" t="s">
        <v>1442</v>
      </c>
      <c r="H359" s="278">
        <v>2</v>
      </c>
      <c r="I359" s="271"/>
      <c r="J359" s="279">
        <f t="shared" si="81"/>
        <v>0</v>
      </c>
      <c r="K359" s="276" t="s">
        <v>2280</v>
      </c>
      <c r="L359" s="241"/>
      <c r="M359" s="251"/>
      <c r="N359" s="252"/>
      <c r="O359" s="245"/>
      <c r="P359" s="245"/>
      <c r="Q359" s="245"/>
      <c r="R359" s="245"/>
      <c r="S359" s="245"/>
      <c r="T359" s="246"/>
      <c r="U359" s="240"/>
      <c r="V359" s="240"/>
      <c r="W359" s="240"/>
      <c r="X359" s="240"/>
      <c r="Y359" s="240"/>
      <c r="Z359" s="240"/>
      <c r="AA359" s="240"/>
      <c r="AB359" s="240"/>
      <c r="AC359" s="240"/>
      <c r="AD359" s="240"/>
      <c r="AE359" s="240"/>
      <c r="AR359" s="248"/>
      <c r="AT359" s="248"/>
      <c r="AU359" s="248"/>
      <c r="AY359" s="249"/>
      <c r="BE359" s="250"/>
      <c r="BF359" s="250"/>
      <c r="BG359" s="250"/>
      <c r="BH359" s="250"/>
      <c r="BI359" s="250"/>
      <c r="BJ359" s="249"/>
      <c r="BK359" s="250">
        <f t="shared" si="90"/>
        <v>0</v>
      </c>
      <c r="BL359" s="249"/>
      <c r="BM359" s="248"/>
    </row>
    <row r="360" spans="1:65" s="247" customFormat="1" ht="16.5" customHeight="1" x14ac:dyDescent="0.2">
      <c r="A360" s="240"/>
      <c r="B360" s="241"/>
      <c r="C360" s="285">
        <v>228</v>
      </c>
      <c r="D360" s="255" t="s">
        <v>142</v>
      </c>
      <c r="E360" s="286" t="s">
        <v>2549</v>
      </c>
      <c r="F360" s="234" t="s">
        <v>1850</v>
      </c>
      <c r="G360" s="287" t="s">
        <v>1442</v>
      </c>
      <c r="H360" s="288">
        <v>2</v>
      </c>
      <c r="I360" s="237"/>
      <c r="J360" s="289">
        <f t="shared" si="81"/>
        <v>0</v>
      </c>
      <c r="K360" s="239" t="s">
        <v>2280</v>
      </c>
      <c r="L360" s="241"/>
      <c r="M360" s="251"/>
      <c r="N360" s="252"/>
      <c r="O360" s="245"/>
      <c r="P360" s="245"/>
      <c r="Q360" s="245"/>
      <c r="R360" s="245"/>
      <c r="S360" s="245"/>
      <c r="T360" s="246"/>
      <c r="U360" s="240"/>
      <c r="V360" s="240"/>
      <c r="W360" s="240"/>
      <c r="X360" s="240"/>
      <c r="Y360" s="240"/>
      <c r="Z360" s="240"/>
      <c r="AA360" s="240"/>
      <c r="AB360" s="240"/>
      <c r="AC360" s="240"/>
      <c r="AD360" s="240"/>
      <c r="AE360" s="240"/>
      <c r="AR360" s="248"/>
      <c r="AT360" s="248"/>
      <c r="AU360" s="248"/>
      <c r="AY360" s="249"/>
      <c r="BE360" s="250"/>
      <c r="BF360" s="250"/>
      <c r="BG360" s="250"/>
      <c r="BH360" s="250"/>
      <c r="BI360" s="250"/>
      <c r="BJ360" s="249"/>
      <c r="BK360" s="250"/>
      <c r="BL360" s="249"/>
      <c r="BM360" s="248"/>
    </row>
    <row r="361" spans="1:65" s="18" customFormat="1" ht="16.5" customHeight="1" x14ac:dyDescent="0.2">
      <c r="A361" s="15"/>
      <c r="B361" s="16"/>
      <c r="C361" s="255">
        <v>229</v>
      </c>
      <c r="D361" s="255" t="s">
        <v>142</v>
      </c>
      <c r="E361" s="256" t="s">
        <v>2550</v>
      </c>
      <c r="F361" s="239" t="s">
        <v>1851</v>
      </c>
      <c r="G361" s="235" t="s">
        <v>1451</v>
      </c>
      <c r="H361" s="236">
        <v>30</v>
      </c>
      <c r="I361" s="237"/>
      <c r="J361" s="238">
        <f t="shared" si="81"/>
        <v>0</v>
      </c>
      <c r="K361" s="239" t="s">
        <v>2280</v>
      </c>
      <c r="L361" s="16"/>
      <c r="M361" s="93" t="s">
        <v>1</v>
      </c>
      <c r="N361" s="94" t="s">
        <v>34</v>
      </c>
      <c r="O361" s="95">
        <v>0</v>
      </c>
      <c r="P361" s="95">
        <f t="shared" si="82"/>
        <v>0</v>
      </c>
      <c r="Q361" s="95">
        <v>0</v>
      </c>
      <c r="R361" s="95">
        <f t="shared" si="83"/>
        <v>0</v>
      </c>
      <c r="S361" s="95">
        <v>0</v>
      </c>
      <c r="T361" s="96">
        <f t="shared" si="84"/>
        <v>0</v>
      </c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R361" s="97" t="s">
        <v>147</v>
      </c>
      <c r="AT361" s="97" t="s">
        <v>142</v>
      </c>
      <c r="AU361" s="97" t="s">
        <v>76</v>
      </c>
      <c r="AY361" s="7" t="s">
        <v>140</v>
      </c>
      <c r="BE361" s="98">
        <f t="shared" si="85"/>
        <v>0</v>
      </c>
      <c r="BF361" s="98">
        <f t="shared" si="86"/>
        <v>0</v>
      </c>
      <c r="BG361" s="98">
        <f t="shared" si="87"/>
        <v>0</v>
      </c>
      <c r="BH361" s="98">
        <f t="shared" si="88"/>
        <v>0</v>
      </c>
      <c r="BI361" s="98">
        <f t="shared" si="89"/>
        <v>0</v>
      </c>
      <c r="BJ361" s="7" t="s">
        <v>76</v>
      </c>
      <c r="BK361" s="98">
        <f t="shared" si="90"/>
        <v>0</v>
      </c>
      <c r="BL361" s="7" t="s">
        <v>147</v>
      </c>
      <c r="BM361" s="97" t="s">
        <v>1852</v>
      </c>
    </row>
    <row r="362" spans="1:65" s="18" customFormat="1" ht="24.2" customHeight="1" x14ac:dyDescent="0.2">
      <c r="A362" s="15"/>
      <c r="B362" s="16"/>
      <c r="C362" s="266">
        <v>230</v>
      </c>
      <c r="D362" s="266" t="s">
        <v>216</v>
      </c>
      <c r="E362" s="267" t="s">
        <v>2551</v>
      </c>
      <c r="F362" s="268" t="s">
        <v>2772</v>
      </c>
      <c r="G362" s="269" t="s">
        <v>922</v>
      </c>
      <c r="H362" s="270">
        <v>5</v>
      </c>
      <c r="I362" s="271"/>
      <c r="J362" s="272">
        <f t="shared" si="81"/>
        <v>0</v>
      </c>
      <c r="K362" s="268" t="s">
        <v>2280</v>
      </c>
      <c r="L362" s="161"/>
      <c r="M362" s="162" t="s">
        <v>1</v>
      </c>
      <c r="N362" s="163" t="s">
        <v>34</v>
      </c>
      <c r="O362" s="95">
        <v>0</v>
      </c>
      <c r="P362" s="95">
        <f t="shared" si="82"/>
        <v>0</v>
      </c>
      <c r="Q362" s="95">
        <v>0</v>
      </c>
      <c r="R362" s="95">
        <f t="shared" si="83"/>
        <v>0</v>
      </c>
      <c r="S362" s="95">
        <v>0</v>
      </c>
      <c r="T362" s="96">
        <f t="shared" si="84"/>
        <v>0</v>
      </c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R362" s="97" t="s">
        <v>190</v>
      </c>
      <c r="AT362" s="97" t="s">
        <v>216</v>
      </c>
      <c r="AU362" s="97" t="s">
        <v>76</v>
      </c>
      <c r="AY362" s="7" t="s">
        <v>140</v>
      </c>
      <c r="BE362" s="98">
        <f t="shared" si="85"/>
        <v>0</v>
      </c>
      <c r="BF362" s="98">
        <f t="shared" si="86"/>
        <v>0</v>
      </c>
      <c r="BG362" s="98">
        <f t="shared" si="87"/>
        <v>0</v>
      </c>
      <c r="BH362" s="98">
        <f t="shared" si="88"/>
        <v>0</v>
      </c>
      <c r="BI362" s="98">
        <f t="shared" si="89"/>
        <v>0</v>
      </c>
      <c r="BJ362" s="7" t="s">
        <v>76</v>
      </c>
      <c r="BK362" s="98">
        <f t="shared" si="90"/>
        <v>0</v>
      </c>
      <c r="BL362" s="7" t="s">
        <v>147</v>
      </c>
      <c r="BM362" s="97" t="s">
        <v>774</v>
      </c>
    </row>
    <row r="363" spans="1:65" s="247" customFormat="1" ht="16.5" customHeight="1" x14ac:dyDescent="0.2">
      <c r="A363" s="240"/>
      <c r="B363" s="241"/>
      <c r="C363" s="285">
        <v>231</v>
      </c>
      <c r="D363" s="285" t="s">
        <v>142</v>
      </c>
      <c r="E363" s="286" t="s">
        <v>2552</v>
      </c>
      <c r="F363" s="234" t="s">
        <v>1586</v>
      </c>
      <c r="G363" s="287" t="s">
        <v>922</v>
      </c>
      <c r="H363" s="288">
        <v>5</v>
      </c>
      <c r="I363" s="237"/>
      <c r="J363" s="289">
        <f t="shared" si="81"/>
        <v>0</v>
      </c>
      <c r="K363" s="234" t="s">
        <v>2280</v>
      </c>
      <c r="L363" s="241"/>
      <c r="M363" s="251" t="s">
        <v>1</v>
      </c>
      <c r="N363" s="252" t="s">
        <v>34</v>
      </c>
      <c r="O363" s="245">
        <v>0</v>
      </c>
      <c r="P363" s="245">
        <f t="shared" si="82"/>
        <v>0</v>
      </c>
      <c r="Q363" s="245">
        <v>0</v>
      </c>
      <c r="R363" s="245">
        <f t="shared" si="83"/>
        <v>0</v>
      </c>
      <c r="S363" s="245">
        <v>0</v>
      </c>
      <c r="T363" s="246">
        <f t="shared" si="84"/>
        <v>0</v>
      </c>
      <c r="U363" s="240"/>
      <c r="V363" s="240"/>
      <c r="W363" s="240"/>
      <c r="X363" s="240"/>
      <c r="Y363" s="240"/>
      <c r="Z363" s="240"/>
      <c r="AA363" s="240"/>
      <c r="AB363" s="240"/>
      <c r="AC363" s="240"/>
      <c r="AD363" s="240"/>
      <c r="AE363" s="240"/>
      <c r="AR363" s="248" t="s">
        <v>147</v>
      </c>
      <c r="AT363" s="248" t="s">
        <v>142</v>
      </c>
      <c r="AU363" s="248" t="s">
        <v>76</v>
      </c>
      <c r="AY363" s="249" t="s">
        <v>140</v>
      </c>
      <c r="BE363" s="250">
        <f t="shared" si="85"/>
        <v>0</v>
      </c>
      <c r="BF363" s="250">
        <f t="shared" si="86"/>
        <v>0</v>
      </c>
      <c r="BG363" s="250">
        <f t="shared" si="87"/>
        <v>0</v>
      </c>
      <c r="BH363" s="250">
        <f t="shared" si="88"/>
        <v>0</v>
      </c>
      <c r="BI363" s="250">
        <f t="shared" si="89"/>
        <v>0</v>
      </c>
      <c r="BJ363" s="249" t="s">
        <v>76</v>
      </c>
      <c r="BK363" s="250">
        <f t="shared" si="90"/>
        <v>0</v>
      </c>
      <c r="BL363" s="249" t="s">
        <v>147</v>
      </c>
      <c r="BM363" s="248" t="s">
        <v>1853</v>
      </c>
    </row>
    <row r="364" spans="1:65" s="247" customFormat="1" ht="16.5" customHeight="1" x14ac:dyDescent="0.2">
      <c r="A364" s="240"/>
      <c r="B364" s="241"/>
      <c r="C364" s="285">
        <v>232</v>
      </c>
      <c r="D364" s="285" t="s">
        <v>142</v>
      </c>
      <c r="E364" s="286" t="s">
        <v>2553</v>
      </c>
      <c r="F364" s="234" t="s">
        <v>1625</v>
      </c>
      <c r="G364" s="287" t="s">
        <v>1451</v>
      </c>
      <c r="H364" s="288">
        <v>40</v>
      </c>
      <c r="I364" s="237"/>
      <c r="J364" s="289">
        <f t="shared" si="81"/>
        <v>0</v>
      </c>
      <c r="K364" s="234" t="s">
        <v>2280</v>
      </c>
      <c r="L364" s="241"/>
      <c r="M364" s="251" t="s">
        <v>1</v>
      </c>
      <c r="N364" s="252" t="s">
        <v>34</v>
      </c>
      <c r="O364" s="245">
        <v>0</v>
      </c>
      <c r="P364" s="245">
        <f t="shared" si="82"/>
        <v>0</v>
      </c>
      <c r="Q364" s="245">
        <v>0</v>
      </c>
      <c r="R364" s="245">
        <f t="shared" si="83"/>
        <v>0</v>
      </c>
      <c r="S364" s="245">
        <v>0</v>
      </c>
      <c r="T364" s="246">
        <f t="shared" si="84"/>
        <v>0</v>
      </c>
      <c r="U364" s="240"/>
      <c r="V364" s="240"/>
      <c r="W364" s="240"/>
      <c r="X364" s="240"/>
      <c r="Y364" s="240"/>
      <c r="Z364" s="240"/>
      <c r="AA364" s="240"/>
      <c r="AB364" s="240"/>
      <c r="AC364" s="240"/>
      <c r="AD364" s="240"/>
      <c r="AE364" s="240"/>
      <c r="AR364" s="248" t="s">
        <v>147</v>
      </c>
      <c r="AT364" s="248" t="s">
        <v>142</v>
      </c>
      <c r="AU364" s="248" t="s">
        <v>76</v>
      </c>
      <c r="AY364" s="249" t="s">
        <v>140</v>
      </c>
      <c r="BE364" s="250">
        <f t="shared" si="85"/>
        <v>0</v>
      </c>
      <c r="BF364" s="250">
        <f t="shared" si="86"/>
        <v>0</v>
      </c>
      <c r="BG364" s="250">
        <f t="shared" si="87"/>
        <v>0</v>
      </c>
      <c r="BH364" s="250">
        <f t="shared" si="88"/>
        <v>0</v>
      </c>
      <c r="BI364" s="250">
        <f t="shared" si="89"/>
        <v>0</v>
      </c>
      <c r="BJ364" s="249" t="s">
        <v>76</v>
      </c>
      <c r="BK364" s="250">
        <f t="shared" si="90"/>
        <v>0</v>
      </c>
      <c r="BL364" s="249" t="s">
        <v>147</v>
      </c>
      <c r="BM364" s="248" t="s">
        <v>812</v>
      </c>
    </row>
    <row r="365" spans="1:65" s="247" customFormat="1" ht="37.9" customHeight="1" x14ac:dyDescent="0.2">
      <c r="A365" s="240"/>
      <c r="B365" s="241"/>
      <c r="C365" s="285">
        <v>233</v>
      </c>
      <c r="D365" s="285" t="s">
        <v>142</v>
      </c>
      <c r="E365" s="286" t="s">
        <v>2554</v>
      </c>
      <c r="F365" s="234" t="s">
        <v>1854</v>
      </c>
      <c r="G365" s="287" t="s">
        <v>1451</v>
      </c>
      <c r="H365" s="288">
        <v>20</v>
      </c>
      <c r="I365" s="237"/>
      <c r="J365" s="289">
        <f t="shared" si="81"/>
        <v>0</v>
      </c>
      <c r="K365" s="234" t="s">
        <v>2280</v>
      </c>
      <c r="L365" s="241"/>
      <c r="M365" s="251" t="s">
        <v>1</v>
      </c>
      <c r="N365" s="252" t="s">
        <v>34</v>
      </c>
      <c r="O365" s="245">
        <v>0</v>
      </c>
      <c r="P365" s="245">
        <f t="shared" si="82"/>
        <v>0</v>
      </c>
      <c r="Q365" s="245">
        <v>0</v>
      </c>
      <c r="R365" s="245">
        <f t="shared" si="83"/>
        <v>0</v>
      </c>
      <c r="S365" s="245">
        <v>0</v>
      </c>
      <c r="T365" s="246">
        <f t="shared" si="84"/>
        <v>0</v>
      </c>
      <c r="U365" s="240"/>
      <c r="V365" s="240"/>
      <c r="W365" s="240"/>
      <c r="X365" s="240"/>
      <c r="Y365" s="240"/>
      <c r="Z365" s="240"/>
      <c r="AA365" s="240"/>
      <c r="AB365" s="240"/>
      <c r="AC365" s="240"/>
      <c r="AD365" s="240"/>
      <c r="AE365" s="240"/>
      <c r="AR365" s="248" t="s">
        <v>147</v>
      </c>
      <c r="AT365" s="248" t="s">
        <v>142</v>
      </c>
      <c r="AU365" s="248" t="s">
        <v>76</v>
      </c>
      <c r="AY365" s="249" t="s">
        <v>140</v>
      </c>
      <c r="BE365" s="250">
        <f t="shared" si="85"/>
        <v>0</v>
      </c>
      <c r="BF365" s="250">
        <f t="shared" si="86"/>
        <v>0</v>
      </c>
      <c r="BG365" s="250">
        <f t="shared" si="87"/>
        <v>0</v>
      </c>
      <c r="BH365" s="250">
        <f t="shared" si="88"/>
        <v>0</v>
      </c>
      <c r="BI365" s="250">
        <f t="shared" si="89"/>
        <v>0</v>
      </c>
      <c r="BJ365" s="249" t="s">
        <v>76</v>
      </c>
      <c r="BK365" s="250">
        <f t="shared" si="90"/>
        <v>0</v>
      </c>
      <c r="BL365" s="249" t="s">
        <v>147</v>
      </c>
      <c r="BM365" s="248" t="s">
        <v>1855</v>
      </c>
    </row>
    <row r="366" spans="1:65" s="247" customFormat="1" ht="16.5" customHeight="1" x14ac:dyDescent="0.2">
      <c r="A366" s="240"/>
      <c r="B366" s="241"/>
      <c r="C366" s="285">
        <v>234</v>
      </c>
      <c r="D366" s="285" t="s">
        <v>142</v>
      </c>
      <c r="E366" s="286" t="s">
        <v>2555</v>
      </c>
      <c r="F366" s="234" t="s">
        <v>1626</v>
      </c>
      <c r="G366" s="287" t="s">
        <v>1451</v>
      </c>
      <c r="H366" s="288">
        <v>60</v>
      </c>
      <c r="I366" s="237"/>
      <c r="J366" s="289">
        <f t="shared" si="81"/>
        <v>0</v>
      </c>
      <c r="K366" s="234" t="s">
        <v>2280</v>
      </c>
      <c r="L366" s="241"/>
      <c r="M366" s="251" t="s">
        <v>1</v>
      </c>
      <c r="N366" s="252" t="s">
        <v>34</v>
      </c>
      <c r="O366" s="245">
        <v>0</v>
      </c>
      <c r="P366" s="245">
        <f t="shared" si="82"/>
        <v>0</v>
      </c>
      <c r="Q366" s="245">
        <v>0</v>
      </c>
      <c r="R366" s="245">
        <f t="shared" si="83"/>
        <v>0</v>
      </c>
      <c r="S366" s="245">
        <v>0</v>
      </c>
      <c r="T366" s="246">
        <f t="shared" si="84"/>
        <v>0</v>
      </c>
      <c r="U366" s="240"/>
      <c r="V366" s="240"/>
      <c r="W366" s="240"/>
      <c r="X366" s="240"/>
      <c r="Y366" s="240"/>
      <c r="Z366" s="240"/>
      <c r="AA366" s="240"/>
      <c r="AB366" s="240"/>
      <c r="AC366" s="240"/>
      <c r="AD366" s="240"/>
      <c r="AE366" s="240"/>
      <c r="AR366" s="248" t="s">
        <v>147</v>
      </c>
      <c r="AT366" s="248" t="s">
        <v>142</v>
      </c>
      <c r="AU366" s="248" t="s">
        <v>76</v>
      </c>
      <c r="AY366" s="249" t="s">
        <v>140</v>
      </c>
      <c r="BE366" s="250">
        <f t="shared" si="85"/>
        <v>0</v>
      </c>
      <c r="BF366" s="250">
        <f t="shared" si="86"/>
        <v>0</v>
      </c>
      <c r="BG366" s="250">
        <f t="shared" si="87"/>
        <v>0</v>
      </c>
      <c r="BH366" s="250">
        <f t="shared" si="88"/>
        <v>0</v>
      </c>
      <c r="BI366" s="250">
        <f t="shared" si="89"/>
        <v>0</v>
      </c>
      <c r="BJ366" s="249" t="s">
        <v>76</v>
      </c>
      <c r="BK366" s="250">
        <f t="shared" si="90"/>
        <v>0</v>
      </c>
      <c r="BL366" s="249" t="s">
        <v>147</v>
      </c>
      <c r="BM366" s="248" t="s">
        <v>1856</v>
      </c>
    </row>
    <row r="367" spans="1:65" s="247" customFormat="1" ht="16.5" customHeight="1" x14ac:dyDescent="0.2">
      <c r="A367" s="240"/>
      <c r="B367" s="241"/>
      <c r="C367" s="274">
        <v>235</v>
      </c>
      <c r="D367" s="274" t="s">
        <v>216</v>
      </c>
      <c r="E367" s="275" t="s">
        <v>2556</v>
      </c>
      <c r="F367" s="276" t="s">
        <v>1709</v>
      </c>
      <c r="G367" s="277" t="s">
        <v>1442</v>
      </c>
      <c r="H367" s="278">
        <v>2</v>
      </c>
      <c r="I367" s="271"/>
      <c r="J367" s="279">
        <f t="shared" si="81"/>
        <v>0</v>
      </c>
      <c r="K367" s="276" t="s">
        <v>2280</v>
      </c>
      <c r="L367" s="242"/>
      <c r="M367" s="243" t="s">
        <v>1</v>
      </c>
      <c r="N367" s="244" t="s">
        <v>34</v>
      </c>
      <c r="O367" s="245">
        <v>0</v>
      </c>
      <c r="P367" s="245">
        <f t="shared" si="82"/>
        <v>0</v>
      </c>
      <c r="Q367" s="245">
        <v>0</v>
      </c>
      <c r="R367" s="245">
        <f t="shared" si="83"/>
        <v>0</v>
      </c>
      <c r="S367" s="245">
        <v>0</v>
      </c>
      <c r="T367" s="246">
        <f t="shared" si="84"/>
        <v>0</v>
      </c>
      <c r="U367" s="240"/>
      <c r="V367" s="240"/>
      <c r="W367" s="240"/>
      <c r="X367" s="240"/>
      <c r="Y367" s="240"/>
      <c r="Z367" s="240"/>
      <c r="AA367" s="240"/>
      <c r="AB367" s="240"/>
      <c r="AC367" s="240"/>
      <c r="AD367" s="240"/>
      <c r="AE367" s="240"/>
      <c r="AR367" s="248" t="s">
        <v>190</v>
      </c>
      <c r="AT367" s="248" t="s">
        <v>216</v>
      </c>
      <c r="AU367" s="248" t="s">
        <v>76</v>
      </c>
      <c r="AY367" s="249" t="s">
        <v>140</v>
      </c>
      <c r="BE367" s="250">
        <f t="shared" si="85"/>
        <v>0</v>
      </c>
      <c r="BF367" s="250">
        <f t="shared" si="86"/>
        <v>0</v>
      </c>
      <c r="BG367" s="250">
        <f t="shared" si="87"/>
        <v>0</v>
      </c>
      <c r="BH367" s="250">
        <f t="shared" si="88"/>
        <v>0</v>
      </c>
      <c r="BI367" s="250">
        <f t="shared" si="89"/>
        <v>0</v>
      </c>
      <c r="BJ367" s="249" t="s">
        <v>76</v>
      </c>
      <c r="BK367" s="250">
        <f t="shared" si="90"/>
        <v>0</v>
      </c>
      <c r="BL367" s="249" t="s">
        <v>147</v>
      </c>
      <c r="BM367" s="248" t="s">
        <v>1229</v>
      </c>
    </row>
    <row r="368" spans="1:65" s="247" customFormat="1" ht="16.5" customHeight="1" x14ac:dyDescent="0.2">
      <c r="A368" s="240"/>
      <c r="B368" s="241"/>
      <c r="C368" s="285">
        <v>236</v>
      </c>
      <c r="D368" s="285" t="s">
        <v>142</v>
      </c>
      <c r="E368" s="286" t="s">
        <v>2557</v>
      </c>
      <c r="F368" s="234" t="s">
        <v>1586</v>
      </c>
      <c r="G368" s="287" t="s">
        <v>1451</v>
      </c>
      <c r="H368" s="288">
        <v>3</v>
      </c>
      <c r="I368" s="237"/>
      <c r="J368" s="289">
        <f t="shared" si="81"/>
        <v>0</v>
      </c>
      <c r="K368" s="234" t="s">
        <v>2280</v>
      </c>
      <c r="L368" s="241"/>
      <c r="M368" s="251" t="s">
        <v>1</v>
      </c>
      <c r="N368" s="252" t="s">
        <v>34</v>
      </c>
      <c r="O368" s="245">
        <v>0</v>
      </c>
      <c r="P368" s="245">
        <f t="shared" si="82"/>
        <v>0</v>
      </c>
      <c r="Q368" s="245">
        <v>0</v>
      </c>
      <c r="R368" s="245">
        <f t="shared" si="83"/>
        <v>0</v>
      </c>
      <c r="S368" s="245">
        <v>0</v>
      </c>
      <c r="T368" s="246">
        <f t="shared" si="84"/>
        <v>0</v>
      </c>
      <c r="U368" s="240"/>
      <c r="V368" s="240"/>
      <c r="W368" s="240"/>
      <c r="X368" s="240"/>
      <c r="Y368" s="240"/>
      <c r="Z368" s="240"/>
      <c r="AA368" s="240"/>
      <c r="AB368" s="240"/>
      <c r="AC368" s="240"/>
      <c r="AD368" s="240"/>
      <c r="AE368" s="240"/>
      <c r="AR368" s="248" t="s">
        <v>147</v>
      </c>
      <c r="AT368" s="248" t="s">
        <v>142</v>
      </c>
      <c r="AU368" s="248" t="s">
        <v>76</v>
      </c>
      <c r="AY368" s="249" t="s">
        <v>140</v>
      </c>
      <c r="BE368" s="250">
        <f t="shared" si="85"/>
        <v>0</v>
      </c>
      <c r="BF368" s="250">
        <f t="shared" si="86"/>
        <v>0</v>
      </c>
      <c r="BG368" s="250">
        <f t="shared" si="87"/>
        <v>0</v>
      </c>
      <c r="BH368" s="250">
        <f t="shared" si="88"/>
        <v>0</v>
      </c>
      <c r="BI368" s="250">
        <f t="shared" si="89"/>
        <v>0</v>
      </c>
      <c r="BJ368" s="249" t="s">
        <v>76</v>
      </c>
      <c r="BK368" s="250">
        <f t="shared" si="90"/>
        <v>0</v>
      </c>
      <c r="BL368" s="249" t="s">
        <v>147</v>
      </c>
      <c r="BM368" s="248" t="s">
        <v>1857</v>
      </c>
    </row>
    <row r="369" spans="1:65" s="247" customFormat="1" ht="16.5" customHeight="1" x14ac:dyDescent="0.2">
      <c r="A369" s="240"/>
      <c r="B369" s="241"/>
      <c r="C369" s="274">
        <v>237</v>
      </c>
      <c r="D369" s="274" t="s">
        <v>216</v>
      </c>
      <c r="E369" s="275" t="s">
        <v>2558</v>
      </c>
      <c r="F369" s="276" t="s">
        <v>1600</v>
      </c>
      <c r="G369" s="277" t="s">
        <v>1442</v>
      </c>
      <c r="H369" s="278">
        <v>4</v>
      </c>
      <c r="I369" s="271"/>
      <c r="J369" s="279">
        <f t="shared" si="81"/>
        <v>0</v>
      </c>
      <c r="K369" s="276" t="s">
        <v>2280</v>
      </c>
      <c r="L369" s="242"/>
      <c r="M369" s="243" t="s">
        <v>1</v>
      </c>
      <c r="N369" s="244" t="s">
        <v>34</v>
      </c>
      <c r="O369" s="245">
        <v>0</v>
      </c>
      <c r="P369" s="245">
        <f t="shared" si="82"/>
        <v>0</v>
      </c>
      <c r="Q369" s="245">
        <v>0</v>
      </c>
      <c r="R369" s="245">
        <f t="shared" si="83"/>
        <v>0</v>
      </c>
      <c r="S369" s="245">
        <v>0</v>
      </c>
      <c r="T369" s="246">
        <f t="shared" si="84"/>
        <v>0</v>
      </c>
      <c r="U369" s="240"/>
      <c r="V369" s="240"/>
      <c r="W369" s="240"/>
      <c r="X369" s="240"/>
      <c r="Y369" s="240"/>
      <c r="Z369" s="240"/>
      <c r="AA369" s="240"/>
      <c r="AB369" s="240"/>
      <c r="AC369" s="240"/>
      <c r="AD369" s="240"/>
      <c r="AE369" s="240"/>
      <c r="AR369" s="248" t="s">
        <v>190</v>
      </c>
      <c r="AT369" s="248" t="s">
        <v>216</v>
      </c>
      <c r="AU369" s="248" t="s">
        <v>76</v>
      </c>
      <c r="AY369" s="249" t="s">
        <v>140</v>
      </c>
      <c r="BE369" s="250">
        <f t="shared" si="85"/>
        <v>0</v>
      </c>
      <c r="BF369" s="250">
        <f t="shared" si="86"/>
        <v>0</v>
      </c>
      <c r="BG369" s="250">
        <f t="shared" si="87"/>
        <v>0</v>
      </c>
      <c r="BH369" s="250">
        <f t="shared" si="88"/>
        <v>0</v>
      </c>
      <c r="BI369" s="250">
        <f t="shared" si="89"/>
        <v>0</v>
      </c>
      <c r="BJ369" s="249" t="s">
        <v>76</v>
      </c>
      <c r="BK369" s="250">
        <f t="shared" si="90"/>
        <v>0</v>
      </c>
      <c r="BL369" s="249" t="s">
        <v>147</v>
      </c>
      <c r="BM369" s="248" t="s">
        <v>1858</v>
      </c>
    </row>
    <row r="370" spans="1:65" s="247" customFormat="1" ht="16.5" customHeight="1" x14ac:dyDescent="0.2">
      <c r="A370" s="240"/>
      <c r="B370" s="241"/>
      <c r="C370" s="285">
        <v>238</v>
      </c>
      <c r="D370" s="285" t="s">
        <v>142</v>
      </c>
      <c r="E370" s="286" t="s">
        <v>2559</v>
      </c>
      <c r="F370" s="234" t="s">
        <v>1586</v>
      </c>
      <c r="G370" s="287" t="s">
        <v>1442</v>
      </c>
      <c r="H370" s="288">
        <v>4</v>
      </c>
      <c r="I370" s="237"/>
      <c r="J370" s="289">
        <f t="shared" si="81"/>
        <v>0</v>
      </c>
      <c r="K370" s="234" t="s">
        <v>2280</v>
      </c>
      <c r="L370" s="241"/>
      <c r="M370" s="251" t="s">
        <v>1</v>
      </c>
      <c r="N370" s="252" t="s">
        <v>34</v>
      </c>
      <c r="O370" s="245">
        <v>0</v>
      </c>
      <c r="P370" s="245">
        <f t="shared" si="82"/>
        <v>0</v>
      </c>
      <c r="Q370" s="245">
        <v>0</v>
      </c>
      <c r="R370" s="245">
        <f t="shared" si="83"/>
        <v>0</v>
      </c>
      <c r="S370" s="245">
        <v>0</v>
      </c>
      <c r="T370" s="246">
        <f t="shared" si="84"/>
        <v>0</v>
      </c>
      <c r="U370" s="240"/>
      <c r="V370" s="240"/>
      <c r="W370" s="240"/>
      <c r="X370" s="240"/>
      <c r="Y370" s="240"/>
      <c r="Z370" s="240"/>
      <c r="AA370" s="240"/>
      <c r="AB370" s="240"/>
      <c r="AC370" s="240"/>
      <c r="AD370" s="240"/>
      <c r="AE370" s="240"/>
      <c r="AR370" s="248" t="s">
        <v>147</v>
      </c>
      <c r="AT370" s="248" t="s">
        <v>142</v>
      </c>
      <c r="AU370" s="248" t="s">
        <v>76</v>
      </c>
      <c r="AY370" s="249" t="s">
        <v>140</v>
      </c>
      <c r="BE370" s="250">
        <f t="shared" si="85"/>
        <v>0</v>
      </c>
      <c r="BF370" s="250">
        <f t="shared" si="86"/>
        <v>0</v>
      </c>
      <c r="BG370" s="250">
        <f t="shared" si="87"/>
        <v>0</v>
      </c>
      <c r="BH370" s="250">
        <f t="shared" si="88"/>
        <v>0</v>
      </c>
      <c r="BI370" s="250">
        <f t="shared" si="89"/>
        <v>0</v>
      </c>
      <c r="BJ370" s="249" t="s">
        <v>76</v>
      </c>
      <c r="BK370" s="250">
        <f t="shared" si="90"/>
        <v>0</v>
      </c>
      <c r="BL370" s="249" t="s">
        <v>147</v>
      </c>
      <c r="BM370" s="248" t="s">
        <v>1859</v>
      </c>
    </row>
    <row r="371" spans="1:65" s="247" customFormat="1" ht="16.5" customHeight="1" x14ac:dyDescent="0.2">
      <c r="A371" s="240"/>
      <c r="B371" s="241"/>
      <c r="C371" s="274">
        <v>239</v>
      </c>
      <c r="D371" s="274" t="s">
        <v>216</v>
      </c>
      <c r="E371" s="275" t="s">
        <v>2560</v>
      </c>
      <c r="F371" s="276" t="s">
        <v>1860</v>
      </c>
      <c r="G371" s="277" t="s">
        <v>1442</v>
      </c>
      <c r="H371" s="278">
        <v>2</v>
      </c>
      <c r="I371" s="271"/>
      <c r="J371" s="279">
        <f t="shared" si="81"/>
        <v>0</v>
      </c>
      <c r="K371" s="276" t="s">
        <v>2280</v>
      </c>
      <c r="L371" s="242"/>
      <c r="M371" s="243" t="s">
        <v>1</v>
      </c>
      <c r="N371" s="244" t="s">
        <v>34</v>
      </c>
      <c r="O371" s="245">
        <v>0</v>
      </c>
      <c r="P371" s="245">
        <f t="shared" si="82"/>
        <v>0</v>
      </c>
      <c r="Q371" s="245">
        <v>0</v>
      </c>
      <c r="R371" s="245">
        <f t="shared" si="83"/>
        <v>0</v>
      </c>
      <c r="S371" s="245">
        <v>0</v>
      </c>
      <c r="T371" s="246">
        <f t="shared" si="84"/>
        <v>0</v>
      </c>
      <c r="U371" s="240"/>
      <c r="V371" s="240"/>
      <c r="W371" s="240"/>
      <c r="X371" s="240"/>
      <c r="Y371" s="240"/>
      <c r="Z371" s="240"/>
      <c r="AA371" s="240"/>
      <c r="AB371" s="240"/>
      <c r="AC371" s="240"/>
      <c r="AD371" s="240"/>
      <c r="AE371" s="240"/>
      <c r="AR371" s="248" t="s">
        <v>190</v>
      </c>
      <c r="AT371" s="248" t="s">
        <v>216</v>
      </c>
      <c r="AU371" s="248" t="s">
        <v>76</v>
      </c>
      <c r="AY371" s="249" t="s">
        <v>140</v>
      </c>
      <c r="BE371" s="250">
        <f t="shared" si="85"/>
        <v>0</v>
      </c>
      <c r="BF371" s="250">
        <f t="shared" si="86"/>
        <v>0</v>
      </c>
      <c r="BG371" s="250">
        <f t="shared" si="87"/>
        <v>0</v>
      </c>
      <c r="BH371" s="250">
        <f t="shared" si="88"/>
        <v>0</v>
      </c>
      <c r="BI371" s="250">
        <f t="shared" si="89"/>
        <v>0</v>
      </c>
      <c r="BJ371" s="249" t="s">
        <v>76</v>
      </c>
      <c r="BK371" s="250">
        <f t="shared" si="90"/>
        <v>0</v>
      </c>
      <c r="BL371" s="249" t="s">
        <v>147</v>
      </c>
      <c r="BM371" s="248" t="s">
        <v>1861</v>
      </c>
    </row>
    <row r="372" spans="1:65" s="18" customFormat="1" ht="16.5" customHeight="1" x14ac:dyDescent="0.2">
      <c r="A372" s="15"/>
      <c r="B372" s="16"/>
      <c r="C372" s="285">
        <v>240</v>
      </c>
      <c r="D372" s="255" t="s">
        <v>142</v>
      </c>
      <c r="E372" s="286" t="s">
        <v>2561</v>
      </c>
      <c r="F372" s="239" t="s">
        <v>1586</v>
      </c>
      <c r="G372" s="235" t="s">
        <v>1442</v>
      </c>
      <c r="H372" s="236">
        <v>2</v>
      </c>
      <c r="I372" s="237"/>
      <c r="J372" s="238">
        <f t="shared" si="81"/>
        <v>0</v>
      </c>
      <c r="K372" s="239" t="s">
        <v>2280</v>
      </c>
      <c r="L372" s="16"/>
      <c r="M372" s="93" t="s">
        <v>1</v>
      </c>
      <c r="N372" s="94" t="s">
        <v>34</v>
      </c>
      <c r="O372" s="95">
        <v>0</v>
      </c>
      <c r="P372" s="95">
        <f t="shared" si="82"/>
        <v>0</v>
      </c>
      <c r="Q372" s="95">
        <v>0</v>
      </c>
      <c r="R372" s="95">
        <f t="shared" si="83"/>
        <v>0</v>
      </c>
      <c r="S372" s="95">
        <v>0</v>
      </c>
      <c r="T372" s="96">
        <f t="shared" si="84"/>
        <v>0</v>
      </c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R372" s="97" t="s">
        <v>147</v>
      </c>
      <c r="AT372" s="97" t="s">
        <v>142</v>
      </c>
      <c r="AU372" s="97" t="s">
        <v>76</v>
      </c>
      <c r="AY372" s="7" t="s">
        <v>140</v>
      </c>
      <c r="BE372" s="98">
        <f t="shared" si="85"/>
        <v>0</v>
      </c>
      <c r="BF372" s="98">
        <f t="shared" si="86"/>
        <v>0</v>
      </c>
      <c r="BG372" s="98">
        <f t="shared" si="87"/>
        <v>0</v>
      </c>
      <c r="BH372" s="98">
        <f t="shared" si="88"/>
        <v>0</v>
      </c>
      <c r="BI372" s="98">
        <f t="shared" si="89"/>
        <v>0</v>
      </c>
      <c r="BJ372" s="7" t="s">
        <v>76</v>
      </c>
      <c r="BK372" s="98">
        <f t="shared" si="90"/>
        <v>0</v>
      </c>
      <c r="BL372" s="7" t="s">
        <v>147</v>
      </c>
      <c r="BM372" s="97" t="s">
        <v>1862</v>
      </c>
    </row>
    <row r="373" spans="1:65" s="18" customFormat="1" ht="16.5" customHeight="1" x14ac:dyDescent="0.2">
      <c r="A373" s="15"/>
      <c r="B373" s="16"/>
      <c r="C373" s="274">
        <v>241</v>
      </c>
      <c r="D373" s="266" t="s">
        <v>216</v>
      </c>
      <c r="E373" s="275" t="s">
        <v>2562</v>
      </c>
      <c r="F373" s="268" t="s">
        <v>1863</v>
      </c>
      <c r="G373" s="269" t="s">
        <v>1442</v>
      </c>
      <c r="H373" s="270">
        <v>6</v>
      </c>
      <c r="I373" s="271"/>
      <c r="J373" s="272">
        <f t="shared" si="81"/>
        <v>0</v>
      </c>
      <c r="K373" s="268" t="s">
        <v>2280</v>
      </c>
      <c r="L373" s="161"/>
      <c r="M373" s="162" t="s">
        <v>1</v>
      </c>
      <c r="N373" s="163" t="s">
        <v>34</v>
      </c>
      <c r="O373" s="95">
        <v>0</v>
      </c>
      <c r="P373" s="95">
        <f t="shared" si="82"/>
        <v>0</v>
      </c>
      <c r="Q373" s="95">
        <v>0</v>
      </c>
      <c r="R373" s="95">
        <f t="shared" si="83"/>
        <v>0</v>
      </c>
      <c r="S373" s="95">
        <v>0</v>
      </c>
      <c r="T373" s="96">
        <f t="shared" si="84"/>
        <v>0</v>
      </c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R373" s="97" t="s">
        <v>190</v>
      </c>
      <c r="AT373" s="97" t="s">
        <v>216</v>
      </c>
      <c r="AU373" s="97" t="s">
        <v>76</v>
      </c>
      <c r="AY373" s="7" t="s">
        <v>140</v>
      </c>
      <c r="BE373" s="98">
        <f t="shared" si="85"/>
        <v>0</v>
      </c>
      <c r="BF373" s="98">
        <f t="shared" si="86"/>
        <v>0</v>
      </c>
      <c r="BG373" s="98">
        <f t="shared" si="87"/>
        <v>0</v>
      </c>
      <c r="BH373" s="98">
        <f t="shared" si="88"/>
        <v>0</v>
      </c>
      <c r="BI373" s="98">
        <f t="shared" si="89"/>
        <v>0</v>
      </c>
      <c r="BJ373" s="7" t="s">
        <v>76</v>
      </c>
      <c r="BK373" s="98">
        <f t="shared" si="90"/>
        <v>0</v>
      </c>
      <c r="BL373" s="7" t="s">
        <v>147</v>
      </c>
      <c r="BM373" s="97" t="s">
        <v>1324</v>
      </c>
    </row>
    <row r="374" spans="1:65" s="18" customFormat="1" ht="16.5" customHeight="1" x14ac:dyDescent="0.2">
      <c r="A374" s="15"/>
      <c r="B374" s="16"/>
      <c r="C374" s="285">
        <v>242</v>
      </c>
      <c r="D374" s="255" t="s">
        <v>142</v>
      </c>
      <c r="E374" s="286" t="s">
        <v>2563</v>
      </c>
      <c r="F374" s="239" t="s">
        <v>1586</v>
      </c>
      <c r="G374" s="235" t="s">
        <v>1442</v>
      </c>
      <c r="H374" s="236">
        <v>6</v>
      </c>
      <c r="I374" s="237"/>
      <c r="J374" s="238">
        <f t="shared" si="81"/>
        <v>0</v>
      </c>
      <c r="K374" s="239" t="s">
        <v>2280</v>
      </c>
      <c r="L374" s="16"/>
      <c r="M374" s="93" t="s">
        <v>1</v>
      </c>
      <c r="N374" s="94" t="s">
        <v>34</v>
      </c>
      <c r="O374" s="95">
        <v>0</v>
      </c>
      <c r="P374" s="95">
        <f t="shared" si="82"/>
        <v>0</v>
      </c>
      <c r="Q374" s="95">
        <v>0</v>
      </c>
      <c r="R374" s="95">
        <f t="shared" si="83"/>
        <v>0</v>
      </c>
      <c r="S374" s="95">
        <v>0</v>
      </c>
      <c r="T374" s="96">
        <f t="shared" si="84"/>
        <v>0</v>
      </c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R374" s="97" t="s">
        <v>147</v>
      </c>
      <c r="AT374" s="97" t="s">
        <v>142</v>
      </c>
      <c r="AU374" s="97" t="s">
        <v>76</v>
      </c>
      <c r="AY374" s="7" t="s">
        <v>140</v>
      </c>
      <c r="BE374" s="98">
        <f t="shared" si="85"/>
        <v>0</v>
      </c>
      <c r="BF374" s="98">
        <f t="shared" si="86"/>
        <v>0</v>
      </c>
      <c r="BG374" s="98">
        <f t="shared" si="87"/>
        <v>0</v>
      </c>
      <c r="BH374" s="98">
        <f t="shared" si="88"/>
        <v>0</v>
      </c>
      <c r="BI374" s="98">
        <f t="shared" si="89"/>
        <v>0</v>
      </c>
      <c r="BJ374" s="7" t="s">
        <v>76</v>
      </c>
      <c r="BK374" s="98">
        <f t="shared" si="90"/>
        <v>0</v>
      </c>
      <c r="BL374" s="7" t="s">
        <v>147</v>
      </c>
      <c r="BM374" s="97" t="s">
        <v>1864</v>
      </c>
    </row>
    <row r="375" spans="1:65" s="18" customFormat="1" ht="33" customHeight="1" x14ac:dyDescent="0.2">
      <c r="A375" s="15"/>
      <c r="B375" s="16"/>
      <c r="C375" s="274">
        <v>243</v>
      </c>
      <c r="D375" s="266" t="s">
        <v>216</v>
      </c>
      <c r="E375" s="275" t="s">
        <v>2564</v>
      </c>
      <c r="F375" s="268" t="s">
        <v>2773</v>
      </c>
      <c r="G375" s="269" t="s">
        <v>1442</v>
      </c>
      <c r="H375" s="270">
        <v>10</v>
      </c>
      <c r="I375" s="271"/>
      <c r="J375" s="272">
        <f t="shared" si="81"/>
        <v>0</v>
      </c>
      <c r="K375" s="268" t="s">
        <v>2280</v>
      </c>
      <c r="L375" s="161"/>
      <c r="M375" s="162" t="s">
        <v>1</v>
      </c>
      <c r="N375" s="163" t="s">
        <v>34</v>
      </c>
      <c r="O375" s="95">
        <v>0</v>
      </c>
      <c r="P375" s="95">
        <f t="shared" si="82"/>
        <v>0</v>
      </c>
      <c r="Q375" s="95">
        <v>0</v>
      </c>
      <c r="R375" s="95">
        <f t="shared" si="83"/>
        <v>0</v>
      </c>
      <c r="S375" s="95">
        <v>0</v>
      </c>
      <c r="T375" s="96">
        <f t="shared" si="84"/>
        <v>0</v>
      </c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R375" s="97" t="s">
        <v>190</v>
      </c>
      <c r="AT375" s="97" t="s">
        <v>216</v>
      </c>
      <c r="AU375" s="97" t="s">
        <v>76</v>
      </c>
      <c r="AY375" s="7" t="s">
        <v>140</v>
      </c>
      <c r="BE375" s="98">
        <f t="shared" si="85"/>
        <v>0</v>
      </c>
      <c r="BF375" s="98">
        <f t="shared" si="86"/>
        <v>0</v>
      </c>
      <c r="BG375" s="98">
        <f t="shared" si="87"/>
        <v>0</v>
      </c>
      <c r="BH375" s="98">
        <f t="shared" si="88"/>
        <v>0</v>
      </c>
      <c r="BI375" s="98">
        <f t="shared" si="89"/>
        <v>0</v>
      </c>
      <c r="BJ375" s="7" t="s">
        <v>76</v>
      </c>
      <c r="BK375" s="98">
        <f t="shared" si="90"/>
        <v>0</v>
      </c>
      <c r="BL375" s="7" t="s">
        <v>147</v>
      </c>
      <c r="BM375" s="97" t="s">
        <v>1865</v>
      </c>
    </row>
    <row r="376" spans="1:65" s="18" customFormat="1" ht="16.5" customHeight="1" x14ac:dyDescent="0.2">
      <c r="A376" s="15"/>
      <c r="B376" s="16"/>
      <c r="C376" s="285">
        <v>244</v>
      </c>
      <c r="D376" s="255" t="s">
        <v>142</v>
      </c>
      <c r="E376" s="286" t="s">
        <v>2565</v>
      </c>
      <c r="F376" s="239" t="s">
        <v>1586</v>
      </c>
      <c r="G376" s="235" t="s">
        <v>1442</v>
      </c>
      <c r="H376" s="236">
        <v>10</v>
      </c>
      <c r="I376" s="237"/>
      <c r="J376" s="238">
        <f t="shared" si="81"/>
        <v>0</v>
      </c>
      <c r="K376" s="239" t="s">
        <v>2280</v>
      </c>
      <c r="L376" s="16"/>
      <c r="M376" s="93" t="s">
        <v>1</v>
      </c>
      <c r="N376" s="94" t="s">
        <v>34</v>
      </c>
      <c r="O376" s="95">
        <v>0</v>
      </c>
      <c r="P376" s="95">
        <f t="shared" si="82"/>
        <v>0</v>
      </c>
      <c r="Q376" s="95">
        <v>0</v>
      </c>
      <c r="R376" s="95">
        <f t="shared" si="83"/>
        <v>0</v>
      </c>
      <c r="S376" s="95">
        <v>0</v>
      </c>
      <c r="T376" s="96">
        <f t="shared" si="84"/>
        <v>0</v>
      </c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R376" s="97" t="s">
        <v>147</v>
      </c>
      <c r="AT376" s="97" t="s">
        <v>142</v>
      </c>
      <c r="AU376" s="97" t="s">
        <v>76</v>
      </c>
      <c r="AY376" s="7" t="s">
        <v>140</v>
      </c>
      <c r="BE376" s="98">
        <f t="shared" si="85"/>
        <v>0</v>
      </c>
      <c r="BF376" s="98">
        <f t="shared" si="86"/>
        <v>0</v>
      </c>
      <c r="BG376" s="98">
        <f t="shared" si="87"/>
        <v>0</v>
      </c>
      <c r="BH376" s="98">
        <f t="shared" si="88"/>
        <v>0</v>
      </c>
      <c r="BI376" s="98">
        <f t="shared" si="89"/>
        <v>0</v>
      </c>
      <c r="BJ376" s="7" t="s">
        <v>76</v>
      </c>
      <c r="BK376" s="98">
        <f t="shared" si="90"/>
        <v>0</v>
      </c>
      <c r="BL376" s="7" t="s">
        <v>147</v>
      </c>
      <c r="BM376" s="97" t="s">
        <v>1866</v>
      </c>
    </row>
    <row r="377" spans="1:65" s="76" customFormat="1" ht="25.9" customHeight="1" x14ac:dyDescent="0.2">
      <c r="B377" s="77"/>
      <c r="D377" s="78" t="s">
        <v>67</v>
      </c>
      <c r="E377" s="79" t="s">
        <v>1867</v>
      </c>
      <c r="F377" s="79" t="s">
        <v>1868</v>
      </c>
      <c r="H377" s="233"/>
      <c r="J377" s="80">
        <f>SUM(J378:J382)</f>
        <v>0</v>
      </c>
      <c r="L377" s="77"/>
      <c r="M377" s="81"/>
      <c r="N377" s="82"/>
      <c r="O377" s="82"/>
      <c r="P377" s="83">
        <f>SUM(P378:P382)</f>
        <v>0</v>
      </c>
      <c r="Q377" s="82"/>
      <c r="R377" s="83">
        <f>SUM(R378:R382)</f>
        <v>0</v>
      </c>
      <c r="S377" s="82"/>
      <c r="T377" s="84">
        <f>SUM(T378:T382)</f>
        <v>0</v>
      </c>
      <c r="W377" s="294"/>
      <c r="AR377" s="78" t="s">
        <v>76</v>
      </c>
      <c r="AT377" s="85" t="s">
        <v>67</v>
      </c>
      <c r="AU377" s="85" t="s">
        <v>68</v>
      </c>
      <c r="AY377" s="78" t="s">
        <v>140</v>
      </c>
      <c r="BK377" s="86">
        <f>SUM(BK378:BK382)</f>
        <v>0</v>
      </c>
    </row>
    <row r="378" spans="1:65" s="18" customFormat="1" ht="21.75" customHeight="1" x14ac:dyDescent="0.2">
      <c r="A378" s="15"/>
      <c r="B378" s="16"/>
      <c r="C378" s="255">
        <v>245</v>
      </c>
      <c r="D378" s="255" t="s">
        <v>142</v>
      </c>
      <c r="E378" s="256" t="s">
        <v>2566</v>
      </c>
      <c r="F378" s="239" t="s">
        <v>1869</v>
      </c>
      <c r="G378" s="235" t="s">
        <v>1451</v>
      </c>
      <c r="H378" s="236">
        <v>60</v>
      </c>
      <c r="I378" s="237"/>
      <c r="J378" s="238">
        <f>ROUND(I378*H378,2)</f>
        <v>0</v>
      </c>
      <c r="K378" s="239" t="s">
        <v>2280</v>
      </c>
      <c r="L378" s="16"/>
      <c r="M378" s="93" t="s">
        <v>1</v>
      </c>
      <c r="N378" s="94" t="s">
        <v>34</v>
      </c>
      <c r="O378" s="95">
        <v>0</v>
      </c>
      <c r="P378" s="95">
        <f>O378*H378</f>
        <v>0</v>
      </c>
      <c r="Q378" s="95">
        <v>0</v>
      </c>
      <c r="R378" s="95">
        <f>Q378*H378</f>
        <v>0</v>
      </c>
      <c r="S378" s="95">
        <v>0</v>
      </c>
      <c r="T378" s="96">
        <f>S378*H378</f>
        <v>0</v>
      </c>
      <c r="U378" s="15"/>
      <c r="V378" s="15"/>
      <c r="W378" s="98"/>
      <c r="X378" s="15"/>
      <c r="Y378" s="15"/>
      <c r="Z378" s="15"/>
      <c r="AA378" s="15"/>
      <c r="AB378" s="15"/>
      <c r="AC378" s="15"/>
      <c r="AD378" s="15"/>
      <c r="AE378" s="15"/>
      <c r="AR378" s="97" t="s">
        <v>147</v>
      </c>
      <c r="AT378" s="97" t="s">
        <v>142</v>
      </c>
      <c r="AU378" s="97" t="s">
        <v>76</v>
      </c>
      <c r="AY378" s="7" t="s">
        <v>140</v>
      </c>
      <c r="BE378" s="98">
        <f>IF(N378="základní",J378,0)</f>
        <v>0</v>
      </c>
      <c r="BF378" s="98">
        <f>IF(N378="snížená",J378,0)</f>
        <v>0</v>
      </c>
      <c r="BG378" s="98">
        <f>IF(N378="zákl. přenesená",J378,0)</f>
        <v>0</v>
      </c>
      <c r="BH378" s="98">
        <f>IF(N378="sníž. přenesená",J378,0)</f>
        <v>0</v>
      </c>
      <c r="BI378" s="98">
        <f>IF(N378="nulová",J378,0)</f>
        <v>0</v>
      </c>
      <c r="BJ378" s="7" t="s">
        <v>76</v>
      </c>
      <c r="BK378" s="98">
        <f>ROUND(I378*H378,2)</f>
        <v>0</v>
      </c>
      <c r="BL378" s="7" t="s">
        <v>147</v>
      </c>
      <c r="BM378" s="97" t="s">
        <v>1870</v>
      </c>
    </row>
    <row r="379" spans="1:65" s="18" customFormat="1" ht="87.75" customHeight="1" x14ac:dyDescent="0.2">
      <c r="A379" s="15"/>
      <c r="B379" s="16"/>
      <c r="C379" s="266">
        <v>246</v>
      </c>
      <c r="D379" s="266" t="s">
        <v>216</v>
      </c>
      <c r="E379" s="267" t="s">
        <v>2567</v>
      </c>
      <c r="F379" s="268" t="s">
        <v>2315</v>
      </c>
      <c r="G379" s="269" t="s">
        <v>1442</v>
      </c>
      <c r="H379" s="270">
        <v>1</v>
      </c>
      <c r="I379" s="271"/>
      <c r="J379" s="272">
        <f>ROUND(I379*H379,2)</f>
        <v>0</v>
      </c>
      <c r="K379" s="268" t="s">
        <v>2280</v>
      </c>
      <c r="L379" s="161"/>
      <c r="M379" s="162" t="s">
        <v>1</v>
      </c>
      <c r="N379" s="163" t="s">
        <v>34</v>
      </c>
      <c r="O379" s="95">
        <v>0</v>
      </c>
      <c r="P379" s="95">
        <f>O379*H379</f>
        <v>0</v>
      </c>
      <c r="Q379" s="95">
        <v>0</v>
      </c>
      <c r="R379" s="95">
        <f>Q379*H379</f>
        <v>0</v>
      </c>
      <c r="S379" s="95">
        <v>0</v>
      </c>
      <c r="T379" s="96">
        <f>S379*H379</f>
        <v>0</v>
      </c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R379" s="97" t="s">
        <v>190</v>
      </c>
      <c r="AT379" s="97" t="s">
        <v>216</v>
      </c>
      <c r="AU379" s="97" t="s">
        <v>76</v>
      </c>
      <c r="AY379" s="7" t="s">
        <v>140</v>
      </c>
      <c r="BE379" s="98">
        <f>IF(N379="základní",J379,0)</f>
        <v>0</v>
      </c>
      <c r="BF379" s="98">
        <f>IF(N379="snížená",J379,0)</f>
        <v>0</v>
      </c>
      <c r="BG379" s="98">
        <f>IF(N379="zákl. přenesená",J379,0)</f>
        <v>0</v>
      </c>
      <c r="BH379" s="98">
        <f>IF(N379="sníž. přenesená",J379,0)</f>
        <v>0</v>
      </c>
      <c r="BI379" s="98">
        <f>IF(N379="nulová",J379,0)</f>
        <v>0</v>
      </c>
      <c r="BJ379" s="7" t="s">
        <v>76</v>
      </c>
      <c r="BK379" s="98">
        <f>ROUND(I379*H379,2)</f>
        <v>0</v>
      </c>
      <c r="BL379" s="7" t="s">
        <v>147</v>
      </c>
      <c r="BM379" s="97" t="s">
        <v>1871</v>
      </c>
    </row>
    <row r="380" spans="1:65" s="18" customFormat="1" ht="16.5" customHeight="1" x14ac:dyDescent="0.2">
      <c r="A380" s="15"/>
      <c r="B380" s="16"/>
      <c r="C380" s="255">
        <v>247</v>
      </c>
      <c r="D380" s="255" t="s">
        <v>142</v>
      </c>
      <c r="E380" s="256" t="s">
        <v>2568</v>
      </c>
      <c r="F380" s="239" t="s">
        <v>1872</v>
      </c>
      <c r="G380" s="235" t="s">
        <v>1451</v>
      </c>
      <c r="H380" s="236">
        <v>30</v>
      </c>
      <c r="I380" s="237"/>
      <c r="J380" s="238">
        <f>ROUND(I380*H380,2)</f>
        <v>0</v>
      </c>
      <c r="K380" s="239" t="s">
        <v>2280</v>
      </c>
      <c r="L380" s="16"/>
      <c r="M380" s="93" t="s">
        <v>1</v>
      </c>
      <c r="N380" s="94" t="s">
        <v>34</v>
      </c>
      <c r="O380" s="95">
        <v>0</v>
      </c>
      <c r="P380" s="95">
        <f>O380*H380</f>
        <v>0</v>
      </c>
      <c r="Q380" s="95">
        <v>0</v>
      </c>
      <c r="R380" s="95">
        <f>Q380*H380</f>
        <v>0</v>
      </c>
      <c r="S380" s="95">
        <v>0</v>
      </c>
      <c r="T380" s="96">
        <f>S380*H380</f>
        <v>0</v>
      </c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R380" s="97" t="s">
        <v>147</v>
      </c>
      <c r="AT380" s="97" t="s">
        <v>142</v>
      </c>
      <c r="AU380" s="97" t="s">
        <v>76</v>
      </c>
      <c r="AY380" s="7" t="s">
        <v>140</v>
      </c>
      <c r="BE380" s="98">
        <f>IF(N380="základní",J380,0)</f>
        <v>0</v>
      </c>
      <c r="BF380" s="98">
        <f>IF(N380="snížená",J380,0)</f>
        <v>0</v>
      </c>
      <c r="BG380" s="98">
        <f>IF(N380="zákl. přenesená",J380,0)</f>
        <v>0</v>
      </c>
      <c r="BH380" s="98">
        <f>IF(N380="sníž. přenesená",J380,0)</f>
        <v>0</v>
      </c>
      <c r="BI380" s="98">
        <f>IF(N380="nulová",J380,0)</f>
        <v>0</v>
      </c>
      <c r="BJ380" s="7" t="s">
        <v>76</v>
      </c>
      <c r="BK380" s="98">
        <f>ROUND(I380*H380,2)</f>
        <v>0</v>
      </c>
      <c r="BL380" s="7" t="s">
        <v>147</v>
      </c>
      <c r="BM380" s="97" t="s">
        <v>1873</v>
      </c>
    </row>
    <row r="381" spans="1:65" s="18" customFormat="1" ht="28.5" customHeight="1" x14ac:dyDescent="0.2">
      <c r="A381" s="15"/>
      <c r="B381" s="16"/>
      <c r="C381" s="266">
        <v>248</v>
      </c>
      <c r="D381" s="266" t="s">
        <v>216</v>
      </c>
      <c r="E381" s="267" t="s">
        <v>2569</v>
      </c>
      <c r="F381" s="268" t="s">
        <v>2774</v>
      </c>
      <c r="G381" s="269" t="s">
        <v>1442</v>
      </c>
      <c r="H381" s="270">
        <v>25</v>
      </c>
      <c r="I381" s="271"/>
      <c r="J381" s="272">
        <f>ROUND(I381*H381,2)</f>
        <v>0</v>
      </c>
      <c r="K381" s="268" t="s">
        <v>2280</v>
      </c>
      <c r="L381" s="161"/>
      <c r="M381" s="162" t="s">
        <v>1</v>
      </c>
      <c r="N381" s="163" t="s">
        <v>34</v>
      </c>
      <c r="O381" s="95">
        <v>0</v>
      </c>
      <c r="P381" s="95">
        <f>O381*H381</f>
        <v>0</v>
      </c>
      <c r="Q381" s="95">
        <v>0</v>
      </c>
      <c r="R381" s="95">
        <f>Q381*H381</f>
        <v>0</v>
      </c>
      <c r="S381" s="95">
        <v>0</v>
      </c>
      <c r="T381" s="96">
        <f>S381*H381</f>
        <v>0</v>
      </c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R381" s="97" t="s">
        <v>190</v>
      </c>
      <c r="AT381" s="97" t="s">
        <v>216</v>
      </c>
      <c r="AU381" s="97" t="s">
        <v>76</v>
      </c>
      <c r="AY381" s="7" t="s">
        <v>140</v>
      </c>
      <c r="BE381" s="98">
        <f>IF(N381="základní",J381,0)</f>
        <v>0</v>
      </c>
      <c r="BF381" s="98">
        <f>IF(N381="snížená",J381,0)</f>
        <v>0</v>
      </c>
      <c r="BG381" s="98">
        <f>IF(N381="zákl. přenesená",J381,0)</f>
        <v>0</v>
      </c>
      <c r="BH381" s="98">
        <f>IF(N381="sníž. přenesená",J381,0)</f>
        <v>0</v>
      </c>
      <c r="BI381" s="98">
        <f>IF(N381="nulová",J381,0)</f>
        <v>0</v>
      </c>
      <c r="BJ381" s="7" t="s">
        <v>76</v>
      </c>
      <c r="BK381" s="98">
        <f>ROUND(I381*H381,2)</f>
        <v>0</v>
      </c>
      <c r="BL381" s="7" t="s">
        <v>147</v>
      </c>
      <c r="BM381" s="97" t="s">
        <v>1874</v>
      </c>
    </row>
    <row r="382" spans="1:65" s="18" customFormat="1" ht="16.5" customHeight="1" x14ac:dyDescent="0.2">
      <c r="A382" s="15"/>
      <c r="B382" s="16"/>
      <c r="C382" s="255">
        <v>249</v>
      </c>
      <c r="D382" s="255" t="s">
        <v>142</v>
      </c>
      <c r="E382" s="256" t="s">
        <v>2570</v>
      </c>
      <c r="F382" s="239" t="s">
        <v>1875</v>
      </c>
      <c r="G382" s="235" t="s">
        <v>1442</v>
      </c>
      <c r="H382" s="236">
        <v>25</v>
      </c>
      <c r="I382" s="237"/>
      <c r="J382" s="238">
        <f>ROUND(I382*H382,2)</f>
        <v>0</v>
      </c>
      <c r="K382" s="239" t="s">
        <v>2280</v>
      </c>
      <c r="L382" s="16"/>
      <c r="M382" s="93" t="s">
        <v>1</v>
      </c>
      <c r="N382" s="94" t="s">
        <v>34</v>
      </c>
      <c r="O382" s="95">
        <v>0</v>
      </c>
      <c r="P382" s="95">
        <f>O382*H382</f>
        <v>0</v>
      </c>
      <c r="Q382" s="95">
        <v>0</v>
      </c>
      <c r="R382" s="95">
        <f>Q382*H382</f>
        <v>0</v>
      </c>
      <c r="S382" s="95">
        <v>0</v>
      </c>
      <c r="T382" s="96">
        <f>S382*H382</f>
        <v>0</v>
      </c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R382" s="97" t="s">
        <v>147</v>
      </c>
      <c r="AT382" s="97" t="s">
        <v>142</v>
      </c>
      <c r="AU382" s="97" t="s">
        <v>76</v>
      </c>
      <c r="AY382" s="7" t="s">
        <v>140</v>
      </c>
      <c r="BE382" s="98">
        <f>IF(N382="základní",J382,0)</f>
        <v>0</v>
      </c>
      <c r="BF382" s="98">
        <f>IF(N382="snížená",J382,0)</f>
        <v>0</v>
      </c>
      <c r="BG382" s="98">
        <f>IF(N382="zákl. přenesená",J382,0)</f>
        <v>0</v>
      </c>
      <c r="BH382" s="98">
        <f>IF(N382="sníž. přenesená",J382,0)</f>
        <v>0</v>
      </c>
      <c r="BI382" s="98">
        <f>IF(N382="nulová",J382,0)</f>
        <v>0</v>
      </c>
      <c r="BJ382" s="7" t="s">
        <v>76</v>
      </c>
      <c r="BK382" s="98">
        <f>ROUND(I382*H382,2)</f>
        <v>0</v>
      </c>
      <c r="BL382" s="7" t="s">
        <v>147</v>
      </c>
      <c r="BM382" s="97" t="s">
        <v>1876</v>
      </c>
    </row>
    <row r="383" spans="1:65" s="76" customFormat="1" ht="25.9" customHeight="1" x14ac:dyDescent="0.2">
      <c r="B383" s="77"/>
      <c r="D383" s="78" t="s">
        <v>67</v>
      </c>
      <c r="E383" s="79" t="s">
        <v>1877</v>
      </c>
      <c r="F383" s="79" t="s">
        <v>1878</v>
      </c>
      <c r="H383" s="233"/>
      <c r="I383" s="164"/>
      <c r="J383" s="80">
        <f>SUM(J384:J401)</f>
        <v>0</v>
      </c>
      <c r="L383" s="77"/>
      <c r="M383" s="81"/>
      <c r="N383" s="82"/>
      <c r="O383" s="82"/>
      <c r="P383" s="83">
        <f>SUM(P384:P401)</f>
        <v>0</v>
      </c>
      <c r="Q383" s="82"/>
      <c r="R383" s="83">
        <f>SUM(R384:R401)</f>
        <v>0</v>
      </c>
      <c r="S383" s="82"/>
      <c r="T383" s="84">
        <f>SUM(T384:T401)</f>
        <v>0</v>
      </c>
      <c r="AR383" s="78" t="s">
        <v>76</v>
      </c>
      <c r="AT383" s="85" t="s">
        <v>67</v>
      </c>
      <c r="AU383" s="85" t="s">
        <v>68</v>
      </c>
      <c r="AY383" s="78" t="s">
        <v>140</v>
      </c>
      <c r="BK383" s="86">
        <f>SUM(BK384:BK401)</f>
        <v>0</v>
      </c>
    </row>
    <row r="384" spans="1:65" s="18" customFormat="1" ht="16.5" customHeight="1" x14ac:dyDescent="0.2">
      <c r="A384" s="15"/>
      <c r="B384" s="16"/>
      <c r="C384" s="255">
        <v>250</v>
      </c>
      <c r="D384" s="255" t="s">
        <v>142</v>
      </c>
      <c r="E384" s="256" t="s">
        <v>2571</v>
      </c>
      <c r="F384" s="239" t="s">
        <v>1879</v>
      </c>
      <c r="G384" s="235" t="s">
        <v>1451</v>
      </c>
      <c r="H384" s="236">
        <v>40</v>
      </c>
      <c r="I384" s="237"/>
      <c r="J384" s="238">
        <f t="shared" ref="J384:J401" si="92">ROUND(I384*H384,2)</f>
        <v>0</v>
      </c>
      <c r="K384" s="239" t="s">
        <v>2280</v>
      </c>
      <c r="L384" s="16"/>
      <c r="M384" s="93" t="s">
        <v>1</v>
      </c>
      <c r="N384" s="94" t="s">
        <v>34</v>
      </c>
      <c r="O384" s="95">
        <v>0</v>
      </c>
      <c r="P384" s="95">
        <f t="shared" ref="P384:P401" si="93">O384*H384</f>
        <v>0</v>
      </c>
      <c r="Q384" s="95">
        <v>0</v>
      </c>
      <c r="R384" s="95">
        <f t="shared" ref="R384:R401" si="94">Q384*H384</f>
        <v>0</v>
      </c>
      <c r="S384" s="95">
        <v>0</v>
      </c>
      <c r="T384" s="96">
        <f t="shared" ref="T384:T401" si="95">S384*H384</f>
        <v>0</v>
      </c>
      <c r="U384" s="15"/>
      <c r="V384" s="15"/>
      <c r="W384" s="98"/>
      <c r="X384" s="15"/>
      <c r="Y384" s="15"/>
      <c r="Z384" s="15"/>
      <c r="AA384" s="15"/>
      <c r="AB384" s="15"/>
      <c r="AC384" s="15"/>
      <c r="AD384" s="15"/>
      <c r="AE384" s="15"/>
      <c r="AR384" s="97" t="s">
        <v>147</v>
      </c>
      <c r="AT384" s="97" t="s">
        <v>142</v>
      </c>
      <c r="AU384" s="97" t="s">
        <v>76</v>
      </c>
      <c r="AY384" s="7" t="s">
        <v>140</v>
      </c>
      <c r="BE384" s="98">
        <f t="shared" ref="BE384:BE401" si="96">IF(N384="základní",J384,0)</f>
        <v>0</v>
      </c>
      <c r="BF384" s="98">
        <f t="shared" ref="BF384:BF401" si="97">IF(N384="snížená",J384,0)</f>
        <v>0</v>
      </c>
      <c r="BG384" s="98">
        <f t="shared" ref="BG384:BG401" si="98">IF(N384="zákl. přenesená",J384,0)</f>
        <v>0</v>
      </c>
      <c r="BH384" s="98">
        <f t="shared" ref="BH384:BH401" si="99">IF(N384="sníž. přenesená",J384,0)</f>
        <v>0</v>
      </c>
      <c r="BI384" s="98">
        <f t="shared" ref="BI384:BI401" si="100">IF(N384="nulová",J384,0)</f>
        <v>0</v>
      </c>
      <c r="BJ384" s="7" t="s">
        <v>76</v>
      </c>
      <c r="BK384" s="98">
        <f t="shared" ref="BK384:BK401" si="101">ROUND(I384*H384,2)</f>
        <v>0</v>
      </c>
      <c r="BL384" s="7" t="s">
        <v>147</v>
      </c>
      <c r="BM384" s="97" t="s">
        <v>1880</v>
      </c>
    </row>
    <row r="385" spans="1:65" s="18" customFormat="1" ht="24.2" customHeight="1" x14ac:dyDescent="0.2">
      <c r="A385" s="15"/>
      <c r="B385" s="16"/>
      <c r="C385" s="255">
        <v>251</v>
      </c>
      <c r="D385" s="255" t="s">
        <v>142</v>
      </c>
      <c r="E385" s="256" t="s">
        <v>2572</v>
      </c>
      <c r="F385" s="239" t="s">
        <v>1881</v>
      </c>
      <c r="G385" s="235" t="s">
        <v>1451</v>
      </c>
      <c r="H385" s="236">
        <v>40</v>
      </c>
      <c r="I385" s="237"/>
      <c r="J385" s="238">
        <f t="shared" si="92"/>
        <v>0</v>
      </c>
      <c r="K385" s="239" t="s">
        <v>2280</v>
      </c>
      <c r="L385" s="16"/>
      <c r="M385" s="93" t="s">
        <v>1</v>
      </c>
      <c r="N385" s="94" t="s">
        <v>34</v>
      </c>
      <c r="O385" s="95">
        <v>0</v>
      </c>
      <c r="P385" s="95">
        <f t="shared" si="93"/>
        <v>0</v>
      </c>
      <c r="Q385" s="95">
        <v>0</v>
      </c>
      <c r="R385" s="95">
        <f t="shared" si="94"/>
        <v>0</v>
      </c>
      <c r="S385" s="95">
        <v>0</v>
      </c>
      <c r="T385" s="96">
        <f t="shared" si="95"/>
        <v>0</v>
      </c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R385" s="97" t="s">
        <v>147</v>
      </c>
      <c r="AT385" s="97" t="s">
        <v>142</v>
      </c>
      <c r="AU385" s="97" t="s">
        <v>76</v>
      </c>
      <c r="AY385" s="7" t="s">
        <v>140</v>
      </c>
      <c r="BE385" s="98">
        <f t="shared" si="96"/>
        <v>0</v>
      </c>
      <c r="BF385" s="98">
        <f t="shared" si="97"/>
        <v>0</v>
      </c>
      <c r="BG385" s="98">
        <f t="shared" si="98"/>
        <v>0</v>
      </c>
      <c r="BH385" s="98">
        <f t="shared" si="99"/>
        <v>0</v>
      </c>
      <c r="BI385" s="98">
        <f t="shared" si="100"/>
        <v>0</v>
      </c>
      <c r="BJ385" s="7" t="s">
        <v>76</v>
      </c>
      <c r="BK385" s="98">
        <f t="shared" si="101"/>
        <v>0</v>
      </c>
      <c r="BL385" s="7" t="s">
        <v>147</v>
      </c>
      <c r="BM385" s="97" t="s">
        <v>1882</v>
      </c>
    </row>
    <row r="386" spans="1:65" s="18" customFormat="1" ht="16.5" customHeight="1" x14ac:dyDescent="0.2">
      <c r="A386" s="15"/>
      <c r="B386" s="16"/>
      <c r="C386" s="255">
        <v>252</v>
      </c>
      <c r="D386" s="255" t="s">
        <v>142</v>
      </c>
      <c r="E386" s="256" t="s">
        <v>2573</v>
      </c>
      <c r="F386" s="239" t="s">
        <v>1883</v>
      </c>
      <c r="G386" s="235" t="s">
        <v>1451</v>
      </c>
      <c r="H386" s="236">
        <v>10</v>
      </c>
      <c r="I386" s="237"/>
      <c r="J386" s="238">
        <f t="shared" si="92"/>
        <v>0</v>
      </c>
      <c r="K386" s="239" t="s">
        <v>2280</v>
      </c>
      <c r="L386" s="16"/>
      <c r="M386" s="93" t="s">
        <v>1</v>
      </c>
      <c r="N386" s="94" t="s">
        <v>34</v>
      </c>
      <c r="O386" s="95">
        <v>0</v>
      </c>
      <c r="P386" s="95">
        <f t="shared" si="93"/>
        <v>0</v>
      </c>
      <c r="Q386" s="95">
        <v>0</v>
      </c>
      <c r="R386" s="95">
        <f t="shared" si="94"/>
        <v>0</v>
      </c>
      <c r="S386" s="95">
        <v>0</v>
      </c>
      <c r="T386" s="96">
        <f t="shared" si="95"/>
        <v>0</v>
      </c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R386" s="97" t="s">
        <v>147</v>
      </c>
      <c r="AT386" s="97" t="s">
        <v>142</v>
      </c>
      <c r="AU386" s="97" t="s">
        <v>76</v>
      </c>
      <c r="AY386" s="7" t="s">
        <v>140</v>
      </c>
      <c r="BE386" s="98">
        <f t="shared" si="96"/>
        <v>0</v>
      </c>
      <c r="BF386" s="98">
        <f t="shared" si="97"/>
        <v>0</v>
      </c>
      <c r="BG386" s="98">
        <f t="shared" si="98"/>
        <v>0</v>
      </c>
      <c r="BH386" s="98">
        <f t="shared" si="99"/>
        <v>0</v>
      </c>
      <c r="BI386" s="98">
        <f t="shared" si="100"/>
        <v>0</v>
      </c>
      <c r="BJ386" s="7" t="s">
        <v>76</v>
      </c>
      <c r="BK386" s="98">
        <f t="shared" si="101"/>
        <v>0</v>
      </c>
      <c r="BL386" s="7" t="s">
        <v>147</v>
      </c>
      <c r="BM386" s="97" t="s">
        <v>1884</v>
      </c>
    </row>
    <row r="387" spans="1:65" s="18" customFormat="1" ht="28.5" customHeight="1" x14ac:dyDescent="0.2">
      <c r="A387" s="15"/>
      <c r="B387" s="16"/>
      <c r="C387" s="255">
        <v>253</v>
      </c>
      <c r="D387" s="255" t="s">
        <v>142</v>
      </c>
      <c r="E387" s="256" t="s">
        <v>2574</v>
      </c>
      <c r="F387" s="239" t="s">
        <v>1885</v>
      </c>
      <c r="G387" s="235" t="s">
        <v>1451</v>
      </c>
      <c r="H387" s="236">
        <v>20</v>
      </c>
      <c r="I387" s="237"/>
      <c r="J387" s="238">
        <f t="shared" si="92"/>
        <v>0</v>
      </c>
      <c r="K387" s="239" t="s">
        <v>2280</v>
      </c>
      <c r="L387" s="16"/>
      <c r="M387" s="93" t="s">
        <v>1</v>
      </c>
      <c r="N387" s="94" t="s">
        <v>34</v>
      </c>
      <c r="O387" s="95">
        <v>0</v>
      </c>
      <c r="P387" s="95">
        <f t="shared" si="93"/>
        <v>0</v>
      </c>
      <c r="Q387" s="95">
        <v>0</v>
      </c>
      <c r="R387" s="95">
        <f t="shared" si="94"/>
        <v>0</v>
      </c>
      <c r="S387" s="95">
        <v>0</v>
      </c>
      <c r="T387" s="96">
        <f t="shared" si="95"/>
        <v>0</v>
      </c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R387" s="97" t="s">
        <v>147</v>
      </c>
      <c r="AT387" s="97" t="s">
        <v>142</v>
      </c>
      <c r="AU387" s="97" t="s">
        <v>76</v>
      </c>
      <c r="AY387" s="7" t="s">
        <v>140</v>
      </c>
      <c r="BE387" s="98">
        <f t="shared" si="96"/>
        <v>0</v>
      </c>
      <c r="BF387" s="98">
        <f t="shared" si="97"/>
        <v>0</v>
      </c>
      <c r="BG387" s="98">
        <f t="shared" si="98"/>
        <v>0</v>
      </c>
      <c r="BH387" s="98">
        <f t="shared" si="99"/>
        <v>0</v>
      </c>
      <c r="BI387" s="98">
        <f t="shared" si="100"/>
        <v>0</v>
      </c>
      <c r="BJ387" s="7" t="s">
        <v>76</v>
      </c>
      <c r="BK387" s="98">
        <f t="shared" si="101"/>
        <v>0</v>
      </c>
      <c r="BL387" s="7" t="s">
        <v>147</v>
      </c>
      <c r="BM387" s="97" t="s">
        <v>1886</v>
      </c>
    </row>
    <row r="388" spans="1:65" s="18" customFormat="1" ht="16.5" customHeight="1" x14ac:dyDescent="0.2">
      <c r="A388" s="15"/>
      <c r="B388" s="16"/>
      <c r="C388" s="255">
        <v>254</v>
      </c>
      <c r="D388" s="255" t="s">
        <v>142</v>
      </c>
      <c r="E388" s="256" t="s">
        <v>2575</v>
      </c>
      <c r="F388" s="239" t="s">
        <v>1887</v>
      </c>
      <c r="G388" s="235" t="s">
        <v>1451</v>
      </c>
      <c r="H388" s="236">
        <v>7</v>
      </c>
      <c r="I388" s="237"/>
      <c r="J388" s="238">
        <f t="shared" si="92"/>
        <v>0</v>
      </c>
      <c r="K388" s="239" t="s">
        <v>2280</v>
      </c>
      <c r="L388" s="16"/>
      <c r="M388" s="93" t="s">
        <v>1</v>
      </c>
      <c r="N388" s="94" t="s">
        <v>34</v>
      </c>
      <c r="O388" s="95">
        <v>0</v>
      </c>
      <c r="P388" s="95">
        <f t="shared" si="93"/>
        <v>0</v>
      </c>
      <c r="Q388" s="95">
        <v>0</v>
      </c>
      <c r="R388" s="95">
        <f t="shared" si="94"/>
        <v>0</v>
      </c>
      <c r="S388" s="95">
        <v>0</v>
      </c>
      <c r="T388" s="96">
        <f t="shared" si="95"/>
        <v>0</v>
      </c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R388" s="97" t="s">
        <v>147</v>
      </c>
      <c r="AT388" s="97" t="s">
        <v>142</v>
      </c>
      <c r="AU388" s="97" t="s">
        <v>76</v>
      </c>
      <c r="AY388" s="7" t="s">
        <v>140</v>
      </c>
      <c r="BE388" s="98">
        <f t="shared" si="96"/>
        <v>0</v>
      </c>
      <c r="BF388" s="98">
        <f t="shared" si="97"/>
        <v>0</v>
      </c>
      <c r="BG388" s="98">
        <f t="shared" si="98"/>
        <v>0</v>
      </c>
      <c r="BH388" s="98">
        <f t="shared" si="99"/>
        <v>0</v>
      </c>
      <c r="BI388" s="98">
        <f t="shared" si="100"/>
        <v>0</v>
      </c>
      <c r="BJ388" s="7" t="s">
        <v>76</v>
      </c>
      <c r="BK388" s="98">
        <f t="shared" si="101"/>
        <v>0</v>
      </c>
      <c r="BL388" s="7" t="s">
        <v>147</v>
      </c>
      <c r="BM388" s="97" t="s">
        <v>1888</v>
      </c>
    </row>
    <row r="389" spans="1:65" s="18" customFormat="1" ht="16.5" customHeight="1" x14ac:dyDescent="0.2">
      <c r="A389" s="15"/>
      <c r="B389" s="16"/>
      <c r="C389" s="255">
        <v>255</v>
      </c>
      <c r="D389" s="255" t="s">
        <v>142</v>
      </c>
      <c r="E389" s="256" t="s">
        <v>2576</v>
      </c>
      <c r="F389" s="239" t="s">
        <v>1889</v>
      </c>
      <c r="G389" s="235" t="s">
        <v>1451</v>
      </c>
      <c r="H389" s="236">
        <v>4</v>
      </c>
      <c r="I389" s="237"/>
      <c r="J389" s="238">
        <f t="shared" si="92"/>
        <v>0</v>
      </c>
      <c r="K389" s="239" t="s">
        <v>2280</v>
      </c>
      <c r="L389" s="16"/>
      <c r="M389" s="93" t="s">
        <v>1</v>
      </c>
      <c r="N389" s="94" t="s">
        <v>34</v>
      </c>
      <c r="O389" s="95">
        <v>0</v>
      </c>
      <c r="P389" s="95">
        <f t="shared" si="93"/>
        <v>0</v>
      </c>
      <c r="Q389" s="95">
        <v>0</v>
      </c>
      <c r="R389" s="95">
        <f t="shared" si="94"/>
        <v>0</v>
      </c>
      <c r="S389" s="95">
        <v>0</v>
      </c>
      <c r="T389" s="96">
        <f t="shared" si="95"/>
        <v>0</v>
      </c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R389" s="97" t="s">
        <v>147</v>
      </c>
      <c r="AT389" s="97" t="s">
        <v>142</v>
      </c>
      <c r="AU389" s="97" t="s">
        <v>76</v>
      </c>
      <c r="AY389" s="7" t="s">
        <v>140</v>
      </c>
      <c r="BE389" s="98">
        <f t="shared" si="96"/>
        <v>0</v>
      </c>
      <c r="BF389" s="98">
        <f t="shared" si="97"/>
        <v>0</v>
      </c>
      <c r="BG389" s="98">
        <f t="shared" si="98"/>
        <v>0</v>
      </c>
      <c r="BH389" s="98">
        <f t="shared" si="99"/>
        <v>0</v>
      </c>
      <c r="BI389" s="98">
        <f t="shared" si="100"/>
        <v>0</v>
      </c>
      <c r="BJ389" s="7" t="s">
        <v>76</v>
      </c>
      <c r="BK389" s="98">
        <f t="shared" si="101"/>
        <v>0</v>
      </c>
      <c r="BL389" s="7" t="s">
        <v>147</v>
      </c>
      <c r="BM389" s="97" t="s">
        <v>1890</v>
      </c>
    </row>
    <row r="390" spans="1:65" s="18" customFormat="1" ht="24.2" customHeight="1" x14ac:dyDescent="0.2">
      <c r="A390" s="15"/>
      <c r="B390" s="16"/>
      <c r="C390" s="255">
        <v>256</v>
      </c>
      <c r="D390" s="255" t="s">
        <v>142</v>
      </c>
      <c r="E390" s="256" t="s">
        <v>2577</v>
      </c>
      <c r="F390" s="239" t="s">
        <v>1891</v>
      </c>
      <c r="G390" s="235" t="s">
        <v>1451</v>
      </c>
      <c r="H390" s="236">
        <v>10</v>
      </c>
      <c r="I390" s="237"/>
      <c r="J390" s="238">
        <f t="shared" si="92"/>
        <v>0</v>
      </c>
      <c r="K390" s="239" t="s">
        <v>2280</v>
      </c>
      <c r="L390" s="16"/>
      <c r="M390" s="93" t="s">
        <v>1</v>
      </c>
      <c r="N390" s="94" t="s">
        <v>34</v>
      </c>
      <c r="O390" s="95">
        <v>0</v>
      </c>
      <c r="P390" s="95">
        <f t="shared" si="93"/>
        <v>0</v>
      </c>
      <c r="Q390" s="95">
        <v>0</v>
      </c>
      <c r="R390" s="95">
        <f t="shared" si="94"/>
        <v>0</v>
      </c>
      <c r="S390" s="95">
        <v>0</v>
      </c>
      <c r="T390" s="96">
        <f t="shared" si="95"/>
        <v>0</v>
      </c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R390" s="97" t="s">
        <v>147</v>
      </c>
      <c r="AT390" s="97" t="s">
        <v>142</v>
      </c>
      <c r="AU390" s="97" t="s">
        <v>76</v>
      </c>
      <c r="AY390" s="7" t="s">
        <v>140</v>
      </c>
      <c r="BE390" s="98">
        <f t="shared" si="96"/>
        <v>0</v>
      </c>
      <c r="BF390" s="98">
        <f t="shared" si="97"/>
        <v>0</v>
      </c>
      <c r="BG390" s="98">
        <f t="shared" si="98"/>
        <v>0</v>
      </c>
      <c r="BH390" s="98">
        <f t="shared" si="99"/>
        <v>0</v>
      </c>
      <c r="BI390" s="98">
        <f t="shared" si="100"/>
        <v>0</v>
      </c>
      <c r="BJ390" s="7" t="s">
        <v>76</v>
      </c>
      <c r="BK390" s="98">
        <f t="shared" si="101"/>
        <v>0</v>
      </c>
      <c r="BL390" s="7" t="s">
        <v>147</v>
      </c>
      <c r="BM390" s="97" t="s">
        <v>1892</v>
      </c>
    </row>
    <row r="391" spans="1:65" s="18" customFormat="1" ht="16.5" customHeight="1" x14ac:dyDescent="0.2">
      <c r="A391" s="15"/>
      <c r="B391" s="16"/>
      <c r="C391" s="255">
        <v>257</v>
      </c>
      <c r="D391" s="255" t="s">
        <v>142</v>
      </c>
      <c r="E391" s="256" t="s">
        <v>2578</v>
      </c>
      <c r="F391" s="239" t="s">
        <v>1893</v>
      </c>
      <c r="G391" s="235" t="s">
        <v>1451</v>
      </c>
      <c r="H391" s="236">
        <v>15</v>
      </c>
      <c r="I391" s="237"/>
      <c r="J391" s="238">
        <f t="shared" si="92"/>
        <v>0</v>
      </c>
      <c r="K391" s="239" t="s">
        <v>2280</v>
      </c>
      <c r="L391" s="16"/>
      <c r="M391" s="93" t="s">
        <v>1</v>
      </c>
      <c r="N391" s="94" t="s">
        <v>34</v>
      </c>
      <c r="O391" s="95">
        <v>0</v>
      </c>
      <c r="P391" s="95">
        <f t="shared" si="93"/>
        <v>0</v>
      </c>
      <c r="Q391" s="95">
        <v>0</v>
      </c>
      <c r="R391" s="95">
        <f t="shared" si="94"/>
        <v>0</v>
      </c>
      <c r="S391" s="95">
        <v>0</v>
      </c>
      <c r="T391" s="96">
        <f t="shared" si="95"/>
        <v>0</v>
      </c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R391" s="97" t="s">
        <v>147</v>
      </c>
      <c r="AT391" s="97" t="s">
        <v>142</v>
      </c>
      <c r="AU391" s="97" t="s">
        <v>76</v>
      </c>
      <c r="AY391" s="7" t="s">
        <v>140</v>
      </c>
      <c r="BE391" s="98">
        <f t="shared" si="96"/>
        <v>0</v>
      </c>
      <c r="BF391" s="98">
        <f t="shared" si="97"/>
        <v>0</v>
      </c>
      <c r="BG391" s="98">
        <f t="shared" si="98"/>
        <v>0</v>
      </c>
      <c r="BH391" s="98">
        <f t="shared" si="99"/>
        <v>0</v>
      </c>
      <c r="BI391" s="98">
        <f t="shared" si="100"/>
        <v>0</v>
      </c>
      <c r="BJ391" s="7" t="s">
        <v>76</v>
      </c>
      <c r="BK391" s="98">
        <f t="shared" si="101"/>
        <v>0</v>
      </c>
      <c r="BL391" s="7" t="s">
        <v>147</v>
      </c>
      <c r="BM391" s="97" t="s">
        <v>1894</v>
      </c>
    </row>
    <row r="392" spans="1:65" s="18" customFormat="1" ht="16.5" customHeight="1" x14ac:dyDescent="0.2">
      <c r="A392" s="15"/>
      <c r="B392" s="16"/>
      <c r="C392" s="255">
        <v>258</v>
      </c>
      <c r="D392" s="255" t="s">
        <v>142</v>
      </c>
      <c r="E392" s="256" t="s">
        <v>2579</v>
      </c>
      <c r="F392" s="239" t="s">
        <v>1895</v>
      </c>
      <c r="G392" s="235" t="s">
        <v>1451</v>
      </c>
      <c r="H392" s="236">
        <v>40</v>
      </c>
      <c r="I392" s="237"/>
      <c r="J392" s="238">
        <f t="shared" si="92"/>
        <v>0</v>
      </c>
      <c r="K392" s="239" t="s">
        <v>2280</v>
      </c>
      <c r="L392" s="16"/>
      <c r="M392" s="93" t="s">
        <v>1</v>
      </c>
      <c r="N392" s="94" t="s">
        <v>34</v>
      </c>
      <c r="O392" s="95">
        <v>0</v>
      </c>
      <c r="P392" s="95">
        <f t="shared" si="93"/>
        <v>0</v>
      </c>
      <c r="Q392" s="95">
        <v>0</v>
      </c>
      <c r="R392" s="95">
        <f t="shared" si="94"/>
        <v>0</v>
      </c>
      <c r="S392" s="95">
        <v>0</v>
      </c>
      <c r="T392" s="96">
        <f t="shared" si="95"/>
        <v>0</v>
      </c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R392" s="97" t="s">
        <v>147</v>
      </c>
      <c r="AT392" s="97" t="s">
        <v>142</v>
      </c>
      <c r="AU392" s="97" t="s">
        <v>76</v>
      </c>
      <c r="AY392" s="7" t="s">
        <v>140</v>
      </c>
      <c r="BE392" s="98">
        <f t="shared" si="96"/>
        <v>0</v>
      </c>
      <c r="BF392" s="98">
        <f t="shared" si="97"/>
        <v>0</v>
      </c>
      <c r="BG392" s="98">
        <f t="shared" si="98"/>
        <v>0</v>
      </c>
      <c r="BH392" s="98">
        <f t="shared" si="99"/>
        <v>0</v>
      </c>
      <c r="BI392" s="98">
        <f t="shared" si="100"/>
        <v>0</v>
      </c>
      <c r="BJ392" s="7" t="s">
        <v>76</v>
      </c>
      <c r="BK392" s="98">
        <f t="shared" si="101"/>
        <v>0</v>
      </c>
      <c r="BL392" s="7" t="s">
        <v>147</v>
      </c>
      <c r="BM392" s="97" t="s">
        <v>1896</v>
      </c>
    </row>
    <row r="393" spans="1:65" s="18" customFormat="1" ht="16.5" customHeight="1" x14ac:dyDescent="0.2">
      <c r="A393" s="15"/>
      <c r="B393" s="16"/>
      <c r="C393" s="255">
        <v>259</v>
      </c>
      <c r="D393" s="255" t="s">
        <v>142</v>
      </c>
      <c r="E393" s="256" t="s">
        <v>2580</v>
      </c>
      <c r="F393" s="239" t="s">
        <v>1897</v>
      </c>
      <c r="G393" s="235" t="s">
        <v>1451</v>
      </c>
      <c r="H393" s="236">
        <v>10</v>
      </c>
      <c r="I393" s="237"/>
      <c r="J393" s="238">
        <f t="shared" si="92"/>
        <v>0</v>
      </c>
      <c r="K393" s="239" t="s">
        <v>2280</v>
      </c>
      <c r="L393" s="16"/>
      <c r="M393" s="93" t="s">
        <v>1</v>
      </c>
      <c r="N393" s="94" t="s">
        <v>34</v>
      </c>
      <c r="O393" s="95">
        <v>0</v>
      </c>
      <c r="P393" s="95">
        <f t="shared" si="93"/>
        <v>0</v>
      </c>
      <c r="Q393" s="95">
        <v>0</v>
      </c>
      <c r="R393" s="95">
        <f t="shared" si="94"/>
        <v>0</v>
      </c>
      <c r="S393" s="95">
        <v>0</v>
      </c>
      <c r="T393" s="96">
        <f t="shared" si="95"/>
        <v>0</v>
      </c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R393" s="97" t="s">
        <v>147</v>
      </c>
      <c r="AT393" s="97" t="s">
        <v>142</v>
      </c>
      <c r="AU393" s="97" t="s">
        <v>76</v>
      </c>
      <c r="AY393" s="7" t="s">
        <v>140</v>
      </c>
      <c r="BE393" s="98">
        <f t="shared" si="96"/>
        <v>0</v>
      </c>
      <c r="BF393" s="98">
        <f t="shared" si="97"/>
        <v>0</v>
      </c>
      <c r="BG393" s="98">
        <f t="shared" si="98"/>
        <v>0</v>
      </c>
      <c r="BH393" s="98">
        <f t="shared" si="99"/>
        <v>0</v>
      </c>
      <c r="BI393" s="98">
        <f t="shared" si="100"/>
        <v>0</v>
      </c>
      <c r="BJ393" s="7" t="s">
        <v>76</v>
      </c>
      <c r="BK393" s="98">
        <f t="shared" si="101"/>
        <v>0</v>
      </c>
      <c r="BL393" s="7" t="s">
        <v>147</v>
      </c>
      <c r="BM393" s="97" t="s">
        <v>1898</v>
      </c>
    </row>
    <row r="394" spans="1:65" s="18" customFormat="1" ht="16.5" customHeight="1" x14ac:dyDescent="0.2">
      <c r="A394" s="15"/>
      <c r="B394" s="16"/>
      <c r="C394" s="255">
        <v>260</v>
      </c>
      <c r="D394" s="255" t="s">
        <v>142</v>
      </c>
      <c r="E394" s="256" t="s">
        <v>2581</v>
      </c>
      <c r="F394" s="239" t="s">
        <v>1899</v>
      </c>
      <c r="G394" s="235" t="s">
        <v>1451</v>
      </c>
      <c r="H394" s="236">
        <v>20</v>
      </c>
      <c r="I394" s="237"/>
      <c r="J394" s="238">
        <f t="shared" si="92"/>
        <v>0</v>
      </c>
      <c r="K394" s="239" t="s">
        <v>2280</v>
      </c>
      <c r="L394" s="16"/>
      <c r="M394" s="93" t="s">
        <v>1</v>
      </c>
      <c r="N394" s="94" t="s">
        <v>34</v>
      </c>
      <c r="O394" s="95">
        <v>0</v>
      </c>
      <c r="P394" s="95">
        <f t="shared" si="93"/>
        <v>0</v>
      </c>
      <c r="Q394" s="95">
        <v>0</v>
      </c>
      <c r="R394" s="95">
        <f t="shared" si="94"/>
        <v>0</v>
      </c>
      <c r="S394" s="95">
        <v>0</v>
      </c>
      <c r="T394" s="96">
        <f t="shared" si="95"/>
        <v>0</v>
      </c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R394" s="97" t="s">
        <v>147</v>
      </c>
      <c r="AT394" s="97" t="s">
        <v>142</v>
      </c>
      <c r="AU394" s="97" t="s">
        <v>76</v>
      </c>
      <c r="AY394" s="7" t="s">
        <v>140</v>
      </c>
      <c r="BE394" s="98">
        <f t="shared" si="96"/>
        <v>0</v>
      </c>
      <c r="BF394" s="98">
        <f t="shared" si="97"/>
        <v>0</v>
      </c>
      <c r="BG394" s="98">
        <f t="shared" si="98"/>
        <v>0</v>
      </c>
      <c r="BH394" s="98">
        <f t="shared" si="99"/>
        <v>0</v>
      </c>
      <c r="BI394" s="98">
        <f t="shared" si="100"/>
        <v>0</v>
      </c>
      <c r="BJ394" s="7" t="s">
        <v>76</v>
      </c>
      <c r="BK394" s="98">
        <f t="shared" si="101"/>
        <v>0</v>
      </c>
      <c r="BL394" s="7" t="s">
        <v>147</v>
      </c>
      <c r="BM394" s="97" t="s">
        <v>1900</v>
      </c>
    </row>
    <row r="395" spans="1:65" s="18" customFormat="1" ht="16.5" customHeight="1" x14ac:dyDescent="0.2">
      <c r="A395" s="15"/>
      <c r="B395" s="16"/>
      <c r="C395" s="255">
        <v>261</v>
      </c>
      <c r="D395" s="255" t="s">
        <v>142</v>
      </c>
      <c r="E395" s="256" t="s">
        <v>2582</v>
      </c>
      <c r="F395" s="239" t="s">
        <v>1901</v>
      </c>
      <c r="G395" s="235" t="s">
        <v>1451</v>
      </c>
      <c r="H395" s="236">
        <v>50</v>
      </c>
      <c r="I395" s="237"/>
      <c r="J395" s="238">
        <f t="shared" si="92"/>
        <v>0</v>
      </c>
      <c r="K395" s="239" t="s">
        <v>2280</v>
      </c>
      <c r="L395" s="16"/>
      <c r="M395" s="93" t="s">
        <v>1</v>
      </c>
      <c r="N395" s="94" t="s">
        <v>34</v>
      </c>
      <c r="O395" s="95">
        <v>0</v>
      </c>
      <c r="P395" s="95">
        <f t="shared" si="93"/>
        <v>0</v>
      </c>
      <c r="Q395" s="95">
        <v>0</v>
      </c>
      <c r="R395" s="95">
        <f t="shared" si="94"/>
        <v>0</v>
      </c>
      <c r="S395" s="95">
        <v>0</v>
      </c>
      <c r="T395" s="96">
        <f t="shared" si="95"/>
        <v>0</v>
      </c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R395" s="97" t="s">
        <v>147</v>
      </c>
      <c r="AT395" s="97" t="s">
        <v>142</v>
      </c>
      <c r="AU395" s="97" t="s">
        <v>76</v>
      </c>
      <c r="AY395" s="7" t="s">
        <v>140</v>
      </c>
      <c r="BE395" s="98">
        <f t="shared" si="96"/>
        <v>0</v>
      </c>
      <c r="BF395" s="98">
        <f t="shared" si="97"/>
        <v>0</v>
      </c>
      <c r="BG395" s="98">
        <f t="shared" si="98"/>
        <v>0</v>
      </c>
      <c r="BH395" s="98">
        <f t="shared" si="99"/>
        <v>0</v>
      </c>
      <c r="BI395" s="98">
        <f t="shared" si="100"/>
        <v>0</v>
      </c>
      <c r="BJ395" s="7" t="s">
        <v>76</v>
      </c>
      <c r="BK395" s="98">
        <f t="shared" si="101"/>
        <v>0</v>
      </c>
      <c r="BL395" s="7" t="s">
        <v>147</v>
      </c>
      <c r="BM395" s="97" t="s">
        <v>1902</v>
      </c>
    </row>
    <row r="396" spans="1:65" s="18" customFormat="1" ht="16.5" customHeight="1" x14ac:dyDescent="0.2">
      <c r="A396" s="15"/>
      <c r="B396" s="16"/>
      <c r="C396" s="255">
        <v>262</v>
      </c>
      <c r="D396" s="255" t="s">
        <v>142</v>
      </c>
      <c r="E396" s="256" t="s">
        <v>2583</v>
      </c>
      <c r="F396" s="239" t="s">
        <v>1903</v>
      </c>
      <c r="G396" s="235" t="s">
        <v>1451</v>
      </c>
      <c r="H396" s="236">
        <v>20</v>
      </c>
      <c r="I396" s="237"/>
      <c r="J396" s="238">
        <f t="shared" si="92"/>
        <v>0</v>
      </c>
      <c r="K396" s="239" t="s">
        <v>2280</v>
      </c>
      <c r="L396" s="16"/>
      <c r="M396" s="93" t="s">
        <v>1</v>
      </c>
      <c r="N396" s="94" t="s">
        <v>34</v>
      </c>
      <c r="O396" s="95">
        <v>0</v>
      </c>
      <c r="P396" s="95">
        <f t="shared" si="93"/>
        <v>0</v>
      </c>
      <c r="Q396" s="95">
        <v>0</v>
      </c>
      <c r="R396" s="95">
        <f t="shared" si="94"/>
        <v>0</v>
      </c>
      <c r="S396" s="95">
        <v>0</v>
      </c>
      <c r="T396" s="96">
        <f t="shared" si="95"/>
        <v>0</v>
      </c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R396" s="97" t="s">
        <v>147</v>
      </c>
      <c r="AT396" s="97" t="s">
        <v>142</v>
      </c>
      <c r="AU396" s="97" t="s">
        <v>76</v>
      </c>
      <c r="AY396" s="7" t="s">
        <v>140</v>
      </c>
      <c r="BE396" s="98">
        <f t="shared" si="96"/>
        <v>0</v>
      </c>
      <c r="BF396" s="98">
        <f t="shared" si="97"/>
        <v>0</v>
      </c>
      <c r="BG396" s="98">
        <f t="shared" si="98"/>
        <v>0</v>
      </c>
      <c r="BH396" s="98">
        <f t="shared" si="99"/>
        <v>0</v>
      </c>
      <c r="BI396" s="98">
        <f t="shared" si="100"/>
        <v>0</v>
      </c>
      <c r="BJ396" s="7" t="s">
        <v>76</v>
      </c>
      <c r="BK396" s="98">
        <f t="shared" si="101"/>
        <v>0</v>
      </c>
      <c r="BL396" s="7" t="s">
        <v>147</v>
      </c>
      <c r="BM396" s="97" t="s">
        <v>1904</v>
      </c>
    </row>
    <row r="397" spans="1:65" s="18" customFormat="1" ht="16.5" customHeight="1" x14ac:dyDescent="0.2">
      <c r="A397" s="15"/>
      <c r="B397" s="16"/>
      <c r="C397" s="255">
        <v>263</v>
      </c>
      <c r="D397" s="255" t="s">
        <v>142</v>
      </c>
      <c r="E397" s="256" t="s">
        <v>2584</v>
      </c>
      <c r="F397" s="239" t="s">
        <v>1905</v>
      </c>
      <c r="G397" s="235" t="s">
        <v>1451</v>
      </c>
      <c r="H397" s="236">
        <v>10</v>
      </c>
      <c r="I397" s="237"/>
      <c r="J397" s="238">
        <f t="shared" si="92"/>
        <v>0</v>
      </c>
      <c r="K397" s="239" t="s">
        <v>2280</v>
      </c>
      <c r="L397" s="16"/>
      <c r="M397" s="93" t="s">
        <v>1</v>
      </c>
      <c r="N397" s="94" t="s">
        <v>34</v>
      </c>
      <c r="O397" s="95">
        <v>0</v>
      </c>
      <c r="P397" s="95">
        <f t="shared" si="93"/>
        <v>0</v>
      </c>
      <c r="Q397" s="95">
        <v>0</v>
      </c>
      <c r="R397" s="95">
        <f t="shared" si="94"/>
        <v>0</v>
      </c>
      <c r="S397" s="95">
        <v>0</v>
      </c>
      <c r="T397" s="96">
        <f t="shared" si="95"/>
        <v>0</v>
      </c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R397" s="97" t="s">
        <v>147</v>
      </c>
      <c r="AT397" s="97" t="s">
        <v>142</v>
      </c>
      <c r="AU397" s="97" t="s">
        <v>76</v>
      </c>
      <c r="AY397" s="7" t="s">
        <v>140</v>
      </c>
      <c r="BE397" s="98">
        <f t="shared" si="96"/>
        <v>0</v>
      </c>
      <c r="BF397" s="98">
        <f t="shared" si="97"/>
        <v>0</v>
      </c>
      <c r="BG397" s="98">
        <f t="shared" si="98"/>
        <v>0</v>
      </c>
      <c r="BH397" s="98">
        <f t="shared" si="99"/>
        <v>0</v>
      </c>
      <c r="BI397" s="98">
        <f t="shared" si="100"/>
        <v>0</v>
      </c>
      <c r="BJ397" s="7" t="s">
        <v>76</v>
      </c>
      <c r="BK397" s="98">
        <f t="shared" si="101"/>
        <v>0</v>
      </c>
      <c r="BL397" s="7" t="s">
        <v>147</v>
      </c>
      <c r="BM397" s="97" t="s">
        <v>1906</v>
      </c>
    </row>
    <row r="398" spans="1:65" s="18" customFormat="1" ht="16.5" customHeight="1" x14ac:dyDescent="0.2">
      <c r="A398" s="15"/>
      <c r="B398" s="16"/>
      <c r="C398" s="255">
        <v>264</v>
      </c>
      <c r="D398" s="255" t="s">
        <v>142</v>
      </c>
      <c r="E398" s="256" t="s">
        <v>2585</v>
      </c>
      <c r="F398" s="239" t="s">
        <v>2640</v>
      </c>
      <c r="G398" s="235" t="s">
        <v>1451</v>
      </c>
      <c r="H398" s="236">
        <v>10</v>
      </c>
      <c r="I398" s="237"/>
      <c r="J398" s="238">
        <f t="shared" si="92"/>
        <v>0</v>
      </c>
      <c r="K398" s="239" t="s">
        <v>2280</v>
      </c>
      <c r="L398" s="16"/>
      <c r="M398" s="93" t="s">
        <v>1</v>
      </c>
      <c r="N398" s="94" t="s">
        <v>34</v>
      </c>
      <c r="O398" s="95">
        <v>0</v>
      </c>
      <c r="P398" s="95">
        <f t="shared" si="93"/>
        <v>0</v>
      </c>
      <c r="Q398" s="95">
        <v>0</v>
      </c>
      <c r="R398" s="95">
        <f t="shared" si="94"/>
        <v>0</v>
      </c>
      <c r="S398" s="95">
        <v>0</v>
      </c>
      <c r="T398" s="96">
        <f t="shared" si="95"/>
        <v>0</v>
      </c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R398" s="97" t="s">
        <v>147</v>
      </c>
      <c r="AT398" s="97" t="s">
        <v>142</v>
      </c>
      <c r="AU398" s="97" t="s">
        <v>76</v>
      </c>
      <c r="AY398" s="7" t="s">
        <v>140</v>
      </c>
      <c r="BE398" s="98">
        <f t="shared" si="96"/>
        <v>0</v>
      </c>
      <c r="BF398" s="98">
        <f t="shared" si="97"/>
        <v>0</v>
      </c>
      <c r="BG398" s="98">
        <f t="shared" si="98"/>
        <v>0</v>
      </c>
      <c r="BH398" s="98">
        <f t="shared" si="99"/>
        <v>0</v>
      </c>
      <c r="BI398" s="98">
        <f t="shared" si="100"/>
        <v>0</v>
      </c>
      <c r="BJ398" s="7" t="s">
        <v>76</v>
      </c>
      <c r="BK398" s="98">
        <f t="shared" si="101"/>
        <v>0</v>
      </c>
      <c r="BL398" s="7" t="s">
        <v>147</v>
      </c>
      <c r="BM398" s="97" t="s">
        <v>1907</v>
      </c>
    </row>
    <row r="399" spans="1:65" s="18" customFormat="1" ht="27.75" customHeight="1" x14ac:dyDescent="0.2">
      <c r="A399" s="15"/>
      <c r="B399" s="16"/>
      <c r="C399" s="255">
        <v>265</v>
      </c>
      <c r="D399" s="255" t="s">
        <v>142</v>
      </c>
      <c r="E399" s="256" t="s">
        <v>2586</v>
      </c>
      <c r="F399" s="239" t="s">
        <v>2782</v>
      </c>
      <c r="G399" s="235" t="s">
        <v>251</v>
      </c>
      <c r="H399" s="236">
        <v>12</v>
      </c>
      <c r="I399" s="237"/>
      <c r="J399" s="238">
        <f t="shared" si="92"/>
        <v>0</v>
      </c>
      <c r="K399" s="234" t="s">
        <v>2280</v>
      </c>
      <c r="L399" s="16"/>
      <c r="M399" s="93" t="s">
        <v>1</v>
      </c>
      <c r="N399" s="94" t="s">
        <v>34</v>
      </c>
      <c r="O399" s="95">
        <v>0</v>
      </c>
      <c r="P399" s="95">
        <f t="shared" si="93"/>
        <v>0</v>
      </c>
      <c r="Q399" s="95">
        <v>0</v>
      </c>
      <c r="R399" s="95">
        <f t="shared" si="94"/>
        <v>0</v>
      </c>
      <c r="S399" s="95">
        <v>0</v>
      </c>
      <c r="T399" s="96">
        <f t="shared" si="95"/>
        <v>0</v>
      </c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R399" s="97" t="s">
        <v>147</v>
      </c>
      <c r="AT399" s="97" t="s">
        <v>142</v>
      </c>
      <c r="AU399" s="97" t="s">
        <v>76</v>
      </c>
      <c r="AY399" s="7" t="s">
        <v>140</v>
      </c>
      <c r="BE399" s="98">
        <f t="shared" si="96"/>
        <v>0</v>
      </c>
      <c r="BF399" s="98">
        <f t="shared" si="97"/>
        <v>0</v>
      </c>
      <c r="BG399" s="98">
        <f t="shared" si="98"/>
        <v>0</v>
      </c>
      <c r="BH399" s="98">
        <f t="shared" si="99"/>
        <v>0</v>
      </c>
      <c r="BI399" s="98">
        <f t="shared" si="100"/>
        <v>0</v>
      </c>
      <c r="BJ399" s="7" t="s">
        <v>76</v>
      </c>
      <c r="BK399" s="98">
        <f t="shared" si="101"/>
        <v>0</v>
      </c>
      <c r="BL399" s="7" t="s">
        <v>147</v>
      </c>
      <c r="BM399" s="97" t="s">
        <v>1908</v>
      </c>
    </row>
    <row r="400" spans="1:65" s="18" customFormat="1" ht="16.5" customHeight="1" x14ac:dyDescent="0.2">
      <c r="A400" s="15"/>
      <c r="B400" s="16"/>
      <c r="C400" s="255">
        <v>267</v>
      </c>
      <c r="D400" s="255" t="s">
        <v>142</v>
      </c>
      <c r="E400" s="256" t="s">
        <v>2587</v>
      </c>
      <c r="F400" s="239" t="s">
        <v>1909</v>
      </c>
      <c r="G400" s="235" t="s">
        <v>1451</v>
      </c>
      <c r="H400" s="236">
        <v>70</v>
      </c>
      <c r="I400" s="237"/>
      <c r="J400" s="238">
        <f t="shared" si="92"/>
        <v>0</v>
      </c>
      <c r="K400" s="239" t="s">
        <v>2280</v>
      </c>
      <c r="L400" s="16"/>
      <c r="M400" s="93" t="s">
        <v>1</v>
      </c>
      <c r="N400" s="94" t="s">
        <v>34</v>
      </c>
      <c r="O400" s="95">
        <v>0</v>
      </c>
      <c r="P400" s="95">
        <f t="shared" si="93"/>
        <v>0</v>
      </c>
      <c r="Q400" s="95">
        <v>0</v>
      </c>
      <c r="R400" s="95">
        <f t="shared" si="94"/>
        <v>0</v>
      </c>
      <c r="S400" s="95">
        <v>0</v>
      </c>
      <c r="T400" s="96">
        <f t="shared" si="95"/>
        <v>0</v>
      </c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R400" s="97" t="s">
        <v>147</v>
      </c>
      <c r="AT400" s="97" t="s">
        <v>142</v>
      </c>
      <c r="AU400" s="97" t="s">
        <v>76</v>
      </c>
      <c r="AY400" s="7" t="s">
        <v>140</v>
      </c>
      <c r="BE400" s="98">
        <f t="shared" si="96"/>
        <v>0</v>
      </c>
      <c r="BF400" s="98">
        <f t="shared" si="97"/>
        <v>0</v>
      </c>
      <c r="BG400" s="98">
        <f t="shared" si="98"/>
        <v>0</v>
      </c>
      <c r="BH400" s="98">
        <f t="shared" si="99"/>
        <v>0</v>
      </c>
      <c r="BI400" s="98">
        <f t="shared" si="100"/>
        <v>0</v>
      </c>
      <c r="BJ400" s="7" t="s">
        <v>76</v>
      </c>
      <c r="BK400" s="98">
        <f t="shared" si="101"/>
        <v>0</v>
      </c>
      <c r="BL400" s="7" t="s">
        <v>147</v>
      </c>
      <c r="BM400" s="97" t="s">
        <v>1910</v>
      </c>
    </row>
    <row r="401" spans="1:65" s="18" customFormat="1" ht="24.2" customHeight="1" x14ac:dyDescent="0.2">
      <c r="A401" s="15"/>
      <c r="B401" s="16"/>
      <c r="C401" s="255">
        <v>268</v>
      </c>
      <c r="D401" s="255" t="s">
        <v>142</v>
      </c>
      <c r="E401" s="256" t="s">
        <v>2588</v>
      </c>
      <c r="F401" s="239" t="s">
        <v>2759</v>
      </c>
      <c r="G401" s="235" t="s">
        <v>1442</v>
      </c>
      <c r="H401" s="236">
        <v>6</v>
      </c>
      <c r="I401" s="237"/>
      <c r="J401" s="238">
        <f t="shared" si="92"/>
        <v>0</v>
      </c>
      <c r="K401" s="239" t="s">
        <v>2280</v>
      </c>
      <c r="L401" s="16"/>
      <c r="M401" s="93" t="s">
        <v>1</v>
      </c>
      <c r="N401" s="94" t="s">
        <v>34</v>
      </c>
      <c r="O401" s="95">
        <v>0</v>
      </c>
      <c r="P401" s="95">
        <f t="shared" si="93"/>
        <v>0</v>
      </c>
      <c r="Q401" s="95">
        <v>0</v>
      </c>
      <c r="R401" s="95">
        <f t="shared" si="94"/>
        <v>0</v>
      </c>
      <c r="S401" s="95">
        <v>0</v>
      </c>
      <c r="T401" s="96">
        <f t="shared" si="95"/>
        <v>0</v>
      </c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R401" s="97" t="s">
        <v>147</v>
      </c>
      <c r="AT401" s="97" t="s">
        <v>142</v>
      </c>
      <c r="AU401" s="97" t="s">
        <v>76</v>
      </c>
      <c r="AY401" s="7" t="s">
        <v>140</v>
      </c>
      <c r="BE401" s="98">
        <f t="shared" si="96"/>
        <v>0</v>
      </c>
      <c r="BF401" s="98">
        <f t="shared" si="97"/>
        <v>0</v>
      </c>
      <c r="BG401" s="98">
        <f t="shared" si="98"/>
        <v>0</v>
      </c>
      <c r="BH401" s="98">
        <f t="shared" si="99"/>
        <v>0</v>
      </c>
      <c r="BI401" s="98">
        <f t="shared" si="100"/>
        <v>0</v>
      </c>
      <c r="BJ401" s="7" t="s">
        <v>76</v>
      </c>
      <c r="BK401" s="98">
        <f t="shared" si="101"/>
        <v>0</v>
      </c>
      <c r="BL401" s="7" t="s">
        <v>147</v>
      </c>
      <c r="BM401" s="97" t="s">
        <v>1911</v>
      </c>
    </row>
    <row r="402" spans="1:65" s="18" customFormat="1" ht="6.95" customHeight="1" x14ac:dyDescent="0.2">
      <c r="A402" s="15"/>
      <c r="B402" s="46"/>
      <c r="C402" s="47"/>
      <c r="D402" s="47"/>
      <c r="E402" s="47"/>
      <c r="F402" s="47"/>
      <c r="G402" s="47"/>
      <c r="H402" s="228"/>
      <c r="I402" s="47"/>
      <c r="J402" s="47"/>
      <c r="K402" s="47"/>
      <c r="L402" s="16"/>
      <c r="M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</row>
  </sheetData>
  <sheetProtection password="C71F" sheet="1" objects="1" scenarios="1"/>
  <autoFilter ref="C124:K401"/>
  <mergeCells count="10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  <mergeCell ref="E15:H1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1"/>
  <sheetViews>
    <sheetView showGridLines="0" workbookViewId="0">
      <selection activeCell="F150" sqref="F15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9.33203125" style="1"/>
    <col min="44" max="65" width="9.33203125" style="1" hidden="1"/>
    <col min="66" max="16384" width="9.33203125" style="1"/>
  </cols>
  <sheetData>
    <row r="2" spans="1:46" ht="36.950000000000003" customHeight="1" x14ac:dyDescent="0.2">
      <c r="L2" s="398" t="s">
        <v>5</v>
      </c>
      <c r="M2" s="388"/>
      <c r="N2" s="388"/>
      <c r="O2" s="388"/>
      <c r="P2" s="388"/>
      <c r="Q2" s="388"/>
      <c r="R2" s="388"/>
      <c r="S2" s="388"/>
      <c r="T2" s="388"/>
      <c r="U2" s="388"/>
      <c r="V2" s="388"/>
      <c r="AT2" s="7" t="s">
        <v>87</v>
      </c>
    </row>
    <row r="3" spans="1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78</v>
      </c>
    </row>
    <row r="4" spans="1:46" ht="24.95" customHeight="1" x14ac:dyDescent="0.2">
      <c r="B4" s="10"/>
      <c r="D4" s="11" t="s">
        <v>100</v>
      </c>
      <c r="L4" s="10"/>
      <c r="M4" s="12" t="s">
        <v>10</v>
      </c>
      <c r="AT4" s="7" t="s">
        <v>3</v>
      </c>
    </row>
    <row r="5" spans="1:46" ht="6.95" customHeight="1" x14ac:dyDescent="0.2">
      <c r="B5" s="10"/>
      <c r="L5" s="10"/>
    </row>
    <row r="6" spans="1:46" ht="12" customHeight="1" x14ac:dyDescent="0.2">
      <c r="B6" s="10"/>
      <c r="D6" s="13" t="s">
        <v>13</v>
      </c>
      <c r="L6" s="10"/>
    </row>
    <row r="7" spans="1:46" ht="30.75" customHeight="1" x14ac:dyDescent="0.2">
      <c r="B7" s="10"/>
      <c r="E7" s="404" t="str">
        <f>'Rekapitulace stavby'!K6</f>
        <v>72000 - Stavební úpravy vybraných částí Arcibiskupského zámku 
SO 03 Obnova vinných sklepů - expozice</v>
      </c>
      <c r="F7" s="405"/>
      <c r="G7" s="405"/>
      <c r="H7" s="405"/>
      <c r="L7" s="10"/>
    </row>
    <row r="8" spans="1:46" s="18" customFormat="1" ht="12" customHeight="1" x14ac:dyDescent="0.2">
      <c r="A8" s="15"/>
      <c r="B8" s="16"/>
      <c r="C8" s="15"/>
      <c r="D8" s="13" t="s">
        <v>101</v>
      </c>
      <c r="E8" s="15"/>
      <c r="F8" s="15"/>
      <c r="G8" s="15"/>
      <c r="H8" s="15"/>
      <c r="I8" s="15"/>
      <c r="J8" s="15"/>
      <c r="K8" s="15"/>
      <c r="L8" s="17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46" s="18" customFormat="1" ht="16.5" customHeight="1" x14ac:dyDescent="0.2">
      <c r="A9" s="15"/>
      <c r="B9" s="16"/>
      <c r="C9" s="15"/>
      <c r="D9" s="15"/>
      <c r="E9" s="362" t="s">
        <v>1912</v>
      </c>
      <c r="F9" s="403"/>
      <c r="G9" s="403"/>
      <c r="H9" s="403"/>
      <c r="I9" s="15"/>
      <c r="J9" s="15"/>
      <c r="K9" s="15"/>
      <c r="L9" s="17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6" s="18" customFormat="1" x14ac:dyDescent="0.2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7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46" s="18" customFormat="1" ht="12" customHeight="1" x14ac:dyDescent="0.2">
      <c r="A11" s="15"/>
      <c r="B11" s="16"/>
      <c r="C11" s="15"/>
      <c r="D11" s="13" t="s">
        <v>14</v>
      </c>
      <c r="E11" s="15"/>
      <c r="F11" s="19" t="s">
        <v>1</v>
      </c>
      <c r="G11" s="15"/>
      <c r="H11" s="15"/>
      <c r="I11" s="13" t="s">
        <v>15</v>
      </c>
      <c r="J11" s="19" t="s">
        <v>1</v>
      </c>
      <c r="K11" s="15"/>
      <c r="L11" s="17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46" s="18" customFormat="1" ht="12" customHeight="1" x14ac:dyDescent="0.2">
      <c r="A12" s="15"/>
      <c r="B12" s="16"/>
      <c r="C12" s="15"/>
      <c r="D12" s="13" t="s">
        <v>16</v>
      </c>
      <c r="E12" s="15"/>
      <c r="F12" s="19" t="s">
        <v>17</v>
      </c>
      <c r="G12" s="15"/>
      <c r="H12" s="15"/>
      <c r="I12" s="13" t="s">
        <v>18</v>
      </c>
      <c r="J12" s="20"/>
      <c r="K12" s="15"/>
      <c r="L12" s="17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46" s="18" customFormat="1" ht="10.9" customHeight="1" x14ac:dyDescent="0.2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7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46" s="18" customFormat="1" ht="12" customHeight="1" x14ac:dyDescent="0.2">
      <c r="A14" s="15"/>
      <c r="B14" s="16"/>
      <c r="C14" s="15"/>
      <c r="D14" s="13" t="s">
        <v>19</v>
      </c>
      <c r="E14" s="15"/>
      <c r="F14" s="15"/>
      <c r="G14" s="15"/>
      <c r="H14" s="15"/>
      <c r="I14" s="13" t="s">
        <v>20</v>
      </c>
      <c r="J14" s="19">
        <v>445151</v>
      </c>
      <c r="K14" s="15"/>
      <c r="L14" s="17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46" s="18" customFormat="1" ht="18" customHeight="1" x14ac:dyDescent="0.2">
      <c r="A15" s="15"/>
      <c r="B15" s="16"/>
      <c r="C15" s="15"/>
      <c r="D15" s="15"/>
      <c r="E15" s="390" t="s">
        <v>2304</v>
      </c>
      <c r="F15" s="371"/>
      <c r="G15" s="371"/>
      <c r="H15" s="371"/>
      <c r="I15" s="13" t="s">
        <v>21</v>
      </c>
      <c r="J15" s="19" t="s">
        <v>2303</v>
      </c>
      <c r="K15" s="15"/>
      <c r="L15" s="1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6" s="18" customFormat="1" ht="6.95" customHeight="1" x14ac:dyDescent="0.2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8" customFormat="1" ht="12" customHeight="1" x14ac:dyDescent="0.2">
      <c r="A17" s="15"/>
      <c r="B17" s="16"/>
      <c r="C17" s="15"/>
      <c r="D17" s="13" t="s">
        <v>22</v>
      </c>
      <c r="E17" s="15"/>
      <c r="F17" s="15"/>
      <c r="G17" s="15"/>
      <c r="H17" s="15"/>
      <c r="I17" s="13" t="s">
        <v>20</v>
      </c>
      <c r="J17" s="19" t="str">
        <f>'Rekapitulace stavby'!AN13</f>
        <v/>
      </c>
      <c r="K17" s="15"/>
      <c r="L17" s="17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8" customFormat="1" ht="18" customHeight="1" x14ac:dyDescent="0.2">
      <c r="A18" s="15"/>
      <c r="B18" s="16"/>
      <c r="C18" s="15"/>
      <c r="D18" s="15"/>
      <c r="E18" s="387" t="str">
        <f>'Rekapitulace stavby'!E14</f>
        <v xml:space="preserve"> </v>
      </c>
      <c r="F18" s="387"/>
      <c r="G18" s="387"/>
      <c r="H18" s="387"/>
      <c r="I18" s="13" t="s">
        <v>21</v>
      </c>
      <c r="J18" s="19" t="str">
        <f>'Rekapitulace stavby'!AN14</f>
        <v/>
      </c>
      <c r="K18" s="15"/>
      <c r="L18" s="17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8" customFormat="1" ht="6.95" customHeight="1" x14ac:dyDescent="0.2">
      <c r="A19" s="15"/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7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8" customFormat="1" ht="12" customHeight="1" x14ac:dyDescent="0.2">
      <c r="A20" s="15"/>
      <c r="B20" s="16"/>
      <c r="C20" s="15"/>
      <c r="D20" s="13" t="s">
        <v>24</v>
      </c>
      <c r="E20" s="15"/>
      <c r="F20" s="15"/>
      <c r="G20" s="15"/>
      <c r="H20" s="15"/>
      <c r="I20" s="13" t="s">
        <v>20</v>
      </c>
      <c r="J20" s="19" t="s">
        <v>1</v>
      </c>
      <c r="K20" s="15"/>
      <c r="L20" s="17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8" customFormat="1" ht="18" customHeight="1" x14ac:dyDescent="0.2">
      <c r="A21" s="15"/>
      <c r="B21" s="16"/>
      <c r="C21" s="15"/>
      <c r="D21" s="15"/>
      <c r="E21" s="19" t="s">
        <v>25</v>
      </c>
      <c r="F21" s="15"/>
      <c r="G21" s="15"/>
      <c r="H21" s="15"/>
      <c r="I21" s="13" t="s">
        <v>21</v>
      </c>
      <c r="J21" s="19" t="s">
        <v>1</v>
      </c>
      <c r="K21" s="15"/>
      <c r="L21" s="17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8" customFormat="1" ht="6.95" customHeight="1" x14ac:dyDescent="0.2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7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8" customFormat="1" ht="12" customHeight="1" x14ac:dyDescent="0.2">
      <c r="A23" s="15"/>
      <c r="B23" s="16"/>
      <c r="C23" s="15"/>
      <c r="D23" s="13" t="s">
        <v>27</v>
      </c>
      <c r="E23" s="15"/>
      <c r="F23" s="15"/>
      <c r="G23" s="15"/>
      <c r="H23" s="15"/>
      <c r="I23" s="13" t="s">
        <v>20</v>
      </c>
      <c r="J23" s="19" t="str">
        <f>IF('Rekapitulace stavby'!AN20="","",'Rekapitulace stavby'!AN20)</f>
        <v/>
      </c>
      <c r="K23" s="15"/>
      <c r="L23" s="17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8" customFormat="1" ht="18" customHeight="1" x14ac:dyDescent="0.2">
      <c r="A24" s="15"/>
      <c r="B24" s="16"/>
      <c r="C24" s="15"/>
      <c r="D24" s="15"/>
      <c r="E24" s="19" t="str">
        <f>IF('Rekapitulace stavby'!E21="","",'Rekapitulace stavby'!E21)</f>
        <v xml:space="preserve"> </v>
      </c>
      <c r="F24" s="15"/>
      <c r="G24" s="15"/>
      <c r="H24" s="15"/>
      <c r="I24" s="13" t="s">
        <v>21</v>
      </c>
      <c r="J24" s="19" t="str">
        <f>IF('Rekapitulace stavby'!AN21="","",'Rekapitulace stavby'!AN21)</f>
        <v/>
      </c>
      <c r="K24" s="15"/>
      <c r="L24" s="17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8" customFormat="1" ht="6.95" customHeight="1" x14ac:dyDescent="0.2">
      <c r="A25" s="15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7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8" customFormat="1" ht="12" customHeight="1" x14ac:dyDescent="0.2">
      <c r="A26" s="15"/>
      <c r="B26" s="16"/>
      <c r="C26" s="15"/>
      <c r="D26" s="13" t="s">
        <v>28</v>
      </c>
      <c r="E26" s="15"/>
      <c r="F26" s="15"/>
      <c r="G26" s="15"/>
      <c r="H26" s="15"/>
      <c r="I26" s="15"/>
      <c r="J26" s="15"/>
      <c r="K26" s="15"/>
      <c r="L26" s="17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24" customFormat="1" ht="16.5" customHeight="1" x14ac:dyDescent="0.2">
      <c r="A27" s="21"/>
      <c r="B27" s="22"/>
      <c r="C27" s="21"/>
      <c r="D27" s="21"/>
      <c r="E27" s="390" t="s">
        <v>1</v>
      </c>
      <c r="F27" s="390"/>
      <c r="G27" s="390"/>
      <c r="H27" s="390"/>
      <c r="I27" s="21"/>
      <c r="J27" s="21"/>
      <c r="K27" s="21"/>
      <c r="L27" s="2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s="18" customFormat="1" ht="6.95" customHeight="1" x14ac:dyDescent="0.2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7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8" customFormat="1" ht="6.95" customHeight="1" x14ac:dyDescent="0.2">
      <c r="A29" s="15"/>
      <c r="B29" s="16"/>
      <c r="C29" s="15"/>
      <c r="D29" s="25"/>
      <c r="E29" s="25"/>
      <c r="F29" s="25"/>
      <c r="G29" s="25"/>
      <c r="H29" s="25"/>
      <c r="I29" s="25"/>
      <c r="J29" s="25"/>
      <c r="K29" s="25"/>
      <c r="L29" s="17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8" customFormat="1" ht="25.35" customHeight="1" x14ac:dyDescent="0.2">
      <c r="A30" s="15"/>
      <c r="B30" s="16"/>
      <c r="C30" s="15"/>
      <c r="D30" s="26" t="s">
        <v>29</v>
      </c>
      <c r="E30" s="15"/>
      <c r="F30" s="15"/>
      <c r="G30" s="15"/>
      <c r="H30" s="15"/>
      <c r="I30" s="15"/>
      <c r="J30" s="27">
        <f>ROUND(J126, 2)</f>
        <v>0</v>
      </c>
      <c r="K30" s="15"/>
      <c r="L30" s="17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8" customFormat="1" ht="6.95" customHeight="1" x14ac:dyDescent="0.2">
      <c r="A31" s="15"/>
      <c r="B31" s="16"/>
      <c r="C31" s="15"/>
      <c r="D31" s="25"/>
      <c r="E31" s="25"/>
      <c r="F31" s="25"/>
      <c r="G31" s="25"/>
      <c r="H31" s="25"/>
      <c r="I31" s="25"/>
      <c r="J31" s="25"/>
      <c r="K31" s="25"/>
      <c r="L31" s="17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8" customFormat="1" ht="14.45" customHeight="1" x14ac:dyDescent="0.2">
      <c r="A32" s="15"/>
      <c r="B32" s="16"/>
      <c r="C32" s="15"/>
      <c r="D32" s="15"/>
      <c r="E32" s="15"/>
      <c r="F32" s="28" t="s">
        <v>31</v>
      </c>
      <c r="G32" s="15"/>
      <c r="H32" s="15"/>
      <c r="I32" s="28" t="s">
        <v>30</v>
      </c>
      <c r="J32" s="28" t="s">
        <v>32</v>
      </c>
      <c r="K32" s="15"/>
      <c r="L32" s="17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8" customFormat="1" ht="14.45" customHeight="1" x14ac:dyDescent="0.2">
      <c r="A33" s="15"/>
      <c r="B33" s="16"/>
      <c r="C33" s="15"/>
      <c r="D33" s="29" t="s">
        <v>33</v>
      </c>
      <c r="E33" s="13" t="s">
        <v>34</v>
      </c>
      <c r="F33" s="30">
        <f>ROUND((SUM(BE126:BE210)),  2)</f>
        <v>0</v>
      </c>
      <c r="G33" s="15"/>
      <c r="H33" s="15"/>
      <c r="I33" s="31">
        <v>0.21</v>
      </c>
      <c r="J33" s="30">
        <f>ROUND(((SUM(BE126:BE210))*I33),  2)</f>
        <v>0</v>
      </c>
      <c r="K33" s="15"/>
      <c r="L33" s="17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8" customFormat="1" ht="14.45" customHeight="1" x14ac:dyDescent="0.2">
      <c r="A34" s="15"/>
      <c r="B34" s="16"/>
      <c r="C34" s="15"/>
      <c r="D34" s="15"/>
      <c r="E34" s="13" t="s">
        <v>35</v>
      </c>
      <c r="F34" s="30">
        <f>ROUND((SUM(BF126:BF210)),  2)</f>
        <v>0</v>
      </c>
      <c r="G34" s="15"/>
      <c r="H34" s="15"/>
      <c r="I34" s="31">
        <v>0.12</v>
      </c>
      <c r="J34" s="30">
        <f>ROUND(((SUM(BF126:BF210))*I34),  2)</f>
        <v>0</v>
      </c>
      <c r="K34" s="15"/>
      <c r="L34" s="17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8" customFormat="1" ht="14.45" hidden="1" customHeight="1" x14ac:dyDescent="0.2">
      <c r="A35" s="15"/>
      <c r="B35" s="16"/>
      <c r="C35" s="15"/>
      <c r="D35" s="15"/>
      <c r="E35" s="13" t="s">
        <v>36</v>
      </c>
      <c r="F35" s="30">
        <f>ROUND((SUM(BG126:BG210)),  2)</f>
        <v>0</v>
      </c>
      <c r="G35" s="15"/>
      <c r="H35" s="15"/>
      <c r="I35" s="31">
        <v>0.21</v>
      </c>
      <c r="J35" s="30">
        <f>0</f>
        <v>0</v>
      </c>
      <c r="K35" s="15"/>
      <c r="L35" s="17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8" customFormat="1" ht="14.45" hidden="1" customHeight="1" x14ac:dyDescent="0.2">
      <c r="A36" s="15"/>
      <c r="B36" s="16"/>
      <c r="C36" s="15"/>
      <c r="D36" s="15"/>
      <c r="E36" s="13" t="s">
        <v>37</v>
      </c>
      <c r="F36" s="30">
        <f>ROUND((SUM(BH126:BH210)),  2)</f>
        <v>0</v>
      </c>
      <c r="G36" s="15"/>
      <c r="H36" s="15"/>
      <c r="I36" s="31">
        <v>0.12</v>
      </c>
      <c r="J36" s="30">
        <f>0</f>
        <v>0</v>
      </c>
      <c r="K36" s="15"/>
      <c r="L36" s="17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8" customFormat="1" ht="14.45" hidden="1" customHeight="1" x14ac:dyDescent="0.2">
      <c r="A37" s="15"/>
      <c r="B37" s="16"/>
      <c r="C37" s="15"/>
      <c r="D37" s="15"/>
      <c r="E37" s="13" t="s">
        <v>38</v>
      </c>
      <c r="F37" s="30">
        <f>ROUND((SUM(BI126:BI210)),  2)</f>
        <v>0</v>
      </c>
      <c r="G37" s="15"/>
      <c r="H37" s="15"/>
      <c r="I37" s="31">
        <v>0</v>
      </c>
      <c r="J37" s="30">
        <f>0</f>
        <v>0</v>
      </c>
      <c r="K37" s="15"/>
      <c r="L37" s="1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8" customFormat="1" ht="6.95" customHeight="1" x14ac:dyDescent="0.2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7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8" customFormat="1" ht="25.35" customHeight="1" x14ac:dyDescent="0.2">
      <c r="A39" s="15"/>
      <c r="B39" s="16"/>
      <c r="C39" s="32"/>
      <c r="D39" s="33" t="s">
        <v>39</v>
      </c>
      <c r="E39" s="34"/>
      <c r="F39" s="34"/>
      <c r="G39" s="35" t="s">
        <v>40</v>
      </c>
      <c r="H39" s="36" t="s">
        <v>41</v>
      </c>
      <c r="I39" s="34"/>
      <c r="J39" s="37">
        <f>SUM(J30:J37)</f>
        <v>0</v>
      </c>
      <c r="K39" s="38"/>
      <c r="L39" s="17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8" customFormat="1" ht="14.45" customHeight="1" x14ac:dyDescent="0.2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7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4.45" customHeight="1" x14ac:dyDescent="0.2">
      <c r="B41" s="10"/>
      <c r="L41" s="10"/>
    </row>
    <row r="42" spans="1:31" ht="14.45" customHeight="1" x14ac:dyDescent="0.2">
      <c r="B42" s="10"/>
      <c r="L42" s="10"/>
    </row>
    <row r="43" spans="1:31" ht="14.45" customHeight="1" x14ac:dyDescent="0.2">
      <c r="B43" s="10"/>
      <c r="L43" s="10"/>
    </row>
    <row r="44" spans="1:31" ht="14.45" customHeight="1" x14ac:dyDescent="0.2">
      <c r="B44" s="10"/>
      <c r="L44" s="10"/>
    </row>
    <row r="45" spans="1:31" ht="14.45" customHeight="1" x14ac:dyDescent="0.2">
      <c r="B45" s="10"/>
      <c r="L45" s="10"/>
    </row>
    <row r="46" spans="1:31" ht="14.45" customHeight="1" x14ac:dyDescent="0.2">
      <c r="B46" s="10"/>
      <c r="L46" s="10"/>
    </row>
    <row r="47" spans="1:31" ht="14.45" customHeight="1" x14ac:dyDescent="0.2">
      <c r="B47" s="10"/>
      <c r="L47" s="10"/>
    </row>
    <row r="48" spans="1:31" ht="14.45" customHeight="1" x14ac:dyDescent="0.2">
      <c r="B48" s="10"/>
      <c r="L48" s="10"/>
    </row>
    <row r="49" spans="1:31" ht="14.45" customHeight="1" x14ac:dyDescent="0.2">
      <c r="B49" s="10"/>
      <c r="L49" s="10"/>
    </row>
    <row r="50" spans="1:31" s="18" customFormat="1" ht="14.45" customHeight="1" x14ac:dyDescent="0.2">
      <c r="B50" s="17"/>
      <c r="D50" s="39" t="s">
        <v>42</v>
      </c>
      <c r="E50" s="40"/>
      <c r="F50" s="40"/>
      <c r="G50" s="39" t="s">
        <v>43</v>
      </c>
      <c r="H50" s="40"/>
      <c r="I50" s="40"/>
      <c r="J50" s="40"/>
      <c r="K50" s="40"/>
      <c r="L50" s="17"/>
    </row>
    <row r="51" spans="1:31" x14ac:dyDescent="0.2">
      <c r="B51" s="10"/>
      <c r="L51" s="10"/>
    </row>
    <row r="52" spans="1:31" x14ac:dyDescent="0.2">
      <c r="B52" s="10"/>
      <c r="L52" s="10"/>
    </row>
    <row r="53" spans="1:31" x14ac:dyDescent="0.2">
      <c r="B53" s="10"/>
      <c r="L53" s="10"/>
    </row>
    <row r="54" spans="1:31" x14ac:dyDescent="0.2">
      <c r="B54" s="10"/>
      <c r="L54" s="10"/>
    </row>
    <row r="55" spans="1:31" x14ac:dyDescent="0.2">
      <c r="B55" s="10"/>
      <c r="L55" s="10"/>
    </row>
    <row r="56" spans="1:31" x14ac:dyDescent="0.2">
      <c r="B56" s="10"/>
      <c r="L56" s="10"/>
    </row>
    <row r="57" spans="1:31" x14ac:dyDescent="0.2">
      <c r="B57" s="10"/>
      <c r="L57" s="10"/>
    </row>
    <row r="58" spans="1:31" x14ac:dyDescent="0.2">
      <c r="B58" s="10"/>
      <c r="L58" s="10"/>
    </row>
    <row r="59" spans="1:31" x14ac:dyDescent="0.2">
      <c r="B59" s="10"/>
      <c r="L59" s="10"/>
    </row>
    <row r="60" spans="1:31" x14ac:dyDescent="0.2">
      <c r="B60" s="10"/>
      <c r="L60" s="10"/>
    </row>
    <row r="61" spans="1:31" s="18" customFormat="1" ht="12.75" x14ac:dyDescent="0.2">
      <c r="A61" s="15"/>
      <c r="B61" s="16"/>
      <c r="C61" s="15"/>
      <c r="D61" s="41" t="s">
        <v>44</v>
      </c>
      <c r="E61" s="42"/>
      <c r="F61" s="43" t="s">
        <v>45</v>
      </c>
      <c r="G61" s="41" t="s">
        <v>44</v>
      </c>
      <c r="H61" s="42"/>
      <c r="I61" s="42"/>
      <c r="J61" s="44" t="s">
        <v>45</v>
      </c>
      <c r="K61" s="42"/>
      <c r="L61" s="17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x14ac:dyDescent="0.2">
      <c r="B62" s="10"/>
      <c r="L62" s="10"/>
    </row>
    <row r="63" spans="1:31" x14ac:dyDescent="0.2">
      <c r="B63" s="10"/>
      <c r="L63" s="10"/>
    </row>
    <row r="64" spans="1:31" x14ac:dyDescent="0.2">
      <c r="B64" s="10"/>
      <c r="L64" s="10"/>
    </row>
    <row r="65" spans="1:31" s="18" customFormat="1" ht="12.75" x14ac:dyDescent="0.2">
      <c r="A65" s="15"/>
      <c r="B65" s="16"/>
      <c r="C65" s="15"/>
      <c r="D65" s="39" t="s">
        <v>46</v>
      </c>
      <c r="E65" s="45"/>
      <c r="F65" s="45"/>
      <c r="G65" s="39" t="s">
        <v>47</v>
      </c>
      <c r="H65" s="45"/>
      <c r="I65" s="45"/>
      <c r="J65" s="45"/>
      <c r="K65" s="45"/>
      <c r="L65" s="17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x14ac:dyDescent="0.2">
      <c r="B66" s="10"/>
      <c r="L66" s="10"/>
    </row>
    <row r="67" spans="1:31" x14ac:dyDescent="0.2">
      <c r="B67" s="10"/>
      <c r="L67" s="10"/>
    </row>
    <row r="68" spans="1:31" x14ac:dyDescent="0.2">
      <c r="B68" s="10"/>
      <c r="L68" s="10"/>
    </row>
    <row r="69" spans="1:31" x14ac:dyDescent="0.2">
      <c r="B69" s="10"/>
      <c r="L69" s="10"/>
    </row>
    <row r="70" spans="1:31" x14ac:dyDescent="0.2">
      <c r="B70" s="10"/>
      <c r="L70" s="10"/>
    </row>
    <row r="71" spans="1:31" x14ac:dyDescent="0.2">
      <c r="B71" s="10"/>
      <c r="L71" s="10"/>
    </row>
    <row r="72" spans="1:31" x14ac:dyDescent="0.2">
      <c r="B72" s="10"/>
      <c r="L72" s="10"/>
    </row>
    <row r="73" spans="1:31" x14ac:dyDescent="0.2">
      <c r="B73" s="10"/>
      <c r="L73" s="10"/>
    </row>
    <row r="74" spans="1:31" x14ac:dyDescent="0.2">
      <c r="B74" s="10"/>
      <c r="L74" s="10"/>
    </row>
    <row r="75" spans="1:31" x14ac:dyDescent="0.2">
      <c r="B75" s="10"/>
      <c r="L75" s="10"/>
    </row>
    <row r="76" spans="1:31" s="18" customFormat="1" ht="12.75" x14ac:dyDescent="0.2">
      <c r="A76" s="15"/>
      <c r="B76" s="16"/>
      <c r="C76" s="15"/>
      <c r="D76" s="41" t="s">
        <v>44</v>
      </c>
      <c r="E76" s="42"/>
      <c r="F76" s="43" t="s">
        <v>45</v>
      </c>
      <c r="G76" s="41" t="s">
        <v>44</v>
      </c>
      <c r="H76" s="42"/>
      <c r="I76" s="42"/>
      <c r="J76" s="44" t="s">
        <v>45</v>
      </c>
      <c r="K76" s="42"/>
      <c r="L76" s="17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8" customFormat="1" ht="14.45" customHeight="1" x14ac:dyDescent="0.2">
      <c r="A77" s="15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17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81" spans="1:47" s="18" customFormat="1" ht="6.95" customHeight="1" x14ac:dyDescent="0.2">
      <c r="A81" s="15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17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47" s="18" customFormat="1" ht="24.95" customHeight="1" x14ac:dyDescent="0.2">
      <c r="A82" s="15"/>
      <c r="B82" s="16"/>
      <c r="C82" s="11" t="s">
        <v>103</v>
      </c>
      <c r="D82" s="15"/>
      <c r="E82" s="15"/>
      <c r="F82" s="15"/>
      <c r="G82" s="15"/>
      <c r="H82" s="15"/>
      <c r="I82" s="15"/>
      <c r="J82" s="15"/>
      <c r="K82" s="15"/>
      <c r="L82" s="17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47" s="18" customFormat="1" ht="6.95" customHeight="1" x14ac:dyDescent="0.2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7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47" s="18" customFormat="1" ht="12" customHeight="1" x14ac:dyDescent="0.2">
      <c r="A84" s="15"/>
      <c r="B84" s="16"/>
      <c r="C84" s="13" t="s">
        <v>13</v>
      </c>
      <c r="D84" s="15"/>
      <c r="E84" s="15"/>
      <c r="F84" s="15"/>
      <c r="G84" s="15"/>
      <c r="H84" s="15"/>
      <c r="I84" s="15"/>
      <c r="J84" s="15"/>
      <c r="K84" s="15"/>
      <c r="L84" s="17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47" s="18" customFormat="1" ht="30.75" customHeight="1" x14ac:dyDescent="0.2">
      <c r="A85" s="15"/>
      <c r="B85" s="16"/>
      <c r="C85" s="15"/>
      <c r="D85" s="15"/>
      <c r="E85" s="404" t="str">
        <f>E7</f>
        <v>72000 - Stavební úpravy vybraných částí Arcibiskupského zámku 
SO 03 Obnova vinných sklepů - expozice</v>
      </c>
      <c r="F85" s="405"/>
      <c r="G85" s="405"/>
      <c r="H85" s="405"/>
      <c r="I85" s="15"/>
      <c r="J85" s="15"/>
      <c r="K85" s="15"/>
      <c r="L85" s="17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47" s="18" customFormat="1" ht="12" customHeight="1" x14ac:dyDescent="0.2">
      <c r="A86" s="15"/>
      <c r="B86" s="16"/>
      <c r="C86" s="13" t="s">
        <v>101</v>
      </c>
      <c r="D86" s="15"/>
      <c r="E86" s="15"/>
      <c r="F86" s="15"/>
      <c r="G86" s="15"/>
      <c r="H86" s="15"/>
      <c r="I86" s="15"/>
      <c r="J86" s="15"/>
      <c r="K86" s="15"/>
      <c r="L86" s="17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47" s="18" customFormat="1" ht="16.5" customHeight="1" x14ac:dyDescent="0.2">
      <c r="A87" s="15"/>
      <c r="B87" s="16"/>
      <c r="C87" s="15"/>
      <c r="D87" s="15"/>
      <c r="E87" s="362" t="str">
        <f>E9</f>
        <v>D.1.4.3 - Silnoproudé elektroinstalace</v>
      </c>
      <c r="F87" s="403"/>
      <c r="G87" s="403"/>
      <c r="H87" s="403"/>
      <c r="I87" s="15"/>
      <c r="J87" s="15"/>
      <c r="K87" s="15"/>
      <c r="L87" s="17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47" s="18" customFormat="1" ht="6.95" customHeight="1" x14ac:dyDescent="0.2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7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47" s="18" customFormat="1" ht="12" customHeight="1" x14ac:dyDescent="0.2">
      <c r="A89" s="15"/>
      <c r="B89" s="16"/>
      <c r="C89" s="13" t="s">
        <v>16</v>
      </c>
      <c r="D89" s="15"/>
      <c r="E89" s="15"/>
      <c r="F89" s="19" t="str">
        <f>F12</f>
        <v>Kroměříž</v>
      </c>
      <c r="G89" s="15"/>
      <c r="H89" s="15"/>
      <c r="I89" s="13" t="s">
        <v>18</v>
      </c>
      <c r="J89" s="20"/>
      <c r="K89" s="15"/>
      <c r="L89" s="17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47" s="18" customFormat="1" ht="6.95" customHeight="1" x14ac:dyDescent="0.2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7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47" s="18" customFormat="1" ht="15.2" customHeight="1" x14ac:dyDescent="0.2">
      <c r="A91" s="15"/>
      <c r="B91" s="16"/>
      <c r="C91" s="13" t="s">
        <v>19</v>
      </c>
      <c r="D91" s="15"/>
      <c r="E91" s="15"/>
      <c r="F91" s="19" t="str">
        <f>E15</f>
        <v>Arcibiskupství olomoucké, Wurmova 562/9, 779 00 Olomouc</v>
      </c>
      <c r="G91" s="15"/>
      <c r="H91" s="15"/>
      <c r="I91" s="13" t="s">
        <v>24</v>
      </c>
      <c r="J91" s="50"/>
      <c r="K91" s="15"/>
      <c r="L91" s="17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47" s="18" customFormat="1" ht="15.2" customHeight="1" x14ac:dyDescent="0.2">
      <c r="A92" s="15"/>
      <c r="B92" s="16"/>
      <c r="C92" s="13" t="s">
        <v>22</v>
      </c>
      <c r="D92" s="15"/>
      <c r="E92" s="15"/>
      <c r="F92" s="19" t="str">
        <f>IF(E18="","",E18)</f>
        <v xml:space="preserve"> </v>
      </c>
      <c r="G92" s="15"/>
      <c r="H92" s="15"/>
      <c r="I92" s="13" t="s">
        <v>27</v>
      </c>
      <c r="J92" s="50" t="str">
        <f>E24</f>
        <v xml:space="preserve"> </v>
      </c>
      <c r="K92" s="15"/>
      <c r="L92" s="17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47" s="18" customFormat="1" ht="10.35" customHeight="1" x14ac:dyDescent="0.2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7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47" s="18" customFormat="1" ht="29.25" customHeight="1" x14ac:dyDescent="0.2">
      <c r="A94" s="15"/>
      <c r="B94" s="16"/>
      <c r="C94" s="51" t="s">
        <v>104</v>
      </c>
      <c r="D94" s="32"/>
      <c r="E94" s="32"/>
      <c r="F94" s="32"/>
      <c r="G94" s="32"/>
      <c r="H94" s="32"/>
      <c r="I94" s="32"/>
      <c r="J94" s="52" t="s">
        <v>105</v>
      </c>
      <c r="K94" s="32"/>
      <c r="L94" s="17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47" s="18" customFormat="1" ht="10.35" customHeight="1" x14ac:dyDescent="0.2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7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47" s="18" customFormat="1" ht="22.9" customHeight="1" x14ac:dyDescent="0.2">
      <c r="A96" s="15"/>
      <c r="B96" s="16"/>
      <c r="C96" s="53" t="s">
        <v>106</v>
      </c>
      <c r="D96" s="15"/>
      <c r="E96" s="15"/>
      <c r="F96" s="15"/>
      <c r="G96" s="15"/>
      <c r="H96" s="15"/>
      <c r="I96" s="15"/>
      <c r="J96" s="27">
        <f>J126</f>
        <v>0</v>
      </c>
      <c r="K96" s="15"/>
      <c r="L96" s="17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U96" s="7" t="s">
        <v>107</v>
      </c>
    </row>
    <row r="97" spans="1:31" s="54" customFormat="1" ht="24.95" customHeight="1" x14ac:dyDescent="0.2">
      <c r="B97" s="55"/>
      <c r="D97" s="56" t="s">
        <v>1913</v>
      </c>
      <c r="E97" s="57"/>
      <c r="F97" s="57"/>
      <c r="G97" s="57"/>
      <c r="H97" s="57"/>
      <c r="I97" s="57"/>
      <c r="J97" s="58">
        <f>J127</f>
        <v>0</v>
      </c>
      <c r="L97" s="55"/>
    </row>
    <row r="98" spans="1:31" s="54" customFormat="1" ht="24.95" customHeight="1" x14ac:dyDescent="0.2">
      <c r="B98" s="55"/>
      <c r="D98" s="56" t="s">
        <v>1914</v>
      </c>
      <c r="E98" s="57"/>
      <c r="F98" s="57"/>
      <c r="G98" s="57"/>
      <c r="H98" s="57"/>
      <c r="I98" s="57"/>
      <c r="J98" s="58">
        <f>J129</f>
        <v>0</v>
      </c>
      <c r="L98" s="55"/>
    </row>
    <row r="99" spans="1:31" s="54" customFormat="1" ht="24.95" customHeight="1" x14ac:dyDescent="0.2">
      <c r="B99" s="55"/>
      <c r="D99" s="56" t="s">
        <v>1915</v>
      </c>
      <c r="E99" s="57"/>
      <c r="F99" s="57"/>
      <c r="G99" s="57"/>
      <c r="H99" s="57"/>
      <c r="I99" s="57"/>
      <c r="J99" s="58">
        <f>J131</f>
        <v>0</v>
      </c>
      <c r="L99" s="55"/>
    </row>
    <row r="100" spans="1:31" s="54" customFormat="1" ht="24.95" customHeight="1" x14ac:dyDescent="0.2">
      <c r="B100" s="55"/>
      <c r="D100" s="56" t="s">
        <v>1916</v>
      </c>
      <c r="E100" s="57"/>
      <c r="F100" s="57"/>
      <c r="G100" s="57"/>
      <c r="H100" s="57"/>
      <c r="I100" s="57"/>
      <c r="J100" s="58">
        <f>J133</f>
        <v>0</v>
      </c>
      <c r="L100" s="55"/>
    </row>
    <row r="101" spans="1:31" s="54" customFormat="1" ht="24.95" customHeight="1" x14ac:dyDescent="0.2">
      <c r="B101" s="55"/>
      <c r="D101" s="56" t="s">
        <v>1917</v>
      </c>
      <c r="E101" s="57"/>
      <c r="F101" s="57"/>
      <c r="G101" s="57"/>
      <c r="H101" s="57"/>
      <c r="I101" s="57"/>
      <c r="J101" s="58">
        <f>J149</f>
        <v>0</v>
      </c>
      <c r="L101" s="55"/>
    </row>
    <row r="102" spans="1:31" s="54" customFormat="1" ht="24.95" customHeight="1" x14ac:dyDescent="0.2">
      <c r="B102" s="55"/>
      <c r="D102" s="56" t="s">
        <v>1918</v>
      </c>
      <c r="E102" s="57"/>
      <c r="F102" s="57"/>
      <c r="G102" s="57"/>
      <c r="H102" s="57"/>
      <c r="I102" s="57"/>
      <c r="J102" s="58">
        <f>J166</f>
        <v>0</v>
      </c>
      <c r="L102" s="55"/>
    </row>
    <row r="103" spans="1:31" s="54" customFormat="1" ht="24.95" customHeight="1" x14ac:dyDescent="0.2">
      <c r="B103" s="55"/>
      <c r="D103" s="56" t="s">
        <v>1919</v>
      </c>
      <c r="E103" s="57"/>
      <c r="F103" s="57"/>
      <c r="G103" s="57"/>
      <c r="H103" s="57"/>
      <c r="I103" s="57"/>
      <c r="J103" s="58">
        <f>J174</f>
        <v>0</v>
      </c>
      <c r="L103" s="55"/>
    </row>
    <row r="104" spans="1:31" s="54" customFormat="1" ht="24.95" customHeight="1" x14ac:dyDescent="0.2">
      <c r="B104" s="55"/>
      <c r="D104" s="56" t="s">
        <v>1920</v>
      </c>
      <c r="E104" s="57"/>
      <c r="F104" s="57"/>
      <c r="G104" s="57"/>
      <c r="H104" s="57"/>
      <c r="I104" s="57"/>
      <c r="J104" s="58">
        <f>J183</f>
        <v>0</v>
      </c>
      <c r="L104" s="55"/>
    </row>
    <row r="105" spans="1:31" s="54" customFormat="1" ht="24.95" customHeight="1" x14ac:dyDescent="0.2">
      <c r="B105" s="55"/>
      <c r="D105" s="56" t="s">
        <v>1921</v>
      </c>
      <c r="E105" s="57"/>
      <c r="F105" s="57"/>
      <c r="G105" s="57"/>
      <c r="H105" s="57"/>
      <c r="I105" s="57"/>
      <c r="J105" s="58">
        <f>J192</f>
        <v>0</v>
      </c>
      <c r="L105" s="55"/>
    </row>
    <row r="106" spans="1:31" s="54" customFormat="1" ht="24.95" customHeight="1" x14ac:dyDescent="0.2">
      <c r="B106" s="55"/>
      <c r="D106" s="56" t="s">
        <v>1922</v>
      </c>
      <c r="E106" s="57"/>
      <c r="F106" s="57"/>
      <c r="G106" s="57"/>
      <c r="H106" s="57"/>
      <c r="I106" s="57"/>
      <c r="J106" s="58">
        <f>J202</f>
        <v>0</v>
      </c>
      <c r="L106" s="55"/>
    </row>
    <row r="107" spans="1:31" s="18" customFormat="1" ht="21.75" customHeight="1" x14ac:dyDescent="0.2">
      <c r="A107" s="15"/>
      <c r="B107" s="16"/>
      <c r="C107" s="15"/>
      <c r="D107" s="15"/>
      <c r="E107" s="15"/>
      <c r="F107" s="15"/>
      <c r="G107" s="15"/>
      <c r="H107" s="15"/>
      <c r="I107" s="15"/>
      <c r="J107" s="15"/>
      <c r="K107" s="15"/>
      <c r="L107" s="17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s="18" customFormat="1" ht="6.95" customHeight="1" x14ac:dyDescent="0.2">
      <c r="A108" s="15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17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12" spans="1:31" s="18" customFormat="1" ht="6.95" customHeight="1" x14ac:dyDescent="0.2">
      <c r="A112" s="15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17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65" s="18" customFormat="1" ht="24.95" customHeight="1" x14ac:dyDescent="0.2">
      <c r="A113" s="15"/>
      <c r="B113" s="16"/>
      <c r="C113" s="11" t="s">
        <v>125</v>
      </c>
      <c r="D113" s="15"/>
      <c r="E113" s="15"/>
      <c r="F113" s="15"/>
      <c r="G113" s="15"/>
      <c r="H113" s="15"/>
      <c r="I113" s="15"/>
      <c r="J113" s="15"/>
      <c r="K113" s="15"/>
      <c r="L113" s="17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65" s="18" customFormat="1" ht="6.95" customHeight="1" x14ac:dyDescent="0.2">
      <c r="A114" s="15"/>
      <c r="B114" s="16"/>
      <c r="C114" s="15"/>
      <c r="D114" s="15"/>
      <c r="E114" s="15"/>
      <c r="F114" s="15"/>
      <c r="G114" s="15"/>
      <c r="H114" s="15"/>
      <c r="I114" s="15"/>
      <c r="J114" s="15"/>
      <c r="K114" s="15"/>
      <c r="L114" s="17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65" s="18" customFormat="1" ht="12" customHeight="1" x14ac:dyDescent="0.2">
      <c r="A115" s="15"/>
      <c r="B115" s="16"/>
      <c r="C115" s="13" t="s">
        <v>13</v>
      </c>
      <c r="D115" s="15"/>
      <c r="E115" s="15"/>
      <c r="F115" s="15"/>
      <c r="G115" s="15"/>
      <c r="H115" s="15"/>
      <c r="I115" s="15"/>
      <c r="J115" s="15"/>
      <c r="K115" s="15"/>
      <c r="L115" s="17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65" s="18" customFormat="1" ht="30.75" customHeight="1" x14ac:dyDescent="0.2">
      <c r="A116" s="15"/>
      <c r="B116" s="16"/>
      <c r="C116" s="15"/>
      <c r="D116" s="15"/>
      <c r="E116" s="404" t="str">
        <f>E7</f>
        <v>72000 - Stavební úpravy vybraných částí Arcibiskupského zámku 
SO 03 Obnova vinných sklepů - expozice</v>
      </c>
      <c r="F116" s="405"/>
      <c r="G116" s="405"/>
      <c r="H116" s="405"/>
      <c r="I116" s="15"/>
      <c r="J116" s="15"/>
      <c r="K116" s="15"/>
      <c r="L116" s="17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65" s="18" customFormat="1" ht="12" customHeight="1" x14ac:dyDescent="0.2">
      <c r="A117" s="15"/>
      <c r="B117" s="16"/>
      <c r="C117" s="13" t="s">
        <v>101</v>
      </c>
      <c r="D117" s="15"/>
      <c r="E117" s="15"/>
      <c r="F117" s="15"/>
      <c r="G117" s="15"/>
      <c r="H117" s="15"/>
      <c r="I117" s="15"/>
      <c r="J117" s="15"/>
      <c r="K117" s="15"/>
      <c r="L117" s="17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65" s="18" customFormat="1" ht="16.5" customHeight="1" x14ac:dyDescent="0.2">
      <c r="A118" s="15"/>
      <c r="B118" s="16"/>
      <c r="C118" s="15"/>
      <c r="D118" s="15"/>
      <c r="E118" s="362" t="str">
        <f>E9</f>
        <v>D.1.4.3 - Silnoproudé elektroinstalace</v>
      </c>
      <c r="F118" s="403"/>
      <c r="G118" s="403"/>
      <c r="H118" s="403"/>
      <c r="I118" s="15"/>
      <c r="J118" s="15"/>
      <c r="K118" s="15"/>
      <c r="L118" s="17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65" s="18" customFormat="1" ht="6.95" customHeight="1" x14ac:dyDescent="0.2">
      <c r="A119" s="15"/>
      <c r="B119" s="16"/>
      <c r="C119" s="15"/>
      <c r="D119" s="15"/>
      <c r="E119" s="15"/>
      <c r="F119" s="15"/>
      <c r="G119" s="15"/>
      <c r="H119" s="15"/>
      <c r="I119" s="15"/>
      <c r="J119" s="15"/>
      <c r="K119" s="15"/>
      <c r="L119" s="17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65" s="18" customFormat="1" ht="12" customHeight="1" x14ac:dyDescent="0.2">
      <c r="A120" s="15"/>
      <c r="B120" s="16"/>
      <c r="C120" s="13" t="s">
        <v>16</v>
      </c>
      <c r="D120" s="15"/>
      <c r="E120" s="15"/>
      <c r="F120" s="19" t="str">
        <f>F12</f>
        <v>Kroměříž</v>
      </c>
      <c r="G120" s="15"/>
      <c r="H120" s="15"/>
      <c r="I120" s="13" t="s">
        <v>18</v>
      </c>
      <c r="J120" s="20"/>
      <c r="K120" s="15"/>
      <c r="L120" s="17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65" s="18" customFormat="1" ht="6.95" customHeight="1" x14ac:dyDescent="0.2">
      <c r="A121" s="15"/>
      <c r="B121" s="16"/>
      <c r="C121" s="15"/>
      <c r="D121" s="15"/>
      <c r="E121" s="15"/>
      <c r="F121" s="15"/>
      <c r="G121" s="15"/>
      <c r="H121" s="15"/>
      <c r="I121" s="15"/>
      <c r="J121" s="15"/>
      <c r="K121" s="15"/>
      <c r="L121" s="17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65" s="18" customFormat="1" ht="15.2" customHeight="1" x14ac:dyDescent="0.2">
      <c r="A122" s="15"/>
      <c r="B122" s="16"/>
      <c r="C122" s="13" t="s">
        <v>19</v>
      </c>
      <c r="D122" s="15"/>
      <c r="E122" s="15"/>
      <c r="F122" s="19" t="str">
        <f>E15</f>
        <v>Arcibiskupství olomoucké, Wurmova 562/9, 779 00 Olomouc</v>
      </c>
      <c r="G122" s="15"/>
      <c r="H122" s="15"/>
      <c r="I122" s="13" t="s">
        <v>24</v>
      </c>
      <c r="J122" s="50"/>
      <c r="K122" s="15"/>
      <c r="L122" s="17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65" s="18" customFormat="1" ht="15.2" customHeight="1" x14ac:dyDescent="0.2">
      <c r="A123" s="15"/>
      <c r="B123" s="16"/>
      <c r="C123" s="13" t="s">
        <v>22</v>
      </c>
      <c r="D123" s="15"/>
      <c r="E123" s="15"/>
      <c r="F123" s="19" t="str">
        <f>IF(E18="","",E18)</f>
        <v xml:space="preserve"> </v>
      </c>
      <c r="G123" s="15"/>
      <c r="H123" s="15"/>
      <c r="I123" s="13" t="s">
        <v>27</v>
      </c>
      <c r="J123" s="50" t="str">
        <f>E24</f>
        <v xml:space="preserve"> </v>
      </c>
      <c r="K123" s="15"/>
      <c r="L123" s="17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65" s="18" customFormat="1" ht="10.35" customHeight="1" x14ac:dyDescent="0.2">
      <c r="A124" s="15"/>
      <c r="B124" s="16"/>
      <c r="C124" s="15"/>
      <c r="D124" s="15"/>
      <c r="E124" s="15"/>
      <c r="F124" s="15"/>
      <c r="G124" s="15"/>
      <c r="H124" s="15"/>
      <c r="I124" s="15"/>
      <c r="J124" s="15"/>
      <c r="K124" s="15"/>
      <c r="L124" s="17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65" s="68" customFormat="1" ht="29.25" customHeight="1" x14ac:dyDescent="0.2">
      <c r="A125" s="59"/>
      <c r="B125" s="60"/>
      <c r="C125" s="61" t="s">
        <v>126</v>
      </c>
      <c r="D125" s="62" t="s">
        <v>53</v>
      </c>
      <c r="E125" s="62" t="s">
        <v>50</v>
      </c>
      <c r="F125" s="62" t="s">
        <v>51</v>
      </c>
      <c r="G125" s="62" t="s">
        <v>127</v>
      </c>
      <c r="H125" s="62" t="s">
        <v>128</v>
      </c>
      <c r="I125" s="62" t="s">
        <v>129</v>
      </c>
      <c r="J125" s="62" t="s">
        <v>105</v>
      </c>
      <c r="K125" s="63" t="s">
        <v>130</v>
      </c>
      <c r="L125" s="64"/>
      <c r="M125" s="65" t="s">
        <v>1</v>
      </c>
      <c r="N125" s="66" t="s">
        <v>33</v>
      </c>
      <c r="O125" s="66" t="s">
        <v>131</v>
      </c>
      <c r="P125" s="66" t="s">
        <v>132</v>
      </c>
      <c r="Q125" s="66" t="s">
        <v>133</v>
      </c>
      <c r="R125" s="66" t="s">
        <v>134</v>
      </c>
      <c r="S125" s="66" t="s">
        <v>135</v>
      </c>
      <c r="T125" s="67" t="s">
        <v>136</v>
      </c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</row>
    <row r="126" spans="1:65" s="18" customFormat="1" ht="22.9" customHeight="1" x14ac:dyDescent="0.25">
      <c r="A126" s="15"/>
      <c r="B126" s="16"/>
      <c r="C126" s="69" t="s">
        <v>137</v>
      </c>
      <c r="D126" s="15"/>
      <c r="E126" s="15"/>
      <c r="F126" s="15"/>
      <c r="G126" s="15"/>
      <c r="H126" s="15"/>
      <c r="I126" s="15"/>
      <c r="J126" s="70">
        <f>BK126</f>
        <v>0</v>
      </c>
      <c r="K126" s="15"/>
      <c r="L126" s="16"/>
      <c r="M126" s="71"/>
      <c r="N126" s="72"/>
      <c r="O126" s="25"/>
      <c r="P126" s="73">
        <f>P127+P129+P131+P133+P149+P166+P174+P183+P192+P202</f>
        <v>0</v>
      </c>
      <c r="Q126" s="25"/>
      <c r="R126" s="73">
        <f>R127+R129+R131+R133+R149+R166+R174+R183+R192+R202</f>
        <v>0</v>
      </c>
      <c r="S126" s="25"/>
      <c r="T126" s="74">
        <f>T127+T129+T131+T133+T149+T166+T174+T183+T192+T202</f>
        <v>0</v>
      </c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7" t="s">
        <v>67</v>
      </c>
      <c r="AU126" s="7" t="s">
        <v>107</v>
      </c>
      <c r="BK126" s="75">
        <f>BK127+BK129+BK131+BK133+BK149+BK166+BK174+BK183+BK192+BK202</f>
        <v>0</v>
      </c>
    </row>
    <row r="127" spans="1:65" s="76" customFormat="1" ht="25.9" customHeight="1" x14ac:dyDescent="0.2">
      <c r="B127" s="77"/>
      <c r="D127" s="78" t="s">
        <v>67</v>
      </c>
      <c r="E127" s="79" t="s">
        <v>1923</v>
      </c>
      <c r="F127" s="79" t="s">
        <v>1924</v>
      </c>
      <c r="J127" s="80">
        <f>BK127</f>
        <v>0</v>
      </c>
      <c r="L127" s="77"/>
      <c r="M127" s="81"/>
      <c r="N127" s="82"/>
      <c r="O127" s="82"/>
      <c r="P127" s="83">
        <f>P128</f>
        <v>0</v>
      </c>
      <c r="Q127" s="82"/>
      <c r="R127" s="83">
        <f>R128</f>
        <v>0</v>
      </c>
      <c r="S127" s="82"/>
      <c r="T127" s="84">
        <f>T128</f>
        <v>0</v>
      </c>
      <c r="AR127" s="78" t="s">
        <v>76</v>
      </c>
      <c r="AT127" s="85" t="s">
        <v>67</v>
      </c>
      <c r="AU127" s="85" t="s">
        <v>68</v>
      </c>
      <c r="AY127" s="78" t="s">
        <v>140</v>
      </c>
      <c r="BK127" s="86">
        <f>BK128</f>
        <v>0</v>
      </c>
    </row>
    <row r="128" spans="1:65" s="18" customFormat="1" ht="37.9" customHeight="1" x14ac:dyDescent="0.2">
      <c r="A128" s="15"/>
      <c r="B128" s="16"/>
      <c r="C128" s="87">
        <v>1</v>
      </c>
      <c r="D128" s="87" t="s">
        <v>142</v>
      </c>
      <c r="E128" s="88" t="s">
        <v>1925</v>
      </c>
      <c r="F128" s="89" t="s">
        <v>1926</v>
      </c>
      <c r="G128" s="90" t="s">
        <v>1442</v>
      </c>
      <c r="H128" s="92">
        <v>1</v>
      </c>
      <c r="I128" s="2"/>
      <c r="J128" s="92">
        <f>ROUND(I128*H128,2)</f>
        <v>0</v>
      </c>
      <c r="K128" s="89" t="s">
        <v>2280</v>
      </c>
      <c r="L128" s="16"/>
      <c r="M128" s="93" t="s">
        <v>1</v>
      </c>
      <c r="N128" s="94" t="s">
        <v>34</v>
      </c>
      <c r="O128" s="95">
        <v>0</v>
      </c>
      <c r="P128" s="95">
        <f>O128*H128</f>
        <v>0</v>
      </c>
      <c r="Q128" s="95">
        <v>0</v>
      </c>
      <c r="R128" s="95">
        <f>Q128*H128</f>
        <v>0</v>
      </c>
      <c r="S128" s="95">
        <v>0</v>
      </c>
      <c r="T128" s="96">
        <f>S128*H128</f>
        <v>0</v>
      </c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R128" s="97" t="s">
        <v>147</v>
      </c>
      <c r="AT128" s="97" t="s">
        <v>142</v>
      </c>
      <c r="AU128" s="97" t="s">
        <v>76</v>
      </c>
      <c r="AY128" s="7" t="s">
        <v>140</v>
      </c>
      <c r="BE128" s="98">
        <f>IF(N128="základní",J128,0)</f>
        <v>0</v>
      </c>
      <c r="BF128" s="98">
        <f>IF(N128="snížená",J128,0)</f>
        <v>0</v>
      </c>
      <c r="BG128" s="98">
        <f>IF(N128="zákl. přenesená",J128,0)</f>
        <v>0</v>
      </c>
      <c r="BH128" s="98">
        <f>IF(N128="sníž. přenesená",J128,0)</f>
        <v>0</v>
      </c>
      <c r="BI128" s="98">
        <f>IF(N128="nulová",J128,0)</f>
        <v>0</v>
      </c>
      <c r="BJ128" s="7" t="s">
        <v>76</v>
      </c>
      <c r="BK128" s="98">
        <f>ROUND(I128*H128,2)</f>
        <v>0</v>
      </c>
      <c r="BL128" s="7" t="s">
        <v>147</v>
      </c>
      <c r="BM128" s="97" t="s">
        <v>78</v>
      </c>
    </row>
    <row r="129" spans="1:65" s="76" customFormat="1" ht="25.9" customHeight="1" x14ac:dyDescent="0.2">
      <c r="B129" s="77"/>
      <c r="D129" s="78" t="s">
        <v>67</v>
      </c>
      <c r="E129" s="79" t="s">
        <v>1927</v>
      </c>
      <c r="F129" s="79" t="s">
        <v>1928</v>
      </c>
      <c r="H129" s="294"/>
      <c r="J129" s="80">
        <f>BK129</f>
        <v>0</v>
      </c>
      <c r="L129" s="77"/>
      <c r="M129" s="81"/>
      <c r="N129" s="82"/>
      <c r="O129" s="82"/>
      <c r="P129" s="83">
        <f>P130</f>
        <v>0</v>
      </c>
      <c r="Q129" s="82"/>
      <c r="R129" s="83">
        <f>R130</f>
        <v>0</v>
      </c>
      <c r="S129" s="82"/>
      <c r="T129" s="84">
        <f>T130</f>
        <v>0</v>
      </c>
      <c r="AR129" s="78" t="s">
        <v>76</v>
      </c>
      <c r="AT129" s="85" t="s">
        <v>67</v>
      </c>
      <c r="AU129" s="85" t="s">
        <v>68</v>
      </c>
      <c r="AY129" s="78" t="s">
        <v>140</v>
      </c>
      <c r="BK129" s="86">
        <f>BK130</f>
        <v>0</v>
      </c>
    </row>
    <row r="130" spans="1:65" s="18" customFormat="1" ht="44.25" customHeight="1" x14ac:dyDescent="0.2">
      <c r="A130" s="15"/>
      <c r="B130" s="16"/>
      <c r="C130" s="87">
        <v>2</v>
      </c>
      <c r="D130" s="87" t="s">
        <v>142</v>
      </c>
      <c r="E130" s="88" t="s">
        <v>1929</v>
      </c>
      <c r="F130" s="89" t="s">
        <v>1930</v>
      </c>
      <c r="G130" s="90" t="s">
        <v>1442</v>
      </c>
      <c r="H130" s="92">
        <v>1</v>
      </c>
      <c r="I130" s="2"/>
      <c r="J130" s="92">
        <f>ROUND(I130*H130,2)</f>
        <v>0</v>
      </c>
      <c r="K130" s="89" t="s">
        <v>2280</v>
      </c>
      <c r="L130" s="16"/>
      <c r="M130" s="93" t="s">
        <v>1</v>
      </c>
      <c r="N130" s="94" t="s">
        <v>34</v>
      </c>
      <c r="O130" s="95">
        <v>0</v>
      </c>
      <c r="P130" s="95">
        <f>O130*H130</f>
        <v>0</v>
      </c>
      <c r="Q130" s="95">
        <v>0</v>
      </c>
      <c r="R130" s="95">
        <f>Q130*H130</f>
        <v>0</v>
      </c>
      <c r="S130" s="95">
        <v>0</v>
      </c>
      <c r="T130" s="96">
        <f>S130*H130</f>
        <v>0</v>
      </c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R130" s="97" t="s">
        <v>147</v>
      </c>
      <c r="AT130" s="97" t="s">
        <v>142</v>
      </c>
      <c r="AU130" s="97" t="s">
        <v>76</v>
      </c>
      <c r="AY130" s="7" t="s">
        <v>140</v>
      </c>
      <c r="BE130" s="98">
        <f>IF(N130="základní",J130,0)</f>
        <v>0</v>
      </c>
      <c r="BF130" s="98">
        <f>IF(N130="snížená",J130,0)</f>
        <v>0</v>
      </c>
      <c r="BG130" s="98">
        <f>IF(N130="zákl. přenesená",J130,0)</f>
        <v>0</v>
      </c>
      <c r="BH130" s="98">
        <f>IF(N130="sníž. přenesená",J130,0)</f>
        <v>0</v>
      </c>
      <c r="BI130" s="98">
        <f>IF(N130="nulová",J130,0)</f>
        <v>0</v>
      </c>
      <c r="BJ130" s="7" t="s">
        <v>76</v>
      </c>
      <c r="BK130" s="98">
        <f>ROUND(I130*H130,2)</f>
        <v>0</v>
      </c>
      <c r="BL130" s="7" t="s">
        <v>147</v>
      </c>
      <c r="BM130" s="97" t="s">
        <v>147</v>
      </c>
    </row>
    <row r="131" spans="1:65" s="76" customFormat="1" ht="25.9" customHeight="1" x14ac:dyDescent="0.2">
      <c r="B131" s="77"/>
      <c r="D131" s="78" t="s">
        <v>67</v>
      </c>
      <c r="E131" s="79" t="s">
        <v>1931</v>
      </c>
      <c r="F131" s="79" t="s">
        <v>1932</v>
      </c>
      <c r="H131" s="294"/>
      <c r="J131" s="80">
        <f>BK131</f>
        <v>0</v>
      </c>
      <c r="L131" s="77"/>
      <c r="M131" s="81"/>
      <c r="N131" s="82"/>
      <c r="O131" s="82"/>
      <c r="P131" s="83">
        <f>P132</f>
        <v>0</v>
      </c>
      <c r="Q131" s="82"/>
      <c r="R131" s="83">
        <f>R132</f>
        <v>0</v>
      </c>
      <c r="S131" s="82"/>
      <c r="T131" s="84">
        <f>T132</f>
        <v>0</v>
      </c>
      <c r="AR131" s="78" t="s">
        <v>76</v>
      </c>
      <c r="AT131" s="85" t="s">
        <v>67</v>
      </c>
      <c r="AU131" s="85" t="s">
        <v>68</v>
      </c>
      <c r="AY131" s="78" t="s">
        <v>140</v>
      </c>
      <c r="BK131" s="86">
        <f>BK132</f>
        <v>0</v>
      </c>
    </row>
    <row r="132" spans="1:65" s="18" customFormat="1" ht="44.25" customHeight="1" x14ac:dyDescent="0.2">
      <c r="A132" s="15"/>
      <c r="B132" s="16"/>
      <c r="C132" s="87">
        <v>3</v>
      </c>
      <c r="D132" s="87" t="s">
        <v>142</v>
      </c>
      <c r="E132" s="88" t="s">
        <v>1933</v>
      </c>
      <c r="F132" s="89" t="s">
        <v>1934</v>
      </c>
      <c r="G132" s="90" t="s">
        <v>1442</v>
      </c>
      <c r="H132" s="92">
        <v>1</v>
      </c>
      <c r="I132" s="2"/>
      <c r="J132" s="92">
        <f>ROUND(I132*H132,2)</f>
        <v>0</v>
      </c>
      <c r="K132" s="89" t="s">
        <v>2280</v>
      </c>
      <c r="L132" s="16"/>
      <c r="M132" s="93" t="s">
        <v>1</v>
      </c>
      <c r="N132" s="94" t="s">
        <v>34</v>
      </c>
      <c r="O132" s="95">
        <v>0</v>
      </c>
      <c r="P132" s="95">
        <f>O132*H132</f>
        <v>0</v>
      </c>
      <c r="Q132" s="95">
        <v>0</v>
      </c>
      <c r="R132" s="95">
        <f>Q132*H132</f>
        <v>0</v>
      </c>
      <c r="S132" s="95">
        <v>0</v>
      </c>
      <c r="T132" s="96">
        <f>S132*H132</f>
        <v>0</v>
      </c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R132" s="97" t="s">
        <v>147</v>
      </c>
      <c r="AT132" s="97" t="s">
        <v>142</v>
      </c>
      <c r="AU132" s="97" t="s">
        <v>76</v>
      </c>
      <c r="AY132" s="7" t="s">
        <v>140</v>
      </c>
      <c r="BE132" s="98">
        <f>IF(N132="základní",J132,0)</f>
        <v>0</v>
      </c>
      <c r="BF132" s="98">
        <f>IF(N132="snížená",J132,0)</f>
        <v>0</v>
      </c>
      <c r="BG132" s="98">
        <f>IF(N132="zákl. přenesená",J132,0)</f>
        <v>0</v>
      </c>
      <c r="BH132" s="98">
        <f>IF(N132="sníž. přenesená",J132,0)</f>
        <v>0</v>
      </c>
      <c r="BI132" s="98">
        <f>IF(N132="nulová",J132,0)</f>
        <v>0</v>
      </c>
      <c r="BJ132" s="7" t="s">
        <v>76</v>
      </c>
      <c r="BK132" s="98">
        <f>ROUND(I132*H132,2)</f>
        <v>0</v>
      </c>
      <c r="BL132" s="7" t="s">
        <v>147</v>
      </c>
      <c r="BM132" s="97" t="s">
        <v>178</v>
      </c>
    </row>
    <row r="133" spans="1:65" s="76" customFormat="1" ht="25.9" customHeight="1" x14ac:dyDescent="0.2">
      <c r="B133" s="77"/>
      <c r="D133" s="78" t="s">
        <v>67</v>
      </c>
      <c r="E133" s="79" t="s">
        <v>1935</v>
      </c>
      <c r="F133" s="79" t="s">
        <v>1936</v>
      </c>
      <c r="H133" s="294"/>
      <c r="J133" s="80">
        <f>BK133</f>
        <v>0</v>
      </c>
      <c r="L133" s="77"/>
      <c r="M133" s="81"/>
      <c r="N133" s="82"/>
      <c r="O133" s="82"/>
      <c r="P133" s="83">
        <f>SUM(P134:P148)</f>
        <v>0</v>
      </c>
      <c r="Q133" s="82"/>
      <c r="R133" s="83">
        <f>SUM(R134:R148)</f>
        <v>0</v>
      </c>
      <c r="S133" s="82"/>
      <c r="T133" s="84">
        <f>SUM(T134:T148)</f>
        <v>0</v>
      </c>
      <c r="AR133" s="78" t="s">
        <v>76</v>
      </c>
      <c r="AT133" s="85" t="s">
        <v>67</v>
      </c>
      <c r="AU133" s="85" t="s">
        <v>68</v>
      </c>
      <c r="AY133" s="78" t="s">
        <v>140</v>
      </c>
      <c r="BK133" s="86">
        <f>SUM(BK134:BK148)</f>
        <v>0</v>
      </c>
    </row>
    <row r="134" spans="1:65" s="18" customFormat="1" ht="16.5" customHeight="1" x14ac:dyDescent="0.2">
      <c r="A134" s="15"/>
      <c r="B134" s="16"/>
      <c r="C134" s="87">
        <v>4</v>
      </c>
      <c r="D134" s="87" t="s">
        <v>142</v>
      </c>
      <c r="E134" s="88" t="s">
        <v>1937</v>
      </c>
      <c r="F134" s="89" t="s">
        <v>1938</v>
      </c>
      <c r="G134" s="90" t="s">
        <v>240</v>
      </c>
      <c r="H134" s="92">
        <v>94</v>
      </c>
      <c r="I134" s="2"/>
      <c r="J134" s="92">
        <f t="shared" ref="J134:J148" si="0">ROUND(I134*H134,2)</f>
        <v>0</v>
      </c>
      <c r="K134" s="89" t="s">
        <v>2280</v>
      </c>
      <c r="L134" s="16"/>
      <c r="M134" s="93" t="s">
        <v>1</v>
      </c>
      <c r="N134" s="94" t="s">
        <v>34</v>
      </c>
      <c r="O134" s="95">
        <v>0</v>
      </c>
      <c r="P134" s="95">
        <f t="shared" ref="P134:P148" si="1">O134*H134</f>
        <v>0</v>
      </c>
      <c r="Q134" s="95">
        <v>0</v>
      </c>
      <c r="R134" s="95">
        <f t="shared" ref="R134:R148" si="2">Q134*H134</f>
        <v>0</v>
      </c>
      <c r="S134" s="95">
        <v>0</v>
      </c>
      <c r="T134" s="96">
        <f t="shared" ref="T134:T148" si="3">S134*H134</f>
        <v>0</v>
      </c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R134" s="97" t="s">
        <v>147</v>
      </c>
      <c r="AT134" s="97" t="s">
        <v>142</v>
      </c>
      <c r="AU134" s="97" t="s">
        <v>76</v>
      </c>
      <c r="AY134" s="7" t="s">
        <v>140</v>
      </c>
      <c r="BE134" s="98">
        <f t="shared" ref="BE134:BE148" si="4">IF(N134="základní",J134,0)</f>
        <v>0</v>
      </c>
      <c r="BF134" s="98">
        <f t="shared" ref="BF134:BF148" si="5">IF(N134="snížená",J134,0)</f>
        <v>0</v>
      </c>
      <c r="BG134" s="98">
        <f t="shared" ref="BG134:BG148" si="6">IF(N134="zákl. přenesená",J134,0)</f>
        <v>0</v>
      </c>
      <c r="BH134" s="98">
        <f t="shared" ref="BH134:BH148" si="7">IF(N134="sníž. přenesená",J134,0)</f>
        <v>0</v>
      </c>
      <c r="BI134" s="98">
        <f t="shared" ref="BI134:BI148" si="8">IF(N134="nulová",J134,0)</f>
        <v>0</v>
      </c>
      <c r="BJ134" s="7" t="s">
        <v>76</v>
      </c>
      <c r="BK134" s="98">
        <f t="shared" ref="BK134:BK148" si="9">ROUND(I134*H134,2)</f>
        <v>0</v>
      </c>
      <c r="BL134" s="7" t="s">
        <v>147</v>
      </c>
      <c r="BM134" s="97" t="s">
        <v>190</v>
      </c>
    </row>
    <row r="135" spans="1:65" s="18" customFormat="1" ht="21.75" customHeight="1" x14ac:dyDescent="0.2">
      <c r="A135" s="15"/>
      <c r="B135" s="16"/>
      <c r="C135" s="87">
        <v>5</v>
      </c>
      <c r="D135" s="87" t="s">
        <v>142</v>
      </c>
      <c r="E135" s="88" t="s">
        <v>1939</v>
      </c>
      <c r="F135" s="89" t="s">
        <v>1940</v>
      </c>
      <c r="G135" s="90" t="s">
        <v>240</v>
      </c>
      <c r="H135" s="92">
        <v>40</v>
      </c>
      <c r="I135" s="2"/>
      <c r="J135" s="92">
        <f t="shared" si="0"/>
        <v>0</v>
      </c>
      <c r="K135" s="89" t="s">
        <v>2280</v>
      </c>
      <c r="L135" s="16"/>
      <c r="M135" s="93" t="s">
        <v>1</v>
      </c>
      <c r="N135" s="94" t="s">
        <v>34</v>
      </c>
      <c r="O135" s="95">
        <v>0</v>
      </c>
      <c r="P135" s="95">
        <f t="shared" si="1"/>
        <v>0</v>
      </c>
      <c r="Q135" s="95">
        <v>0</v>
      </c>
      <c r="R135" s="95">
        <f t="shared" si="2"/>
        <v>0</v>
      </c>
      <c r="S135" s="95">
        <v>0</v>
      </c>
      <c r="T135" s="96">
        <f t="shared" si="3"/>
        <v>0</v>
      </c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R135" s="97" t="s">
        <v>147</v>
      </c>
      <c r="AT135" s="97" t="s">
        <v>142</v>
      </c>
      <c r="AU135" s="97" t="s">
        <v>76</v>
      </c>
      <c r="AY135" s="7" t="s">
        <v>140</v>
      </c>
      <c r="BE135" s="98">
        <f t="shared" si="4"/>
        <v>0</v>
      </c>
      <c r="BF135" s="98">
        <f t="shared" si="5"/>
        <v>0</v>
      </c>
      <c r="BG135" s="98">
        <f t="shared" si="6"/>
        <v>0</v>
      </c>
      <c r="BH135" s="98">
        <f t="shared" si="7"/>
        <v>0</v>
      </c>
      <c r="BI135" s="98">
        <f t="shared" si="8"/>
        <v>0</v>
      </c>
      <c r="BJ135" s="7" t="s">
        <v>76</v>
      </c>
      <c r="BK135" s="98">
        <f t="shared" si="9"/>
        <v>0</v>
      </c>
      <c r="BL135" s="7" t="s">
        <v>147</v>
      </c>
      <c r="BM135" s="97" t="s">
        <v>200</v>
      </c>
    </row>
    <row r="136" spans="1:65" s="18" customFormat="1" ht="16.5" customHeight="1" x14ac:dyDescent="0.2">
      <c r="A136" s="15"/>
      <c r="B136" s="16"/>
      <c r="C136" s="87">
        <v>6</v>
      </c>
      <c r="D136" s="87" t="s">
        <v>142</v>
      </c>
      <c r="E136" s="88" t="s">
        <v>1941</v>
      </c>
      <c r="F136" s="89" t="s">
        <v>1942</v>
      </c>
      <c r="G136" s="90" t="s">
        <v>240</v>
      </c>
      <c r="H136" s="92">
        <v>76</v>
      </c>
      <c r="I136" s="2"/>
      <c r="J136" s="92">
        <f t="shared" si="0"/>
        <v>0</v>
      </c>
      <c r="K136" s="89" t="s">
        <v>2280</v>
      </c>
      <c r="L136" s="16"/>
      <c r="M136" s="93" t="s">
        <v>1</v>
      </c>
      <c r="N136" s="94" t="s">
        <v>34</v>
      </c>
      <c r="O136" s="95">
        <v>0</v>
      </c>
      <c r="P136" s="95">
        <f t="shared" si="1"/>
        <v>0</v>
      </c>
      <c r="Q136" s="95">
        <v>0</v>
      </c>
      <c r="R136" s="95">
        <f t="shared" si="2"/>
        <v>0</v>
      </c>
      <c r="S136" s="95">
        <v>0</v>
      </c>
      <c r="T136" s="96">
        <f t="shared" si="3"/>
        <v>0</v>
      </c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R136" s="97" t="s">
        <v>147</v>
      </c>
      <c r="AT136" s="97" t="s">
        <v>142</v>
      </c>
      <c r="AU136" s="97" t="s">
        <v>76</v>
      </c>
      <c r="AY136" s="7" t="s">
        <v>140</v>
      </c>
      <c r="BE136" s="98">
        <f t="shared" si="4"/>
        <v>0</v>
      </c>
      <c r="BF136" s="98">
        <f t="shared" si="5"/>
        <v>0</v>
      </c>
      <c r="BG136" s="98">
        <f t="shared" si="6"/>
        <v>0</v>
      </c>
      <c r="BH136" s="98">
        <f t="shared" si="7"/>
        <v>0</v>
      </c>
      <c r="BI136" s="98">
        <f t="shared" si="8"/>
        <v>0</v>
      </c>
      <c r="BJ136" s="7" t="s">
        <v>76</v>
      </c>
      <c r="BK136" s="98">
        <f t="shared" si="9"/>
        <v>0</v>
      </c>
      <c r="BL136" s="7" t="s">
        <v>147</v>
      </c>
      <c r="BM136" s="97" t="s">
        <v>8</v>
      </c>
    </row>
    <row r="137" spans="1:65" s="18" customFormat="1" ht="16.5" customHeight="1" x14ac:dyDescent="0.2">
      <c r="A137" s="15"/>
      <c r="B137" s="16"/>
      <c r="C137" s="87">
        <v>7</v>
      </c>
      <c r="D137" s="87" t="s">
        <v>142</v>
      </c>
      <c r="E137" s="88" t="s">
        <v>1943</v>
      </c>
      <c r="F137" s="89" t="s">
        <v>1944</v>
      </c>
      <c r="G137" s="90" t="s">
        <v>1442</v>
      </c>
      <c r="H137" s="92">
        <v>16</v>
      </c>
      <c r="I137" s="2"/>
      <c r="J137" s="92">
        <f t="shared" si="0"/>
        <v>0</v>
      </c>
      <c r="K137" s="89" t="s">
        <v>2280</v>
      </c>
      <c r="L137" s="16"/>
      <c r="M137" s="93" t="s">
        <v>1</v>
      </c>
      <c r="N137" s="94" t="s">
        <v>34</v>
      </c>
      <c r="O137" s="95">
        <v>0</v>
      </c>
      <c r="P137" s="95">
        <f t="shared" si="1"/>
        <v>0</v>
      </c>
      <c r="Q137" s="95">
        <v>0</v>
      </c>
      <c r="R137" s="95">
        <f t="shared" si="2"/>
        <v>0</v>
      </c>
      <c r="S137" s="95">
        <v>0</v>
      </c>
      <c r="T137" s="96">
        <f t="shared" si="3"/>
        <v>0</v>
      </c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R137" s="97" t="s">
        <v>147</v>
      </c>
      <c r="AT137" s="97" t="s">
        <v>142</v>
      </c>
      <c r="AU137" s="97" t="s">
        <v>76</v>
      </c>
      <c r="AY137" s="7" t="s">
        <v>140</v>
      </c>
      <c r="BE137" s="98">
        <f t="shared" si="4"/>
        <v>0</v>
      </c>
      <c r="BF137" s="98">
        <f t="shared" si="5"/>
        <v>0</v>
      </c>
      <c r="BG137" s="98">
        <f t="shared" si="6"/>
        <v>0</v>
      </c>
      <c r="BH137" s="98">
        <f t="shared" si="7"/>
        <v>0</v>
      </c>
      <c r="BI137" s="98">
        <f t="shared" si="8"/>
        <v>0</v>
      </c>
      <c r="BJ137" s="7" t="s">
        <v>76</v>
      </c>
      <c r="BK137" s="98">
        <f t="shared" si="9"/>
        <v>0</v>
      </c>
      <c r="BL137" s="7" t="s">
        <v>147</v>
      </c>
      <c r="BM137" s="97" t="s">
        <v>224</v>
      </c>
    </row>
    <row r="138" spans="1:65" s="18" customFormat="1" ht="16.5" customHeight="1" x14ac:dyDescent="0.2">
      <c r="A138" s="15"/>
      <c r="B138" s="16"/>
      <c r="C138" s="87">
        <v>8</v>
      </c>
      <c r="D138" s="87" t="s">
        <v>142</v>
      </c>
      <c r="E138" s="88" t="s">
        <v>1945</v>
      </c>
      <c r="F138" s="89" t="s">
        <v>1946</v>
      </c>
      <c r="G138" s="90" t="s">
        <v>1442</v>
      </c>
      <c r="H138" s="92">
        <v>17</v>
      </c>
      <c r="I138" s="2"/>
      <c r="J138" s="92">
        <f t="shared" si="0"/>
        <v>0</v>
      </c>
      <c r="K138" s="89" t="s">
        <v>2280</v>
      </c>
      <c r="L138" s="16"/>
      <c r="M138" s="93" t="s">
        <v>1</v>
      </c>
      <c r="N138" s="94" t="s">
        <v>34</v>
      </c>
      <c r="O138" s="95">
        <v>0</v>
      </c>
      <c r="P138" s="95">
        <f t="shared" si="1"/>
        <v>0</v>
      </c>
      <c r="Q138" s="95">
        <v>0</v>
      </c>
      <c r="R138" s="95">
        <f t="shared" si="2"/>
        <v>0</v>
      </c>
      <c r="S138" s="95">
        <v>0</v>
      </c>
      <c r="T138" s="96">
        <f t="shared" si="3"/>
        <v>0</v>
      </c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R138" s="97" t="s">
        <v>147</v>
      </c>
      <c r="AT138" s="97" t="s">
        <v>142</v>
      </c>
      <c r="AU138" s="97" t="s">
        <v>76</v>
      </c>
      <c r="AY138" s="7" t="s">
        <v>140</v>
      </c>
      <c r="BE138" s="98">
        <f t="shared" si="4"/>
        <v>0</v>
      </c>
      <c r="BF138" s="98">
        <f t="shared" si="5"/>
        <v>0</v>
      </c>
      <c r="BG138" s="98">
        <f t="shared" si="6"/>
        <v>0</v>
      </c>
      <c r="BH138" s="98">
        <f t="shared" si="7"/>
        <v>0</v>
      </c>
      <c r="BI138" s="98">
        <f t="shared" si="8"/>
        <v>0</v>
      </c>
      <c r="BJ138" s="7" t="s">
        <v>76</v>
      </c>
      <c r="BK138" s="98">
        <f t="shared" si="9"/>
        <v>0</v>
      </c>
      <c r="BL138" s="7" t="s">
        <v>147</v>
      </c>
      <c r="BM138" s="97" t="s">
        <v>248</v>
      </c>
    </row>
    <row r="139" spans="1:65" s="18" customFormat="1" ht="16.5" customHeight="1" x14ac:dyDescent="0.2">
      <c r="A139" s="15"/>
      <c r="B139" s="16"/>
      <c r="C139" s="87">
        <v>9</v>
      </c>
      <c r="D139" s="87" t="s">
        <v>142</v>
      </c>
      <c r="E139" s="88" t="s">
        <v>1947</v>
      </c>
      <c r="F139" s="89" t="s">
        <v>1948</v>
      </c>
      <c r="G139" s="90" t="s">
        <v>1442</v>
      </c>
      <c r="H139" s="92">
        <v>13</v>
      </c>
      <c r="I139" s="2"/>
      <c r="J139" s="92">
        <f t="shared" si="0"/>
        <v>0</v>
      </c>
      <c r="K139" s="89" t="s">
        <v>2280</v>
      </c>
      <c r="L139" s="16"/>
      <c r="M139" s="93" t="s">
        <v>1</v>
      </c>
      <c r="N139" s="94" t="s">
        <v>34</v>
      </c>
      <c r="O139" s="95">
        <v>0</v>
      </c>
      <c r="P139" s="95">
        <f t="shared" si="1"/>
        <v>0</v>
      </c>
      <c r="Q139" s="95">
        <v>0</v>
      </c>
      <c r="R139" s="95">
        <f t="shared" si="2"/>
        <v>0</v>
      </c>
      <c r="S139" s="95">
        <v>0</v>
      </c>
      <c r="T139" s="96">
        <f t="shared" si="3"/>
        <v>0</v>
      </c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R139" s="97" t="s">
        <v>147</v>
      </c>
      <c r="AT139" s="97" t="s">
        <v>142</v>
      </c>
      <c r="AU139" s="97" t="s">
        <v>76</v>
      </c>
      <c r="AY139" s="7" t="s">
        <v>140</v>
      </c>
      <c r="BE139" s="98">
        <f t="shared" si="4"/>
        <v>0</v>
      </c>
      <c r="BF139" s="98">
        <f t="shared" si="5"/>
        <v>0</v>
      </c>
      <c r="BG139" s="98">
        <f t="shared" si="6"/>
        <v>0</v>
      </c>
      <c r="BH139" s="98">
        <f t="shared" si="7"/>
        <v>0</v>
      </c>
      <c r="BI139" s="98">
        <f t="shared" si="8"/>
        <v>0</v>
      </c>
      <c r="BJ139" s="7" t="s">
        <v>76</v>
      </c>
      <c r="BK139" s="98">
        <f t="shared" si="9"/>
        <v>0</v>
      </c>
      <c r="BL139" s="7" t="s">
        <v>147</v>
      </c>
      <c r="BM139" s="97" t="s">
        <v>262</v>
      </c>
    </row>
    <row r="140" spans="1:65" s="18" customFormat="1" ht="16.5" customHeight="1" x14ac:dyDescent="0.2">
      <c r="A140" s="15"/>
      <c r="B140" s="16"/>
      <c r="C140" s="87">
        <v>10</v>
      </c>
      <c r="D140" s="87" t="s">
        <v>142</v>
      </c>
      <c r="E140" s="88" t="s">
        <v>1949</v>
      </c>
      <c r="F140" s="89" t="s">
        <v>1950</v>
      </c>
      <c r="G140" s="90" t="s">
        <v>1442</v>
      </c>
      <c r="H140" s="92">
        <v>54</v>
      </c>
      <c r="I140" s="2"/>
      <c r="J140" s="92">
        <f t="shared" si="0"/>
        <v>0</v>
      </c>
      <c r="K140" s="89" t="s">
        <v>2280</v>
      </c>
      <c r="L140" s="16"/>
      <c r="M140" s="93" t="s">
        <v>1</v>
      </c>
      <c r="N140" s="94" t="s">
        <v>34</v>
      </c>
      <c r="O140" s="95">
        <v>0</v>
      </c>
      <c r="P140" s="95">
        <f t="shared" si="1"/>
        <v>0</v>
      </c>
      <c r="Q140" s="95">
        <v>0</v>
      </c>
      <c r="R140" s="95">
        <f t="shared" si="2"/>
        <v>0</v>
      </c>
      <c r="S140" s="95">
        <v>0</v>
      </c>
      <c r="T140" s="96">
        <f t="shared" si="3"/>
        <v>0</v>
      </c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R140" s="97" t="s">
        <v>147</v>
      </c>
      <c r="AT140" s="97" t="s">
        <v>142</v>
      </c>
      <c r="AU140" s="97" t="s">
        <v>76</v>
      </c>
      <c r="AY140" s="7" t="s">
        <v>140</v>
      </c>
      <c r="BE140" s="98">
        <f t="shared" si="4"/>
        <v>0</v>
      </c>
      <c r="BF140" s="98">
        <f t="shared" si="5"/>
        <v>0</v>
      </c>
      <c r="BG140" s="98">
        <f t="shared" si="6"/>
        <v>0</v>
      </c>
      <c r="BH140" s="98">
        <f t="shared" si="7"/>
        <v>0</v>
      </c>
      <c r="BI140" s="98">
        <f t="shared" si="8"/>
        <v>0</v>
      </c>
      <c r="BJ140" s="7" t="s">
        <v>76</v>
      </c>
      <c r="BK140" s="98">
        <f t="shared" si="9"/>
        <v>0</v>
      </c>
      <c r="BL140" s="7" t="s">
        <v>147</v>
      </c>
      <c r="BM140" s="97" t="s">
        <v>281</v>
      </c>
    </row>
    <row r="141" spans="1:65" s="18" customFormat="1" ht="16.5" customHeight="1" x14ac:dyDescent="0.2">
      <c r="A141" s="15"/>
      <c r="B141" s="16"/>
      <c r="C141" s="87">
        <v>11</v>
      </c>
      <c r="D141" s="87" t="s">
        <v>142</v>
      </c>
      <c r="E141" s="88" t="s">
        <v>1951</v>
      </c>
      <c r="F141" s="89" t="s">
        <v>1952</v>
      </c>
      <c r="G141" s="90" t="s">
        <v>1442</v>
      </c>
      <c r="H141" s="92">
        <v>4</v>
      </c>
      <c r="I141" s="2"/>
      <c r="J141" s="92">
        <f t="shared" si="0"/>
        <v>0</v>
      </c>
      <c r="K141" s="89" t="s">
        <v>2280</v>
      </c>
      <c r="L141" s="16"/>
      <c r="M141" s="93" t="s">
        <v>1</v>
      </c>
      <c r="N141" s="94" t="s">
        <v>34</v>
      </c>
      <c r="O141" s="95">
        <v>0</v>
      </c>
      <c r="P141" s="95">
        <f t="shared" si="1"/>
        <v>0</v>
      </c>
      <c r="Q141" s="95">
        <v>0</v>
      </c>
      <c r="R141" s="95">
        <f t="shared" si="2"/>
        <v>0</v>
      </c>
      <c r="S141" s="95">
        <v>0</v>
      </c>
      <c r="T141" s="96">
        <f t="shared" si="3"/>
        <v>0</v>
      </c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R141" s="97" t="s">
        <v>147</v>
      </c>
      <c r="AT141" s="97" t="s">
        <v>142</v>
      </c>
      <c r="AU141" s="97" t="s">
        <v>76</v>
      </c>
      <c r="AY141" s="7" t="s">
        <v>140</v>
      </c>
      <c r="BE141" s="98">
        <f t="shared" si="4"/>
        <v>0</v>
      </c>
      <c r="BF141" s="98">
        <f t="shared" si="5"/>
        <v>0</v>
      </c>
      <c r="BG141" s="98">
        <f t="shared" si="6"/>
        <v>0</v>
      </c>
      <c r="BH141" s="98">
        <f t="shared" si="7"/>
        <v>0</v>
      </c>
      <c r="BI141" s="98">
        <f t="shared" si="8"/>
        <v>0</v>
      </c>
      <c r="BJ141" s="7" t="s">
        <v>76</v>
      </c>
      <c r="BK141" s="98">
        <f t="shared" si="9"/>
        <v>0</v>
      </c>
      <c r="BL141" s="7" t="s">
        <v>147</v>
      </c>
      <c r="BM141" s="97" t="s">
        <v>308</v>
      </c>
    </row>
    <row r="142" spans="1:65" s="18" customFormat="1" ht="16.5" customHeight="1" x14ac:dyDescent="0.2">
      <c r="A142" s="15"/>
      <c r="B142" s="16"/>
      <c r="C142" s="87">
        <v>12</v>
      </c>
      <c r="D142" s="87" t="s">
        <v>142</v>
      </c>
      <c r="E142" s="88" t="s">
        <v>1953</v>
      </c>
      <c r="F142" s="89" t="s">
        <v>1954</v>
      </c>
      <c r="G142" s="90" t="s">
        <v>1442</v>
      </c>
      <c r="H142" s="92">
        <v>6</v>
      </c>
      <c r="I142" s="2"/>
      <c r="J142" s="92">
        <f t="shared" si="0"/>
        <v>0</v>
      </c>
      <c r="K142" s="89" t="s">
        <v>2280</v>
      </c>
      <c r="L142" s="16"/>
      <c r="M142" s="93" t="s">
        <v>1</v>
      </c>
      <c r="N142" s="94" t="s">
        <v>34</v>
      </c>
      <c r="O142" s="95">
        <v>0</v>
      </c>
      <c r="P142" s="95">
        <f t="shared" si="1"/>
        <v>0</v>
      </c>
      <c r="Q142" s="95">
        <v>0</v>
      </c>
      <c r="R142" s="95">
        <f t="shared" si="2"/>
        <v>0</v>
      </c>
      <c r="S142" s="95">
        <v>0</v>
      </c>
      <c r="T142" s="96">
        <f t="shared" si="3"/>
        <v>0</v>
      </c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R142" s="97" t="s">
        <v>147</v>
      </c>
      <c r="AT142" s="97" t="s">
        <v>142</v>
      </c>
      <c r="AU142" s="97" t="s">
        <v>76</v>
      </c>
      <c r="AY142" s="7" t="s">
        <v>140</v>
      </c>
      <c r="BE142" s="98">
        <f t="shared" si="4"/>
        <v>0</v>
      </c>
      <c r="BF142" s="98">
        <f t="shared" si="5"/>
        <v>0</v>
      </c>
      <c r="BG142" s="98">
        <f t="shared" si="6"/>
        <v>0</v>
      </c>
      <c r="BH142" s="98">
        <f t="shared" si="7"/>
        <v>0</v>
      </c>
      <c r="BI142" s="98">
        <f t="shared" si="8"/>
        <v>0</v>
      </c>
      <c r="BJ142" s="7" t="s">
        <v>76</v>
      </c>
      <c r="BK142" s="98">
        <f t="shared" si="9"/>
        <v>0</v>
      </c>
      <c r="BL142" s="7" t="s">
        <v>147</v>
      </c>
      <c r="BM142" s="97" t="s">
        <v>215</v>
      </c>
    </row>
    <row r="143" spans="1:65" s="18" customFormat="1" ht="21.75" customHeight="1" x14ac:dyDescent="0.2">
      <c r="A143" s="15"/>
      <c r="B143" s="16"/>
      <c r="C143" s="87">
        <v>13</v>
      </c>
      <c r="D143" s="87" t="s">
        <v>142</v>
      </c>
      <c r="E143" s="88" t="s">
        <v>1955</v>
      </c>
      <c r="F143" s="89" t="s">
        <v>1956</v>
      </c>
      <c r="G143" s="90" t="s">
        <v>1442</v>
      </c>
      <c r="H143" s="92">
        <v>109</v>
      </c>
      <c r="I143" s="2"/>
      <c r="J143" s="92">
        <f t="shared" si="0"/>
        <v>0</v>
      </c>
      <c r="K143" s="89" t="s">
        <v>2280</v>
      </c>
      <c r="L143" s="16"/>
      <c r="M143" s="93" t="s">
        <v>1</v>
      </c>
      <c r="N143" s="94" t="s">
        <v>34</v>
      </c>
      <c r="O143" s="95">
        <v>0</v>
      </c>
      <c r="P143" s="95">
        <f t="shared" si="1"/>
        <v>0</v>
      </c>
      <c r="Q143" s="95">
        <v>0</v>
      </c>
      <c r="R143" s="95">
        <f t="shared" si="2"/>
        <v>0</v>
      </c>
      <c r="S143" s="95">
        <v>0</v>
      </c>
      <c r="T143" s="96">
        <f t="shared" si="3"/>
        <v>0</v>
      </c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R143" s="97" t="s">
        <v>147</v>
      </c>
      <c r="AT143" s="97" t="s">
        <v>142</v>
      </c>
      <c r="AU143" s="97" t="s">
        <v>76</v>
      </c>
      <c r="AY143" s="7" t="s">
        <v>140</v>
      </c>
      <c r="BE143" s="98">
        <f t="shared" si="4"/>
        <v>0</v>
      </c>
      <c r="BF143" s="98">
        <f t="shared" si="5"/>
        <v>0</v>
      </c>
      <c r="BG143" s="98">
        <f t="shared" si="6"/>
        <v>0</v>
      </c>
      <c r="BH143" s="98">
        <f t="shared" si="7"/>
        <v>0</v>
      </c>
      <c r="BI143" s="98">
        <f t="shared" si="8"/>
        <v>0</v>
      </c>
      <c r="BJ143" s="7" t="s">
        <v>76</v>
      </c>
      <c r="BK143" s="98">
        <f t="shared" si="9"/>
        <v>0</v>
      </c>
      <c r="BL143" s="7" t="s">
        <v>147</v>
      </c>
      <c r="BM143" s="97" t="s">
        <v>360</v>
      </c>
    </row>
    <row r="144" spans="1:65" s="18" customFormat="1" ht="24.2" customHeight="1" x14ac:dyDescent="0.2">
      <c r="A144" s="15"/>
      <c r="B144" s="16"/>
      <c r="C144" s="87">
        <v>14</v>
      </c>
      <c r="D144" s="87" t="s">
        <v>142</v>
      </c>
      <c r="E144" s="88" t="s">
        <v>1957</v>
      </c>
      <c r="F144" s="89" t="s">
        <v>2692</v>
      </c>
      <c r="G144" s="90" t="s">
        <v>1442</v>
      </c>
      <c r="H144" s="92">
        <v>109</v>
      </c>
      <c r="I144" s="2"/>
      <c r="J144" s="92">
        <f t="shared" si="0"/>
        <v>0</v>
      </c>
      <c r="K144" s="89" t="s">
        <v>2280</v>
      </c>
      <c r="L144" s="16"/>
      <c r="M144" s="93" t="s">
        <v>1</v>
      </c>
      <c r="N144" s="94" t="s">
        <v>34</v>
      </c>
      <c r="O144" s="95">
        <v>0</v>
      </c>
      <c r="P144" s="95">
        <f t="shared" si="1"/>
        <v>0</v>
      </c>
      <c r="Q144" s="95">
        <v>0</v>
      </c>
      <c r="R144" s="95">
        <f t="shared" si="2"/>
        <v>0</v>
      </c>
      <c r="S144" s="95">
        <v>0</v>
      </c>
      <c r="T144" s="96">
        <f t="shared" si="3"/>
        <v>0</v>
      </c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R144" s="97" t="s">
        <v>147</v>
      </c>
      <c r="AT144" s="97" t="s">
        <v>142</v>
      </c>
      <c r="AU144" s="97" t="s">
        <v>76</v>
      </c>
      <c r="AY144" s="7" t="s">
        <v>140</v>
      </c>
      <c r="BE144" s="98">
        <f t="shared" si="4"/>
        <v>0</v>
      </c>
      <c r="BF144" s="98">
        <f t="shared" si="5"/>
        <v>0</v>
      </c>
      <c r="BG144" s="98">
        <f t="shared" si="6"/>
        <v>0</v>
      </c>
      <c r="BH144" s="98">
        <f t="shared" si="7"/>
        <v>0</v>
      </c>
      <c r="BI144" s="98">
        <f t="shared" si="8"/>
        <v>0</v>
      </c>
      <c r="BJ144" s="7" t="s">
        <v>76</v>
      </c>
      <c r="BK144" s="98">
        <f t="shared" si="9"/>
        <v>0</v>
      </c>
      <c r="BL144" s="7" t="s">
        <v>147</v>
      </c>
      <c r="BM144" s="97" t="s">
        <v>376</v>
      </c>
    </row>
    <row r="145" spans="1:65" s="18" customFormat="1" ht="24.2" customHeight="1" x14ac:dyDescent="0.2">
      <c r="A145" s="15"/>
      <c r="B145" s="16"/>
      <c r="C145" s="87">
        <v>15</v>
      </c>
      <c r="D145" s="87" t="s">
        <v>142</v>
      </c>
      <c r="E145" s="88" t="s">
        <v>1958</v>
      </c>
      <c r="F145" s="89" t="s">
        <v>2693</v>
      </c>
      <c r="G145" s="90" t="s">
        <v>1442</v>
      </c>
      <c r="H145" s="92">
        <v>8</v>
      </c>
      <c r="I145" s="2"/>
      <c r="J145" s="92">
        <f t="shared" si="0"/>
        <v>0</v>
      </c>
      <c r="K145" s="89" t="s">
        <v>2280</v>
      </c>
      <c r="L145" s="16"/>
      <c r="M145" s="93" t="s">
        <v>1</v>
      </c>
      <c r="N145" s="94" t="s">
        <v>34</v>
      </c>
      <c r="O145" s="95">
        <v>0</v>
      </c>
      <c r="P145" s="95">
        <f t="shared" si="1"/>
        <v>0</v>
      </c>
      <c r="Q145" s="95">
        <v>0</v>
      </c>
      <c r="R145" s="95">
        <f t="shared" si="2"/>
        <v>0</v>
      </c>
      <c r="S145" s="95">
        <v>0</v>
      </c>
      <c r="T145" s="96">
        <f t="shared" si="3"/>
        <v>0</v>
      </c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R145" s="97" t="s">
        <v>147</v>
      </c>
      <c r="AT145" s="97" t="s">
        <v>142</v>
      </c>
      <c r="AU145" s="97" t="s">
        <v>76</v>
      </c>
      <c r="AY145" s="7" t="s">
        <v>140</v>
      </c>
      <c r="BE145" s="98">
        <f t="shared" si="4"/>
        <v>0</v>
      </c>
      <c r="BF145" s="98">
        <f t="shared" si="5"/>
        <v>0</v>
      </c>
      <c r="BG145" s="98">
        <f t="shared" si="6"/>
        <v>0</v>
      </c>
      <c r="BH145" s="98">
        <f t="shared" si="7"/>
        <v>0</v>
      </c>
      <c r="BI145" s="98">
        <f t="shared" si="8"/>
        <v>0</v>
      </c>
      <c r="BJ145" s="7" t="s">
        <v>76</v>
      </c>
      <c r="BK145" s="98">
        <f t="shared" si="9"/>
        <v>0</v>
      </c>
      <c r="BL145" s="7" t="s">
        <v>147</v>
      </c>
      <c r="BM145" s="97" t="s">
        <v>397</v>
      </c>
    </row>
    <row r="146" spans="1:65" s="18" customFormat="1" ht="16.5" customHeight="1" x14ac:dyDescent="0.2">
      <c r="A146" s="15"/>
      <c r="B146" s="16"/>
      <c r="C146" s="87">
        <v>16</v>
      </c>
      <c r="D146" s="87" t="s">
        <v>142</v>
      </c>
      <c r="E146" s="88" t="s">
        <v>1959</v>
      </c>
      <c r="F146" s="89" t="s">
        <v>1960</v>
      </c>
      <c r="G146" s="90" t="s">
        <v>1442</v>
      </c>
      <c r="H146" s="92">
        <v>68</v>
      </c>
      <c r="I146" s="2"/>
      <c r="J146" s="92">
        <f t="shared" si="0"/>
        <v>0</v>
      </c>
      <c r="K146" s="89" t="s">
        <v>2280</v>
      </c>
      <c r="L146" s="16"/>
      <c r="M146" s="93" t="s">
        <v>1</v>
      </c>
      <c r="N146" s="94" t="s">
        <v>34</v>
      </c>
      <c r="O146" s="95">
        <v>0</v>
      </c>
      <c r="P146" s="95">
        <f t="shared" si="1"/>
        <v>0</v>
      </c>
      <c r="Q146" s="95">
        <v>0</v>
      </c>
      <c r="R146" s="95">
        <f t="shared" si="2"/>
        <v>0</v>
      </c>
      <c r="S146" s="95">
        <v>0</v>
      </c>
      <c r="T146" s="96">
        <f t="shared" si="3"/>
        <v>0</v>
      </c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R146" s="97" t="s">
        <v>147</v>
      </c>
      <c r="AT146" s="97" t="s">
        <v>142</v>
      </c>
      <c r="AU146" s="97" t="s">
        <v>76</v>
      </c>
      <c r="AY146" s="7" t="s">
        <v>140</v>
      </c>
      <c r="BE146" s="98">
        <f t="shared" si="4"/>
        <v>0</v>
      </c>
      <c r="BF146" s="98">
        <f t="shared" si="5"/>
        <v>0</v>
      </c>
      <c r="BG146" s="98">
        <f t="shared" si="6"/>
        <v>0</v>
      </c>
      <c r="BH146" s="98">
        <f t="shared" si="7"/>
        <v>0</v>
      </c>
      <c r="BI146" s="98">
        <f t="shared" si="8"/>
        <v>0</v>
      </c>
      <c r="BJ146" s="7" t="s">
        <v>76</v>
      </c>
      <c r="BK146" s="98">
        <f t="shared" si="9"/>
        <v>0</v>
      </c>
      <c r="BL146" s="7" t="s">
        <v>147</v>
      </c>
      <c r="BM146" s="97" t="s">
        <v>410</v>
      </c>
    </row>
    <row r="147" spans="1:65" s="18" customFormat="1" ht="38.25" customHeight="1" x14ac:dyDescent="0.2">
      <c r="A147" s="15"/>
      <c r="B147" s="16"/>
      <c r="C147" s="87">
        <v>17</v>
      </c>
      <c r="D147" s="87" t="s">
        <v>142</v>
      </c>
      <c r="E147" s="88" t="s">
        <v>1961</v>
      </c>
      <c r="F147" s="89" t="s">
        <v>2781</v>
      </c>
      <c r="G147" s="90" t="s">
        <v>1451</v>
      </c>
      <c r="H147" s="92">
        <v>66</v>
      </c>
      <c r="I147" s="2"/>
      <c r="J147" s="92">
        <f t="shared" si="0"/>
        <v>0</v>
      </c>
      <c r="K147" s="89" t="s">
        <v>2280</v>
      </c>
      <c r="L147" s="16"/>
      <c r="M147" s="93" t="s">
        <v>1</v>
      </c>
      <c r="N147" s="94" t="s">
        <v>34</v>
      </c>
      <c r="O147" s="95">
        <v>0</v>
      </c>
      <c r="P147" s="95">
        <f t="shared" si="1"/>
        <v>0</v>
      </c>
      <c r="Q147" s="95">
        <v>0</v>
      </c>
      <c r="R147" s="95">
        <f t="shared" si="2"/>
        <v>0</v>
      </c>
      <c r="S147" s="95">
        <v>0</v>
      </c>
      <c r="T147" s="96">
        <f t="shared" si="3"/>
        <v>0</v>
      </c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R147" s="97" t="s">
        <v>147</v>
      </c>
      <c r="AT147" s="97" t="s">
        <v>142</v>
      </c>
      <c r="AU147" s="97" t="s">
        <v>76</v>
      </c>
      <c r="AY147" s="7" t="s">
        <v>140</v>
      </c>
      <c r="BE147" s="98">
        <f t="shared" si="4"/>
        <v>0</v>
      </c>
      <c r="BF147" s="98">
        <f t="shared" si="5"/>
        <v>0</v>
      </c>
      <c r="BG147" s="98">
        <f t="shared" si="6"/>
        <v>0</v>
      </c>
      <c r="BH147" s="98">
        <f t="shared" si="7"/>
        <v>0</v>
      </c>
      <c r="BI147" s="98">
        <f t="shared" si="8"/>
        <v>0</v>
      </c>
      <c r="BJ147" s="7" t="s">
        <v>76</v>
      </c>
      <c r="BK147" s="98">
        <f t="shared" si="9"/>
        <v>0</v>
      </c>
      <c r="BL147" s="7" t="s">
        <v>147</v>
      </c>
      <c r="BM147" s="97" t="s">
        <v>427</v>
      </c>
    </row>
    <row r="148" spans="1:65" s="18" customFormat="1" ht="41.25" customHeight="1" x14ac:dyDescent="0.2">
      <c r="A148" s="15"/>
      <c r="B148" s="16"/>
      <c r="C148" s="87">
        <v>18</v>
      </c>
      <c r="D148" s="87" t="s">
        <v>142</v>
      </c>
      <c r="E148" s="88" t="s">
        <v>1962</v>
      </c>
      <c r="F148" s="89" t="s">
        <v>2780</v>
      </c>
      <c r="G148" s="90" t="s">
        <v>1451</v>
      </c>
      <c r="H148" s="92">
        <v>33</v>
      </c>
      <c r="I148" s="2"/>
      <c r="J148" s="92">
        <f t="shared" si="0"/>
        <v>0</v>
      </c>
      <c r="K148" s="89" t="s">
        <v>2280</v>
      </c>
      <c r="L148" s="16"/>
      <c r="M148" s="93" t="s">
        <v>1</v>
      </c>
      <c r="N148" s="94" t="s">
        <v>34</v>
      </c>
      <c r="O148" s="95">
        <v>0</v>
      </c>
      <c r="P148" s="95">
        <f t="shared" si="1"/>
        <v>0</v>
      </c>
      <c r="Q148" s="95">
        <v>0</v>
      </c>
      <c r="R148" s="95">
        <f t="shared" si="2"/>
        <v>0</v>
      </c>
      <c r="S148" s="95">
        <v>0</v>
      </c>
      <c r="T148" s="96">
        <f t="shared" si="3"/>
        <v>0</v>
      </c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R148" s="97" t="s">
        <v>147</v>
      </c>
      <c r="AT148" s="97" t="s">
        <v>142</v>
      </c>
      <c r="AU148" s="97" t="s">
        <v>76</v>
      </c>
      <c r="AY148" s="7" t="s">
        <v>140</v>
      </c>
      <c r="BE148" s="98">
        <f t="shared" si="4"/>
        <v>0</v>
      </c>
      <c r="BF148" s="98">
        <f t="shared" si="5"/>
        <v>0</v>
      </c>
      <c r="BG148" s="98">
        <f t="shared" si="6"/>
        <v>0</v>
      </c>
      <c r="BH148" s="98">
        <f t="shared" si="7"/>
        <v>0</v>
      </c>
      <c r="BI148" s="98">
        <f t="shared" si="8"/>
        <v>0</v>
      </c>
      <c r="BJ148" s="7" t="s">
        <v>76</v>
      </c>
      <c r="BK148" s="98">
        <f t="shared" si="9"/>
        <v>0</v>
      </c>
      <c r="BL148" s="7" t="s">
        <v>147</v>
      </c>
      <c r="BM148" s="97" t="s">
        <v>438</v>
      </c>
    </row>
    <row r="149" spans="1:65" s="76" customFormat="1" ht="25.9" customHeight="1" x14ac:dyDescent="0.2">
      <c r="B149" s="77"/>
      <c r="D149" s="78" t="s">
        <v>67</v>
      </c>
      <c r="E149" s="79" t="s">
        <v>1963</v>
      </c>
      <c r="F149" s="79" t="s">
        <v>1964</v>
      </c>
      <c r="H149" s="294"/>
      <c r="J149" s="80">
        <f>BK149</f>
        <v>0</v>
      </c>
      <c r="L149" s="77"/>
      <c r="M149" s="81"/>
      <c r="N149" s="82"/>
      <c r="O149" s="82"/>
      <c r="P149" s="83">
        <f>SUM(P150:P165)</f>
        <v>0</v>
      </c>
      <c r="Q149" s="82"/>
      <c r="R149" s="83">
        <f>SUM(R150:R165)</f>
        <v>0</v>
      </c>
      <c r="S149" s="82"/>
      <c r="T149" s="84">
        <f>SUM(T150:T165)</f>
        <v>0</v>
      </c>
      <c r="AR149" s="78" t="s">
        <v>76</v>
      </c>
      <c r="AT149" s="85" t="s">
        <v>67</v>
      </c>
      <c r="AU149" s="85" t="s">
        <v>68</v>
      </c>
      <c r="AY149" s="78" t="s">
        <v>140</v>
      </c>
      <c r="BK149" s="86">
        <f>SUM(BK150:BK165)</f>
        <v>0</v>
      </c>
    </row>
    <row r="150" spans="1:65" s="18" customFormat="1" ht="21.75" customHeight="1" x14ac:dyDescent="0.2">
      <c r="A150" s="15"/>
      <c r="B150" s="16"/>
      <c r="C150" s="87">
        <v>19</v>
      </c>
      <c r="D150" s="87" t="s">
        <v>142</v>
      </c>
      <c r="E150" s="88" t="s">
        <v>1965</v>
      </c>
      <c r="F150" s="89" t="s">
        <v>1966</v>
      </c>
      <c r="G150" s="90" t="s">
        <v>240</v>
      </c>
      <c r="H150" s="92">
        <v>80</v>
      </c>
      <c r="I150" s="2"/>
      <c r="J150" s="92">
        <f t="shared" ref="J150:J165" si="10">ROUND(I150*H150,2)</f>
        <v>0</v>
      </c>
      <c r="K150" s="89" t="s">
        <v>2280</v>
      </c>
      <c r="L150" s="16"/>
      <c r="M150" s="93" t="s">
        <v>1</v>
      </c>
      <c r="N150" s="94" t="s">
        <v>34</v>
      </c>
      <c r="O150" s="95">
        <v>0</v>
      </c>
      <c r="P150" s="95">
        <f t="shared" ref="P150:P165" si="11">O150*H150</f>
        <v>0</v>
      </c>
      <c r="Q150" s="95">
        <v>0</v>
      </c>
      <c r="R150" s="95">
        <f t="shared" ref="R150:R165" si="12">Q150*H150</f>
        <v>0</v>
      </c>
      <c r="S150" s="95">
        <v>0</v>
      </c>
      <c r="T150" s="96">
        <f t="shared" ref="T150:T165" si="13">S150*H150</f>
        <v>0</v>
      </c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R150" s="97" t="s">
        <v>147</v>
      </c>
      <c r="AT150" s="97" t="s">
        <v>142</v>
      </c>
      <c r="AU150" s="97" t="s">
        <v>76</v>
      </c>
      <c r="AY150" s="7" t="s">
        <v>140</v>
      </c>
      <c r="BE150" s="98">
        <f t="shared" ref="BE150:BE165" si="14">IF(N150="základní",J150,0)</f>
        <v>0</v>
      </c>
      <c r="BF150" s="98">
        <f t="shared" ref="BF150:BF165" si="15">IF(N150="snížená",J150,0)</f>
        <v>0</v>
      </c>
      <c r="BG150" s="98">
        <f t="shared" ref="BG150:BG165" si="16">IF(N150="zákl. přenesená",J150,0)</f>
        <v>0</v>
      </c>
      <c r="BH150" s="98">
        <f t="shared" ref="BH150:BH165" si="17">IF(N150="sníž. přenesená",J150,0)</f>
        <v>0</v>
      </c>
      <c r="BI150" s="98">
        <f t="shared" ref="BI150:BI165" si="18">IF(N150="nulová",J150,0)</f>
        <v>0</v>
      </c>
      <c r="BJ150" s="7" t="s">
        <v>76</v>
      </c>
      <c r="BK150" s="98">
        <f t="shared" ref="BK150:BK165" si="19">ROUND(I150*H150,2)</f>
        <v>0</v>
      </c>
      <c r="BL150" s="7" t="s">
        <v>147</v>
      </c>
      <c r="BM150" s="97" t="s">
        <v>467</v>
      </c>
    </row>
    <row r="151" spans="1:65" s="18" customFormat="1" ht="21.75" customHeight="1" x14ac:dyDescent="0.2">
      <c r="A151" s="15"/>
      <c r="B151" s="16"/>
      <c r="C151" s="87">
        <v>20</v>
      </c>
      <c r="D151" s="87" t="s">
        <v>142</v>
      </c>
      <c r="E151" s="88" t="s">
        <v>1967</v>
      </c>
      <c r="F151" s="89" t="s">
        <v>1968</v>
      </c>
      <c r="G151" s="90" t="s">
        <v>240</v>
      </c>
      <c r="H151" s="92">
        <v>330</v>
      </c>
      <c r="I151" s="2"/>
      <c r="J151" s="92">
        <f t="shared" si="10"/>
        <v>0</v>
      </c>
      <c r="K151" s="89" t="s">
        <v>2280</v>
      </c>
      <c r="L151" s="16"/>
      <c r="M151" s="93" t="s">
        <v>1</v>
      </c>
      <c r="N151" s="94" t="s">
        <v>34</v>
      </c>
      <c r="O151" s="95">
        <v>0</v>
      </c>
      <c r="P151" s="95">
        <f t="shared" si="11"/>
        <v>0</v>
      </c>
      <c r="Q151" s="95">
        <v>0</v>
      </c>
      <c r="R151" s="95">
        <f t="shared" si="12"/>
        <v>0</v>
      </c>
      <c r="S151" s="95">
        <v>0</v>
      </c>
      <c r="T151" s="96">
        <f t="shared" si="13"/>
        <v>0</v>
      </c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R151" s="97" t="s">
        <v>147</v>
      </c>
      <c r="AT151" s="97" t="s">
        <v>142</v>
      </c>
      <c r="AU151" s="97" t="s">
        <v>76</v>
      </c>
      <c r="AY151" s="7" t="s">
        <v>140</v>
      </c>
      <c r="BE151" s="98">
        <f t="shared" si="14"/>
        <v>0</v>
      </c>
      <c r="BF151" s="98">
        <f t="shared" si="15"/>
        <v>0</v>
      </c>
      <c r="BG151" s="98">
        <f t="shared" si="16"/>
        <v>0</v>
      </c>
      <c r="BH151" s="98">
        <f t="shared" si="17"/>
        <v>0</v>
      </c>
      <c r="BI151" s="98">
        <f t="shared" si="18"/>
        <v>0</v>
      </c>
      <c r="BJ151" s="7" t="s">
        <v>76</v>
      </c>
      <c r="BK151" s="98">
        <f t="shared" si="19"/>
        <v>0</v>
      </c>
      <c r="BL151" s="7" t="s">
        <v>147</v>
      </c>
      <c r="BM151" s="97" t="s">
        <v>479</v>
      </c>
    </row>
    <row r="152" spans="1:65" s="18" customFormat="1" ht="21.75" customHeight="1" x14ac:dyDescent="0.2">
      <c r="A152" s="15"/>
      <c r="B152" s="16"/>
      <c r="C152" s="87">
        <v>21</v>
      </c>
      <c r="D152" s="87" t="s">
        <v>142</v>
      </c>
      <c r="E152" s="88" t="s">
        <v>1969</v>
      </c>
      <c r="F152" s="89" t="s">
        <v>1970</v>
      </c>
      <c r="G152" s="90" t="s">
        <v>240</v>
      </c>
      <c r="H152" s="92">
        <v>1620</v>
      </c>
      <c r="I152" s="2"/>
      <c r="J152" s="92">
        <f t="shared" si="10"/>
        <v>0</v>
      </c>
      <c r="K152" s="89" t="s">
        <v>2280</v>
      </c>
      <c r="L152" s="16"/>
      <c r="M152" s="93" t="s">
        <v>1</v>
      </c>
      <c r="N152" s="94" t="s">
        <v>34</v>
      </c>
      <c r="O152" s="95">
        <v>0</v>
      </c>
      <c r="P152" s="95">
        <f t="shared" si="11"/>
        <v>0</v>
      </c>
      <c r="Q152" s="95">
        <v>0</v>
      </c>
      <c r="R152" s="95">
        <f t="shared" si="12"/>
        <v>0</v>
      </c>
      <c r="S152" s="95">
        <v>0</v>
      </c>
      <c r="T152" s="96">
        <f t="shared" si="13"/>
        <v>0</v>
      </c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R152" s="97" t="s">
        <v>147</v>
      </c>
      <c r="AT152" s="97" t="s">
        <v>142</v>
      </c>
      <c r="AU152" s="97" t="s">
        <v>76</v>
      </c>
      <c r="AY152" s="7" t="s">
        <v>140</v>
      </c>
      <c r="BE152" s="98">
        <f t="shared" si="14"/>
        <v>0</v>
      </c>
      <c r="BF152" s="98">
        <f t="shared" si="15"/>
        <v>0</v>
      </c>
      <c r="BG152" s="98">
        <f t="shared" si="16"/>
        <v>0</v>
      </c>
      <c r="BH152" s="98">
        <f t="shared" si="17"/>
        <v>0</v>
      </c>
      <c r="BI152" s="98">
        <f t="shared" si="18"/>
        <v>0</v>
      </c>
      <c r="BJ152" s="7" t="s">
        <v>76</v>
      </c>
      <c r="BK152" s="98">
        <f t="shared" si="19"/>
        <v>0</v>
      </c>
      <c r="BL152" s="7" t="s">
        <v>147</v>
      </c>
      <c r="BM152" s="97" t="s">
        <v>508</v>
      </c>
    </row>
    <row r="153" spans="1:65" s="18" customFormat="1" ht="21.75" customHeight="1" x14ac:dyDescent="0.2">
      <c r="A153" s="15"/>
      <c r="B153" s="16"/>
      <c r="C153" s="87">
        <v>22</v>
      </c>
      <c r="D153" s="87" t="s">
        <v>142</v>
      </c>
      <c r="E153" s="88" t="s">
        <v>1971</v>
      </c>
      <c r="F153" s="89" t="s">
        <v>1972</v>
      </c>
      <c r="G153" s="90" t="s">
        <v>240</v>
      </c>
      <c r="H153" s="92">
        <v>1390</v>
      </c>
      <c r="I153" s="2"/>
      <c r="J153" s="92">
        <f t="shared" si="10"/>
        <v>0</v>
      </c>
      <c r="K153" s="89" t="s">
        <v>2280</v>
      </c>
      <c r="L153" s="16"/>
      <c r="M153" s="93" t="s">
        <v>1</v>
      </c>
      <c r="N153" s="94" t="s">
        <v>34</v>
      </c>
      <c r="O153" s="95">
        <v>0</v>
      </c>
      <c r="P153" s="95">
        <f t="shared" si="11"/>
        <v>0</v>
      </c>
      <c r="Q153" s="95">
        <v>0</v>
      </c>
      <c r="R153" s="95">
        <f t="shared" si="12"/>
        <v>0</v>
      </c>
      <c r="S153" s="95">
        <v>0</v>
      </c>
      <c r="T153" s="96">
        <f t="shared" si="13"/>
        <v>0</v>
      </c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R153" s="97" t="s">
        <v>147</v>
      </c>
      <c r="AT153" s="97" t="s">
        <v>142</v>
      </c>
      <c r="AU153" s="97" t="s">
        <v>76</v>
      </c>
      <c r="AY153" s="7" t="s">
        <v>140</v>
      </c>
      <c r="BE153" s="98">
        <f t="shared" si="14"/>
        <v>0</v>
      </c>
      <c r="BF153" s="98">
        <f t="shared" si="15"/>
        <v>0</v>
      </c>
      <c r="BG153" s="98">
        <f t="shared" si="16"/>
        <v>0</v>
      </c>
      <c r="BH153" s="98">
        <f t="shared" si="17"/>
        <v>0</v>
      </c>
      <c r="BI153" s="98">
        <f t="shared" si="18"/>
        <v>0</v>
      </c>
      <c r="BJ153" s="7" t="s">
        <v>76</v>
      </c>
      <c r="BK153" s="98">
        <f t="shared" si="19"/>
        <v>0</v>
      </c>
      <c r="BL153" s="7" t="s">
        <v>147</v>
      </c>
      <c r="BM153" s="97" t="s">
        <v>521</v>
      </c>
    </row>
    <row r="154" spans="1:65" s="18" customFormat="1" ht="21.75" customHeight="1" x14ac:dyDescent="0.2">
      <c r="A154" s="15"/>
      <c r="B154" s="16"/>
      <c r="C154" s="87">
        <v>23</v>
      </c>
      <c r="D154" s="87" t="s">
        <v>142</v>
      </c>
      <c r="E154" s="88" t="s">
        <v>1973</v>
      </c>
      <c r="F154" s="89" t="s">
        <v>1974</v>
      </c>
      <c r="G154" s="90" t="s">
        <v>240</v>
      </c>
      <c r="H154" s="92">
        <v>560</v>
      </c>
      <c r="I154" s="2"/>
      <c r="J154" s="92">
        <f t="shared" si="10"/>
        <v>0</v>
      </c>
      <c r="K154" s="89" t="s">
        <v>2280</v>
      </c>
      <c r="L154" s="16"/>
      <c r="M154" s="93" t="s">
        <v>1</v>
      </c>
      <c r="N154" s="94" t="s">
        <v>34</v>
      </c>
      <c r="O154" s="95">
        <v>0</v>
      </c>
      <c r="P154" s="95">
        <f t="shared" si="11"/>
        <v>0</v>
      </c>
      <c r="Q154" s="95">
        <v>0</v>
      </c>
      <c r="R154" s="95">
        <f t="shared" si="12"/>
        <v>0</v>
      </c>
      <c r="S154" s="95">
        <v>0</v>
      </c>
      <c r="T154" s="96">
        <f t="shared" si="13"/>
        <v>0</v>
      </c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R154" s="97" t="s">
        <v>147</v>
      </c>
      <c r="AT154" s="97" t="s">
        <v>142</v>
      </c>
      <c r="AU154" s="97" t="s">
        <v>76</v>
      </c>
      <c r="AY154" s="7" t="s">
        <v>140</v>
      </c>
      <c r="BE154" s="98">
        <f t="shared" si="14"/>
        <v>0</v>
      </c>
      <c r="BF154" s="98">
        <f t="shared" si="15"/>
        <v>0</v>
      </c>
      <c r="BG154" s="98">
        <f t="shared" si="16"/>
        <v>0</v>
      </c>
      <c r="BH154" s="98">
        <f t="shared" si="17"/>
        <v>0</v>
      </c>
      <c r="BI154" s="98">
        <f t="shared" si="18"/>
        <v>0</v>
      </c>
      <c r="BJ154" s="7" t="s">
        <v>76</v>
      </c>
      <c r="BK154" s="98">
        <f t="shared" si="19"/>
        <v>0</v>
      </c>
      <c r="BL154" s="7" t="s">
        <v>147</v>
      </c>
      <c r="BM154" s="97" t="s">
        <v>532</v>
      </c>
    </row>
    <row r="155" spans="1:65" s="18" customFormat="1" ht="21.75" customHeight="1" x14ac:dyDescent="0.2">
      <c r="A155" s="15"/>
      <c r="B155" s="16"/>
      <c r="C155" s="87">
        <v>24</v>
      </c>
      <c r="D155" s="87" t="s">
        <v>142</v>
      </c>
      <c r="E155" s="88" t="s">
        <v>1975</v>
      </c>
      <c r="F155" s="89" t="s">
        <v>1976</v>
      </c>
      <c r="G155" s="90" t="s">
        <v>240</v>
      </c>
      <c r="H155" s="92">
        <v>200</v>
      </c>
      <c r="I155" s="2"/>
      <c r="J155" s="92">
        <f t="shared" si="10"/>
        <v>0</v>
      </c>
      <c r="K155" s="89" t="s">
        <v>2280</v>
      </c>
      <c r="L155" s="16"/>
      <c r="M155" s="93" t="s">
        <v>1</v>
      </c>
      <c r="N155" s="94" t="s">
        <v>34</v>
      </c>
      <c r="O155" s="95">
        <v>0</v>
      </c>
      <c r="P155" s="95">
        <f t="shared" si="11"/>
        <v>0</v>
      </c>
      <c r="Q155" s="95">
        <v>0</v>
      </c>
      <c r="R155" s="95">
        <f t="shared" si="12"/>
        <v>0</v>
      </c>
      <c r="S155" s="95">
        <v>0</v>
      </c>
      <c r="T155" s="96">
        <f t="shared" si="13"/>
        <v>0</v>
      </c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R155" s="97" t="s">
        <v>147</v>
      </c>
      <c r="AT155" s="97" t="s">
        <v>142</v>
      </c>
      <c r="AU155" s="97" t="s">
        <v>76</v>
      </c>
      <c r="AY155" s="7" t="s">
        <v>140</v>
      </c>
      <c r="BE155" s="98">
        <f t="shared" si="14"/>
        <v>0</v>
      </c>
      <c r="BF155" s="98">
        <f t="shared" si="15"/>
        <v>0</v>
      </c>
      <c r="BG155" s="98">
        <f t="shared" si="16"/>
        <v>0</v>
      </c>
      <c r="BH155" s="98">
        <f t="shared" si="17"/>
        <v>0</v>
      </c>
      <c r="BI155" s="98">
        <f t="shared" si="18"/>
        <v>0</v>
      </c>
      <c r="BJ155" s="7" t="s">
        <v>76</v>
      </c>
      <c r="BK155" s="98">
        <f t="shared" si="19"/>
        <v>0</v>
      </c>
      <c r="BL155" s="7" t="s">
        <v>147</v>
      </c>
      <c r="BM155" s="97" t="s">
        <v>539</v>
      </c>
    </row>
    <row r="156" spans="1:65" s="18" customFormat="1" ht="21.75" customHeight="1" x14ac:dyDescent="0.2">
      <c r="A156" s="15"/>
      <c r="B156" s="16"/>
      <c r="C156" s="87">
        <v>25</v>
      </c>
      <c r="D156" s="87" t="s">
        <v>142</v>
      </c>
      <c r="E156" s="88" t="s">
        <v>1977</v>
      </c>
      <c r="F156" s="89" t="s">
        <v>1978</v>
      </c>
      <c r="G156" s="90" t="s">
        <v>240</v>
      </c>
      <c r="H156" s="92">
        <v>75</v>
      </c>
      <c r="I156" s="2"/>
      <c r="J156" s="92">
        <f t="shared" si="10"/>
        <v>0</v>
      </c>
      <c r="K156" s="89" t="s">
        <v>2280</v>
      </c>
      <c r="L156" s="16"/>
      <c r="M156" s="93" t="s">
        <v>1</v>
      </c>
      <c r="N156" s="94" t="s">
        <v>34</v>
      </c>
      <c r="O156" s="95">
        <v>0</v>
      </c>
      <c r="P156" s="95">
        <f t="shared" si="11"/>
        <v>0</v>
      </c>
      <c r="Q156" s="95">
        <v>0</v>
      </c>
      <c r="R156" s="95">
        <f t="shared" si="12"/>
        <v>0</v>
      </c>
      <c r="S156" s="95">
        <v>0</v>
      </c>
      <c r="T156" s="96">
        <f t="shared" si="13"/>
        <v>0</v>
      </c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R156" s="97" t="s">
        <v>147</v>
      </c>
      <c r="AT156" s="97" t="s">
        <v>142</v>
      </c>
      <c r="AU156" s="97" t="s">
        <v>76</v>
      </c>
      <c r="AY156" s="7" t="s">
        <v>140</v>
      </c>
      <c r="BE156" s="98">
        <f t="shared" si="14"/>
        <v>0</v>
      </c>
      <c r="BF156" s="98">
        <f t="shared" si="15"/>
        <v>0</v>
      </c>
      <c r="BG156" s="98">
        <f t="shared" si="16"/>
        <v>0</v>
      </c>
      <c r="BH156" s="98">
        <f t="shared" si="17"/>
        <v>0</v>
      </c>
      <c r="BI156" s="98">
        <f t="shared" si="18"/>
        <v>0</v>
      </c>
      <c r="BJ156" s="7" t="s">
        <v>76</v>
      </c>
      <c r="BK156" s="98">
        <f t="shared" si="19"/>
        <v>0</v>
      </c>
      <c r="BL156" s="7" t="s">
        <v>147</v>
      </c>
      <c r="BM156" s="97" t="s">
        <v>550</v>
      </c>
    </row>
    <row r="157" spans="1:65" s="18" customFormat="1" ht="21.75" customHeight="1" x14ac:dyDescent="0.2">
      <c r="A157" s="15"/>
      <c r="B157" s="16"/>
      <c r="C157" s="87">
        <v>26</v>
      </c>
      <c r="D157" s="87" t="s">
        <v>142</v>
      </c>
      <c r="E157" s="88" t="s">
        <v>1979</v>
      </c>
      <c r="F157" s="89" t="s">
        <v>1980</v>
      </c>
      <c r="G157" s="90" t="s">
        <v>240</v>
      </c>
      <c r="H157" s="92">
        <v>75</v>
      </c>
      <c r="I157" s="2"/>
      <c r="J157" s="92">
        <f t="shared" si="10"/>
        <v>0</v>
      </c>
      <c r="K157" s="89" t="s">
        <v>2280</v>
      </c>
      <c r="L157" s="16"/>
      <c r="M157" s="93" t="s">
        <v>1</v>
      </c>
      <c r="N157" s="94" t="s">
        <v>34</v>
      </c>
      <c r="O157" s="95">
        <v>0</v>
      </c>
      <c r="P157" s="95">
        <f t="shared" si="11"/>
        <v>0</v>
      </c>
      <c r="Q157" s="95">
        <v>0</v>
      </c>
      <c r="R157" s="95">
        <f t="shared" si="12"/>
        <v>0</v>
      </c>
      <c r="S157" s="95">
        <v>0</v>
      </c>
      <c r="T157" s="96">
        <f t="shared" si="13"/>
        <v>0</v>
      </c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R157" s="97" t="s">
        <v>147</v>
      </c>
      <c r="AT157" s="97" t="s">
        <v>142</v>
      </c>
      <c r="AU157" s="97" t="s">
        <v>76</v>
      </c>
      <c r="AY157" s="7" t="s">
        <v>140</v>
      </c>
      <c r="BE157" s="98">
        <f t="shared" si="14"/>
        <v>0</v>
      </c>
      <c r="BF157" s="98">
        <f t="shared" si="15"/>
        <v>0</v>
      </c>
      <c r="BG157" s="98">
        <f t="shared" si="16"/>
        <v>0</v>
      </c>
      <c r="BH157" s="98">
        <f t="shared" si="17"/>
        <v>0</v>
      </c>
      <c r="BI157" s="98">
        <f t="shared" si="18"/>
        <v>0</v>
      </c>
      <c r="BJ157" s="7" t="s">
        <v>76</v>
      </c>
      <c r="BK157" s="98">
        <f t="shared" si="19"/>
        <v>0</v>
      </c>
      <c r="BL157" s="7" t="s">
        <v>147</v>
      </c>
      <c r="BM157" s="97" t="s">
        <v>567</v>
      </c>
    </row>
    <row r="158" spans="1:65" s="18" customFormat="1" ht="21.75" customHeight="1" x14ac:dyDescent="0.2">
      <c r="A158" s="15"/>
      <c r="B158" s="16"/>
      <c r="C158" s="87">
        <v>27</v>
      </c>
      <c r="D158" s="87" t="s">
        <v>142</v>
      </c>
      <c r="E158" s="88" t="s">
        <v>1981</v>
      </c>
      <c r="F158" s="89" t="s">
        <v>1982</v>
      </c>
      <c r="G158" s="90" t="s">
        <v>240</v>
      </c>
      <c r="H158" s="92">
        <v>140</v>
      </c>
      <c r="I158" s="2"/>
      <c r="J158" s="92">
        <f t="shared" si="10"/>
        <v>0</v>
      </c>
      <c r="K158" s="89" t="s">
        <v>2280</v>
      </c>
      <c r="L158" s="16"/>
      <c r="M158" s="93" t="s">
        <v>1</v>
      </c>
      <c r="N158" s="94" t="s">
        <v>34</v>
      </c>
      <c r="O158" s="95">
        <v>0</v>
      </c>
      <c r="P158" s="95">
        <f t="shared" si="11"/>
        <v>0</v>
      </c>
      <c r="Q158" s="95">
        <v>0</v>
      </c>
      <c r="R158" s="95">
        <f t="shared" si="12"/>
        <v>0</v>
      </c>
      <c r="S158" s="95">
        <v>0</v>
      </c>
      <c r="T158" s="96">
        <f t="shared" si="13"/>
        <v>0</v>
      </c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R158" s="97" t="s">
        <v>147</v>
      </c>
      <c r="AT158" s="97" t="s">
        <v>142</v>
      </c>
      <c r="AU158" s="97" t="s">
        <v>76</v>
      </c>
      <c r="AY158" s="7" t="s">
        <v>140</v>
      </c>
      <c r="BE158" s="98">
        <f t="shared" si="14"/>
        <v>0</v>
      </c>
      <c r="BF158" s="98">
        <f t="shared" si="15"/>
        <v>0</v>
      </c>
      <c r="BG158" s="98">
        <f t="shared" si="16"/>
        <v>0</v>
      </c>
      <c r="BH158" s="98">
        <f t="shared" si="17"/>
        <v>0</v>
      </c>
      <c r="BI158" s="98">
        <f t="shared" si="18"/>
        <v>0</v>
      </c>
      <c r="BJ158" s="7" t="s">
        <v>76</v>
      </c>
      <c r="BK158" s="98">
        <f t="shared" si="19"/>
        <v>0</v>
      </c>
      <c r="BL158" s="7" t="s">
        <v>147</v>
      </c>
      <c r="BM158" s="97" t="s">
        <v>585</v>
      </c>
    </row>
    <row r="159" spans="1:65" s="18" customFormat="1" ht="21.75" customHeight="1" x14ac:dyDescent="0.2">
      <c r="A159" s="15"/>
      <c r="B159" s="16"/>
      <c r="C159" s="87">
        <v>28</v>
      </c>
      <c r="D159" s="87" t="s">
        <v>142</v>
      </c>
      <c r="E159" s="88" t="s">
        <v>1983</v>
      </c>
      <c r="F159" s="89" t="s">
        <v>1984</v>
      </c>
      <c r="G159" s="90" t="s">
        <v>240</v>
      </c>
      <c r="H159" s="92">
        <v>15</v>
      </c>
      <c r="I159" s="2"/>
      <c r="J159" s="92">
        <f t="shared" si="10"/>
        <v>0</v>
      </c>
      <c r="K159" s="89" t="s">
        <v>2280</v>
      </c>
      <c r="L159" s="16"/>
      <c r="M159" s="93" t="s">
        <v>1</v>
      </c>
      <c r="N159" s="94" t="s">
        <v>34</v>
      </c>
      <c r="O159" s="95">
        <v>0</v>
      </c>
      <c r="P159" s="95">
        <f t="shared" si="11"/>
        <v>0</v>
      </c>
      <c r="Q159" s="95">
        <v>0</v>
      </c>
      <c r="R159" s="95">
        <f t="shared" si="12"/>
        <v>0</v>
      </c>
      <c r="S159" s="95">
        <v>0</v>
      </c>
      <c r="T159" s="96">
        <f t="shared" si="13"/>
        <v>0</v>
      </c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R159" s="97" t="s">
        <v>147</v>
      </c>
      <c r="AT159" s="97" t="s">
        <v>142</v>
      </c>
      <c r="AU159" s="97" t="s">
        <v>76</v>
      </c>
      <c r="AY159" s="7" t="s">
        <v>140</v>
      </c>
      <c r="BE159" s="98">
        <f t="shared" si="14"/>
        <v>0</v>
      </c>
      <c r="BF159" s="98">
        <f t="shared" si="15"/>
        <v>0</v>
      </c>
      <c r="BG159" s="98">
        <f t="shared" si="16"/>
        <v>0</v>
      </c>
      <c r="BH159" s="98">
        <f t="shared" si="17"/>
        <v>0</v>
      </c>
      <c r="BI159" s="98">
        <f t="shared" si="18"/>
        <v>0</v>
      </c>
      <c r="BJ159" s="7" t="s">
        <v>76</v>
      </c>
      <c r="BK159" s="98">
        <f t="shared" si="19"/>
        <v>0</v>
      </c>
      <c r="BL159" s="7" t="s">
        <v>147</v>
      </c>
      <c r="BM159" s="97" t="s">
        <v>597</v>
      </c>
    </row>
    <row r="160" spans="1:65" s="18" customFormat="1" ht="24.2" customHeight="1" x14ac:dyDescent="0.2">
      <c r="A160" s="15"/>
      <c r="B160" s="16"/>
      <c r="C160" s="87">
        <v>29</v>
      </c>
      <c r="D160" s="87" t="s">
        <v>142</v>
      </c>
      <c r="E160" s="88" t="s">
        <v>1985</v>
      </c>
      <c r="F160" s="89" t="s">
        <v>1986</v>
      </c>
      <c r="G160" s="90" t="s">
        <v>240</v>
      </c>
      <c r="H160" s="92">
        <v>250</v>
      </c>
      <c r="I160" s="2"/>
      <c r="J160" s="92">
        <f t="shared" si="10"/>
        <v>0</v>
      </c>
      <c r="K160" s="89" t="s">
        <v>2280</v>
      </c>
      <c r="L160" s="16"/>
      <c r="M160" s="93" t="s">
        <v>1</v>
      </c>
      <c r="N160" s="94" t="s">
        <v>34</v>
      </c>
      <c r="O160" s="95">
        <v>0</v>
      </c>
      <c r="P160" s="95">
        <f t="shared" si="11"/>
        <v>0</v>
      </c>
      <c r="Q160" s="95">
        <v>0</v>
      </c>
      <c r="R160" s="95">
        <f t="shared" si="12"/>
        <v>0</v>
      </c>
      <c r="S160" s="95">
        <v>0</v>
      </c>
      <c r="T160" s="96">
        <f t="shared" si="13"/>
        <v>0</v>
      </c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R160" s="97" t="s">
        <v>147</v>
      </c>
      <c r="AT160" s="97" t="s">
        <v>142</v>
      </c>
      <c r="AU160" s="97" t="s">
        <v>76</v>
      </c>
      <c r="AY160" s="7" t="s">
        <v>140</v>
      </c>
      <c r="BE160" s="98">
        <f t="shared" si="14"/>
        <v>0</v>
      </c>
      <c r="BF160" s="98">
        <f t="shared" si="15"/>
        <v>0</v>
      </c>
      <c r="BG160" s="98">
        <f t="shared" si="16"/>
        <v>0</v>
      </c>
      <c r="BH160" s="98">
        <f t="shared" si="17"/>
        <v>0</v>
      </c>
      <c r="BI160" s="98">
        <f t="shared" si="18"/>
        <v>0</v>
      </c>
      <c r="BJ160" s="7" t="s">
        <v>76</v>
      </c>
      <c r="BK160" s="98">
        <f t="shared" si="19"/>
        <v>0</v>
      </c>
      <c r="BL160" s="7" t="s">
        <v>147</v>
      </c>
      <c r="BM160" s="97" t="s">
        <v>611</v>
      </c>
    </row>
    <row r="161" spans="1:65" s="18" customFormat="1" ht="24.2" customHeight="1" x14ac:dyDescent="0.2">
      <c r="A161" s="15"/>
      <c r="B161" s="16"/>
      <c r="C161" s="87">
        <v>30</v>
      </c>
      <c r="D161" s="87" t="s">
        <v>142</v>
      </c>
      <c r="E161" s="88" t="s">
        <v>1987</v>
      </c>
      <c r="F161" s="89" t="s">
        <v>1988</v>
      </c>
      <c r="G161" s="90" t="s">
        <v>240</v>
      </c>
      <c r="H161" s="92">
        <v>540</v>
      </c>
      <c r="I161" s="2"/>
      <c r="J161" s="92">
        <f t="shared" si="10"/>
        <v>0</v>
      </c>
      <c r="K161" s="89" t="s">
        <v>2280</v>
      </c>
      <c r="L161" s="16"/>
      <c r="M161" s="93" t="s">
        <v>1</v>
      </c>
      <c r="N161" s="94" t="s">
        <v>34</v>
      </c>
      <c r="O161" s="95">
        <v>0</v>
      </c>
      <c r="P161" s="95">
        <f t="shared" si="11"/>
        <v>0</v>
      </c>
      <c r="Q161" s="95">
        <v>0</v>
      </c>
      <c r="R161" s="95">
        <f t="shared" si="12"/>
        <v>0</v>
      </c>
      <c r="S161" s="95">
        <v>0</v>
      </c>
      <c r="T161" s="96">
        <f t="shared" si="13"/>
        <v>0</v>
      </c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R161" s="97" t="s">
        <v>147</v>
      </c>
      <c r="AT161" s="97" t="s">
        <v>142</v>
      </c>
      <c r="AU161" s="97" t="s">
        <v>76</v>
      </c>
      <c r="AY161" s="7" t="s">
        <v>140</v>
      </c>
      <c r="BE161" s="98">
        <f t="shared" si="14"/>
        <v>0</v>
      </c>
      <c r="BF161" s="98">
        <f t="shared" si="15"/>
        <v>0</v>
      </c>
      <c r="BG161" s="98">
        <f t="shared" si="16"/>
        <v>0</v>
      </c>
      <c r="BH161" s="98">
        <f t="shared" si="17"/>
        <v>0</v>
      </c>
      <c r="BI161" s="98">
        <f t="shared" si="18"/>
        <v>0</v>
      </c>
      <c r="BJ161" s="7" t="s">
        <v>76</v>
      </c>
      <c r="BK161" s="98">
        <f t="shared" si="19"/>
        <v>0</v>
      </c>
      <c r="BL161" s="7" t="s">
        <v>147</v>
      </c>
      <c r="BM161" s="97" t="s">
        <v>623</v>
      </c>
    </row>
    <row r="162" spans="1:65" s="18" customFormat="1" ht="24.2" customHeight="1" x14ac:dyDescent="0.2">
      <c r="A162" s="15"/>
      <c r="B162" s="16"/>
      <c r="C162" s="87">
        <v>31</v>
      </c>
      <c r="D162" s="87" t="s">
        <v>142</v>
      </c>
      <c r="E162" s="88" t="s">
        <v>1989</v>
      </c>
      <c r="F162" s="89" t="s">
        <v>1990</v>
      </c>
      <c r="G162" s="90" t="s">
        <v>240</v>
      </c>
      <c r="H162" s="92">
        <v>1560</v>
      </c>
      <c r="I162" s="2"/>
      <c r="J162" s="92">
        <f t="shared" si="10"/>
        <v>0</v>
      </c>
      <c r="K162" s="89" t="s">
        <v>2280</v>
      </c>
      <c r="L162" s="16"/>
      <c r="M162" s="93" t="s">
        <v>1</v>
      </c>
      <c r="N162" s="94" t="s">
        <v>34</v>
      </c>
      <c r="O162" s="95">
        <v>0</v>
      </c>
      <c r="P162" s="95">
        <f t="shared" si="11"/>
        <v>0</v>
      </c>
      <c r="Q162" s="95">
        <v>0</v>
      </c>
      <c r="R162" s="95">
        <f t="shared" si="12"/>
        <v>0</v>
      </c>
      <c r="S162" s="95">
        <v>0</v>
      </c>
      <c r="T162" s="96">
        <f t="shared" si="13"/>
        <v>0</v>
      </c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R162" s="97" t="s">
        <v>147</v>
      </c>
      <c r="AT162" s="97" t="s">
        <v>142</v>
      </c>
      <c r="AU162" s="97" t="s">
        <v>76</v>
      </c>
      <c r="AY162" s="7" t="s">
        <v>140</v>
      </c>
      <c r="BE162" s="98">
        <f t="shared" si="14"/>
        <v>0</v>
      </c>
      <c r="BF162" s="98">
        <f t="shared" si="15"/>
        <v>0</v>
      </c>
      <c r="BG162" s="98">
        <f t="shared" si="16"/>
        <v>0</v>
      </c>
      <c r="BH162" s="98">
        <f t="shared" si="17"/>
        <v>0</v>
      </c>
      <c r="BI162" s="98">
        <f t="shared" si="18"/>
        <v>0</v>
      </c>
      <c r="BJ162" s="7" t="s">
        <v>76</v>
      </c>
      <c r="BK162" s="98">
        <f t="shared" si="19"/>
        <v>0</v>
      </c>
      <c r="BL162" s="7" t="s">
        <v>147</v>
      </c>
      <c r="BM162" s="97" t="s">
        <v>637</v>
      </c>
    </row>
    <row r="163" spans="1:65" s="18" customFormat="1" ht="24.2" customHeight="1" x14ac:dyDescent="0.2">
      <c r="A163" s="15"/>
      <c r="B163" s="16"/>
      <c r="C163" s="87">
        <v>32</v>
      </c>
      <c r="D163" s="87" t="s">
        <v>142</v>
      </c>
      <c r="E163" s="88" t="s">
        <v>1991</v>
      </c>
      <c r="F163" s="89" t="s">
        <v>1992</v>
      </c>
      <c r="G163" s="90" t="s">
        <v>240</v>
      </c>
      <c r="H163" s="92">
        <v>330</v>
      </c>
      <c r="I163" s="2"/>
      <c r="J163" s="92">
        <f t="shared" si="10"/>
        <v>0</v>
      </c>
      <c r="K163" s="89" t="s">
        <v>2280</v>
      </c>
      <c r="L163" s="16"/>
      <c r="M163" s="93" t="s">
        <v>1</v>
      </c>
      <c r="N163" s="94" t="s">
        <v>34</v>
      </c>
      <c r="O163" s="95">
        <v>0</v>
      </c>
      <c r="P163" s="95">
        <f t="shared" si="11"/>
        <v>0</v>
      </c>
      <c r="Q163" s="95">
        <v>0</v>
      </c>
      <c r="R163" s="95">
        <f t="shared" si="12"/>
        <v>0</v>
      </c>
      <c r="S163" s="95">
        <v>0</v>
      </c>
      <c r="T163" s="96">
        <f t="shared" si="13"/>
        <v>0</v>
      </c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R163" s="97" t="s">
        <v>147</v>
      </c>
      <c r="AT163" s="97" t="s">
        <v>142</v>
      </c>
      <c r="AU163" s="97" t="s">
        <v>76</v>
      </c>
      <c r="AY163" s="7" t="s">
        <v>140</v>
      </c>
      <c r="BE163" s="98">
        <f t="shared" si="14"/>
        <v>0</v>
      </c>
      <c r="BF163" s="98">
        <f t="shared" si="15"/>
        <v>0</v>
      </c>
      <c r="BG163" s="98">
        <f t="shared" si="16"/>
        <v>0</v>
      </c>
      <c r="BH163" s="98">
        <f t="shared" si="17"/>
        <v>0</v>
      </c>
      <c r="BI163" s="98">
        <f t="shared" si="18"/>
        <v>0</v>
      </c>
      <c r="BJ163" s="7" t="s">
        <v>76</v>
      </c>
      <c r="BK163" s="98">
        <f t="shared" si="19"/>
        <v>0</v>
      </c>
      <c r="BL163" s="7" t="s">
        <v>147</v>
      </c>
      <c r="BM163" s="97" t="s">
        <v>652</v>
      </c>
    </row>
    <row r="164" spans="1:65" s="18" customFormat="1" ht="24.2" customHeight="1" x14ac:dyDescent="0.2">
      <c r="A164" s="15"/>
      <c r="B164" s="16"/>
      <c r="C164" s="87">
        <v>33</v>
      </c>
      <c r="D164" s="87" t="s">
        <v>142</v>
      </c>
      <c r="E164" s="88" t="s">
        <v>1993</v>
      </c>
      <c r="F164" s="89" t="s">
        <v>1994</v>
      </c>
      <c r="G164" s="90" t="s">
        <v>240</v>
      </c>
      <c r="H164" s="92">
        <v>195</v>
      </c>
      <c r="I164" s="2"/>
      <c r="J164" s="92">
        <f t="shared" si="10"/>
        <v>0</v>
      </c>
      <c r="K164" s="89" t="s">
        <v>2280</v>
      </c>
      <c r="L164" s="16"/>
      <c r="M164" s="93" t="s">
        <v>1</v>
      </c>
      <c r="N164" s="94" t="s">
        <v>34</v>
      </c>
      <c r="O164" s="95">
        <v>0</v>
      </c>
      <c r="P164" s="95">
        <f t="shared" si="11"/>
        <v>0</v>
      </c>
      <c r="Q164" s="95">
        <v>0</v>
      </c>
      <c r="R164" s="95">
        <f t="shared" si="12"/>
        <v>0</v>
      </c>
      <c r="S164" s="95">
        <v>0</v>
      </c>
      <c r="T164" s="96">
        <f t="shared" si="13"/>
        <v>0</v>
      </c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R164" s="97" t="s">
        <v>147</v>
      </c>
      <c r="AT164" s="97" t="s">
        <v>142</v>
      </c>
      <c r="AU164" s="97" t="s">
        <v>76</v>
      </c>
      <c r="AY164" s="7" t="s">
        <v>140</v>
      </c>
      <c r="BE164" s="98">
        <f t="shared" si="14"/>
        <v>0</v>
      </c>
      <c r="BF164" s="98">
        <f t="shared" si="15"/>
        <v>0</v>
      </c>
      <c r="BG164" s="98">
        <f t="shared" si="16"/>
        <v>0</v>
      </c>
      <c r="BH164" s="98">
        <f t="shared" si="17"/>
        <v>0</v>
      </c>
      <c r="BI164" s="98">
        <f t="shared" si="18"/>
        <v>0</v>
      </c>
      <c r="BJ164" s="7" t="s">
        <v>76</v>
      </c>
      <c r="BK164" s="98">
        <f t="shared" si="19"/>
        <v>0</v>
      </c>
      <c r="BL164" s="7" t="s">
        <v>147</v>
      </c>
      <c r="BM164" s="97" t="s">
        <v>663</v>
      </c>
    </row>
    <row r="165" spans="1:65" s="18" customFormat="1" ht="24.2" customHeight="1" x14ac:dyDescent="0.2">
      <c r="A165" s="15"/>
      <c r="B165" s="16"/>
      <c r="C165" s="87">
        <v>34</v>
      </c>
      <c r="D165" s="87" t="s">
        <v>142</v>
      </c>
      <c r="E165" s="88" t="s">
        <v>1995</v>
      </c>
      <c r="F165" s="89" t="s">
        <v>1996</v>
      </c>
      <c r="G165" s="90" t="s">
        <v>240</v>
      </c>
      <c r="H165" s="92">
        <v>145</v>
      </c>
      <c r="I165" s="2"/>
      <c r="J165" s="92">
        <f t="shared" si="10"/>
        <v>0</v>
      </c>
      <c r="K165" s="89" t="s">
        <v>2280</v>
      </c>
      <c r="L165" s="16"/>
      <c r="M165" s="93" t="s">
        <v>1</v>
      </c>
      <c r="N165" s="94" t="s">
        <v>34</v>
      </c>
      <c r="O165" s="95">
        <v>0</v>
      </c>
      <c r="P165" s="95">
        <f t="shared" si="11"/>
        <v>0</v>
      </c>
      <c r="Q165" s="95">
        <v>0</v>
      </c>
      <c r="R165" s="95">
        <f t="shared" si="12"/>
        <v>0</v>
      </c>
      <c r="S165" s="95">
        <v>0</v>
      </c>
      <c r="T165" s="96">
        <f t="shared" si="13"/>
        <v>0</v>
      </c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R165" s="97" t="s">
        <v>147</v>
      </c>
      <c r="AT165" s="97" t="s">
        <v>142</v>
      </c>
      <c r="AU165" s="97" t="s">
        <v>76</v>
      </c>
      <c r="AY165" s="7" t="s">
        <v>140</v>
      </c>
      <c r="BE165" s="98">
        <f t="shared" si="14"/>
        <v>0</v>
      </c>
      <c r="BF165" s="98">
        <f t="shared" si="15"/>
        <v>0</v>
      </c>
      <c r="BG165" s="98">
        <f t="shared" si="16"/>
        <v>0</v>
      </c>
      <c r="BH165" s="98">
        <f t="shared" si="17"/>
        <v>0</v>
      </c>
      <c r="BI165" s="98">
        <f t="shared" si="18"/>
        <v>0</v>
      </c>
      <c r="BJ165" s="7" t="s">
        <v>76</v>
      </c>
      <c r="BK165" s="98">
        <f t="shared" si="19"/>
        <v>0</v>
      </c>
      <c r="BL165" s="7" t="s">
        <v>147</v>
      </c>
      <c r="BM165" s="97" t="s">
        <v>678</v>
      </c>
    </row>
    <row r="166" spans="1:65" s="76" customFormat="1" ht="25.9" customHeight="1" x14ac:dyDescent="0.2">
      <c r="B166" s="77"/>
      <c r="D166" s="78" t="s">
        <v>67</v>
      </c>
      <c r="E166" s="79" t="s">
        <v>1997</v>
      </c>
      <c r="F166" s="79" t="s">
        <v>1998</v>
      </c>
      <c r="H166" s="294"/>
      <c r="J166" s="80">
        <f>BK166</f>
        <v>0</v>
      </c>
      <c r="L166" s="77"/>
      <c r="M166" s="81"/>
      <c r="N166" s="82"/>
      <c r="O166" s="82"/>
      <c r="P166" s="83">
        <f>SUM(P167:P173)</f>
        <v>0</v>
      </c>
      <c r="Q166" s="82"/>
      <c r="R166" s="83">
        <f>SUM(R167:R173)</f>
        <v>0</v>
      </c>
      <c r="S166" s="82"/>
      <c r="T166" s="84">
        <f>SUM(T167:T173)</f>
        <v>0</v>
      </c>
      <c r="AR166" s="78" t="s">
        <v>76</v>
      </c>
      <c r="AT166" s="85" t="s">
        <v>67</v>
      </c>
      <c r="AU166" s="85" t="s">
        <v>68</v>
      </c>
      <c r="AY166" s="78" t="s">
        <v>140</v>
      </c>
      <c r="BK166" s="86">
        <f>SUM(BK167:BK173)</f>
        <v>0</v>
      </c>
    </row>
    <row r="167" spans="1:65" s="18" customFormat="1" ht="24.2" customHeight="1" x14ac:dyDescent="0.2">
      <c r="A167" s="15"/>
      <c r="B167" s="16"/>
      <c r="C167" s="87">
        <v>35</v>
      </c>
      <c r="D167" s="87" t="s">
        <v>142</v>
      </c>
      <c r="E167" s="88" t="s">
        <v>1999</v>
      </c>
      <c r="F167" s="89" t="s">
        <v>2694</v>
      </c>
      <c r="G167" s="90" t="s">
        <v>1442</v>
      </c>
      <c r="H167" s="92">
        <v>1</v>
      </c>
      <c r="I167" s="2"/>
      <c r="J167" s="92">
        <f t="shared" ref="J167:J173" si="20">ROUND(I167*H167,2)</f>
        <v>0</v>
      </c>
      <c r="K167" s="89" t="s">
        <v>2280</v>
      </c>
      <c r="L167" s="16"/>
      <c r="M167" s="93" t="s">
        <v>1</v>
      </c>
      <c r="N167" s="94" t="s">
        <v>34</v>
      </c>
      <c r="O167" s="95">
        <v>0</v>
      </c>
      <c r="P167" s="95">
        <f t="shared" ref="P167:P173" si="21">O167*H167</f>
        <v>0</v>
      </c>
      <c r="Q167" s="95">
        <v>0</v>
      </c>
      <c r="R167" s="95">
        <f t="shared" ref="R167:R173" si="22">Q167*H167</f>
        <v>0</v>
      </c>
      <c r="S167" s="95">
        <v>0</v>
      </c>
      <c r="T167" s="96">
        <f t="shared" ref="T167:T173" si="23">S167*H167</f>
        <v>0</v>
      </c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R167" s="97" t="s">
        <v>147</v>
      </c>
      <c r="AT167" s="97" t="s">
        <v>142</v>
      </c>
      <c r="AU167" s="97" t="s">
        <v>76</v>
      </c>
      <c r="AY167" s="7" t="s">
        <v>140</v>
      </c>
      <c r="BE167" s="98">
        <f t="shared" ref="BE167:BE173" si="24">IF(N167="základní",J167,0)</f>
        <v>0</v>
      </c>
      <c r="BF167" s="98">
        <f t="shared" ref="BF167:BF173" si="25">IF(N167="snížená",J167,0)</f>
        <v>0</v>
      </c>
      <c r="BG167" s="98">
        <f t="shared" ref="BG167:BG173" si="26">IF(N167="zákl. přenesená",J167,0)</f>
        <v>0</v>
      </c>
      <c r="BH167" s="98">
        <f t="shared" ref="BH167:BH173" si="27">IF(N167="sníž. přenesená",J167,0)</f>
        <v>0</v>
      </c>
      <c r="BI167" s="98">
        <f t="shared" ref="BI167:BI173" si="28">IF(N167="nulová",J167,0)</f>
        <v>0</v>
      </c>
      <c r="BJ167" s="7" t="s">
        <v>76</v>
      </c>
      <c r="BK167" s="98">
        <f t="shared" ref="BK167:BK173" si="29">ROUND(I167*H167,2)</f>
        <v>0</v>
      </c>
      <c r="BL167" s="7" t="s">
        <v>147</v>
      </c>
      <c r="BM167" s="97" t="s">
        <v>692</v>
      </c>
    </row>
    <row r="168" spans="1:65" s="18" customFormat="1" ht="37.9" customHeight="1" x14ac:dyDescent="0.2">
      <c r="A168" s="15"/>
      <c r="B168" s="16"/>
      <c r="C168" s="87">
        <v>36</v>
      </c>
      <c r="D168" s="87" t="s">
        <v>142</v>
      </c>
      <c r="E168" s="88" t="s">
        <v>2000</v>
      </c>
      <c r="F168" s="89" t="s">
        <v>2695</v>
      </c>
      <c r="G168" s="90" t="s">
        <v>1442</v>
      </c>
      <c r="H168" s="92">
        <v>4</v>
      </c>
      <c r="I168" s="2"/>
      <c r="J168" s="92">
        <f t="shared" si="20"/>
        <v>0</v>
      </c>
      <c r="K168" s="89" t="s">
        <v>2280</v>
      </c>
      <c r="L168" s="16"/>
      <c r="M168" s="93" t="s">
        <v>1</v>
      </c>
      <c r="N168" s="94" t="s">
        <v>34</v>
      </c>
      <c r="O168" s="95">
        <v>0</v>
      </c>
      <c r="P168" s="95">
        <f t="shared" si="21"/>
        <v>0</v>
      </c>
      <c r="Q168" s="95">
        <v>0</v>
      </c>
      <c r="R168" s="95">
        <f t="shared" si="22"/>
        <v>0</v>
      </c>
      <c r="S168" s="95">
        <v>0</v>
      </c>
      <c r="T168" s="96">
        <f t="shared" si="23"/>
        <v>0</v>
      </c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R168" s="97" t="s">
        <v>147</v>
      </c>
      <c r="AT168" s="97" t="s">
        <v>142</v>
      </c>
      <c r="AU168" s="97" t="s">
        <v>76</v>
      </c>
      <c r="AY168" s="7" t="s">
        <v>140</v>
      </c>
      <c r="BE168" s="98">
        <f t="shared" si="24"/>
        <v>0</v>
      </c>
      <c r="BF168" s="98">
        <f t="shared" si="25"/>
        <v>0</v>
      </c>
      <c r="BG168" s="98">
        <f t="shared" si="26"/>
        <v>0</v>
      </c>
      <c r="BH168" s="98">
        <f t="shared" si="27"/>
        <v>0</v>
      </c>
      <c r="BI168" s="98">
        <f t="shared" si="28"/>
        <v>0</v>
      </c>
      <c r="BJ168" s="7" t="s">
        <v>76</v>
      </c>
      <c r="BK168" s="98">
        <f t="shared" si="29"/>
        <v>0</v>
      </c>
      <c r="BL168" s="7" t="s">
        <v>147</v>
      </c>
      <c r="BM168" s="97" t="s">
        <v>702</v>
      </c>
    </row>
    <row r="169" spans="1:65" s="18" customFormat="1" ht="24.2" customHeight="1" x14ac:dyDescent="0.2">
      <c r="A169" s="15"/>
      <c r="B169" s="16"/>
      <c r="C169" s="87">
        <v>37</v>
      </c>
      <c r="D169" s="87" t="s">
        <v>142</v>
      </c>
      <c r="E169" s="88" t="s">
        <v>2001</v>
      </c>
      <c r="F169" s="89" t="s">
        <v>2002</v>
      </c>
      <c r="G169" s="90" t="s">
        <v>1442</v>
      </c>
      <c r="H169" s="92">
        <v>4</v>
      </c>
      <c r="I169" s="2"/>
      <c r="J169" s="92">
        <f t="shared" si="20"/>
        <v>0</v>
      </c>
      <c r="K169" s="89" t="s">
        <v>2280</v>
      </c>
      <c r="L169" s="16"/>
      <c r="M169" s="93" t="s">
        <v>1</v>
      </c>
      <c r="N169" s="94" t="s">
        <v>34</v>
      </c>
      <c r="O169" s="95">
        <v>0</v>
      </c>
      <c r="P169" s="95">
        <f t="shared" si="21"/>
        <v>0</v>
      </c>
      <c r="Q169" s="95">
        <v>0</v>
      </c>
      <c r="R169" s="95">
        <f t="shared" si="22"/>
        <v>0</v>
      </c>
      <c r="S169" s="95">
        <v>0</v>
      </c>
      <c r="T169" s="96">
        <f t="shared" si="23"/>
        <v>0</v>
      </c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R169" s="97" t="s">
        <v>147</v>
      </c>
      <c r="AT169" s="97" t="s">
        <v>142</v>
      </c>
      <c r="AU169" s="97" t="s">
        <v>76</v>
      </c>
      <c r="AY169" s="7" t="s">
        <v>140</v>
      </c>
      <c r="BE169" s="98">
        <f t="shared" si="24"/>
        <v>0</v>
      </c>
      <c r="BF169" s="98">
        <f t="shared" si="25"/>
        <v>0</v>
      </c>
      <c r="BG169" s="98">
        <f t="shared" si="26"/>
        <v>0</v>
      </c>
      <c r="BH169" s="98">
        <f t="shared" si="27"/>
        <v>0</v>
      </c>
      <c r="BI169" s="98">
        <f t="shared" si="28"/>
        <v>0</v>
      </c>
      <c r="BJ169" s="7" t="s">
        <v>76</v>
      </c>
      <c r="BK169" s="98">
        <f t="shared" si="29"/>
        <v>0</v>
      </c>
      <c r="BL169" s="7" t="s">
        <v>147</v>
      </c>
      <c r="BM169" s="97" t="s">
        <v>712</v>
      </c>
    </row>
    <row r="170" spans="1:65" s="18" customFormat="1" ht="24.2" customHeight="1" x14ac:dyDescent="0.2">
      <c r="A170" s="15"/>
      <c r="B170" s="16"/>
      <c r="C170" s="87">
        <v>38</v>
      </c>
      <c r="D170" s="87" t="s">
        <v>142</v>
      </c>
      <c r="E170" s="88" t="s">
        <v>2003</v>
      </c>
      <c r="F170" s="89" t="s">
        <v>2004</v>
      </c>
      <c r="G170" s="90" t="s">
        <v>1442</v>
      </c>
      <c r="H170" s="92">
        <v>2</v>
      </c>
      <c r="I170" s="2"/>
      <c r="J170" s="92">
        <f t="shared" si="20"/>
        <v>0</v>
      </c>
      <c r="K170" s="89" t="s">
        <v>2280</v>
      </c>
      <c r="L170" s="16"/>
      <c r="M170" s="93" t="s">
        <v>1</v>
      </c>
      <c r="N170" s="94" t="s">
        <v>34</v>
      </c>
      <c r="O170" s="95">
        <v>0</v>
      </c>
      <c r="P170" s="95">
        <f t="shared" si="21"/>
        <v>0</v>
      </c>
      <c r="Q170" s="95">
        <v>0</v>
      </c>
      <c r="R170" s="95">
        <f t="shared" si="22"/>
        <v>0</v>
      </c>
      <c r="S170" s="95">
        <v>0</v>
      </c>
      <c r="T170" s="96">
        <f t="shared" si="23"/>
        <v>0</v>
      </c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R170" s="97" t="s">
        <v>147</v>
      </c>
      <c r="AT170" s="97" t="s">
        <v>142</v>
      </c>
      <c r="AU170" s="97" t="s">
        <v>76</v>
      </c>
      <c r="AY170" s="7" t="s">
        <v>140</v>
      </c>
      <c r="BE170" s="98">
        <f t="shared" si="24"/>
        <v>0</v>
      </c>
      <c r="BF170" s="98">
        <f t="shared" si="25"/>
        <v>0</v>
      </c>
      <c r="BG170" s="98">
        <f t="shared" si="26"/>
        <v>0</v>
      </c>
      <c r="BH170" s="98">
        <f t="shared" si="27"/>
        <v>0</v>
      </c>
      <c r="BI170" s="98">
        <f t="shared" si="28"/>
        <v>0</v>
      </c>
      <c r="BJ170" s="7" t="s">
        <v>76</v>
      </c>
      <c r="BK170" s="98">
        <f t="shared" si="29"/>
        <v>0</v>
      </c>
      <c r="BL170" s="7" t="s">
        <v>147</v>
      </c>
      <c r="BM170" s="97" t="s">
        <v>720</v>
      </c>
    </row>
    <row r="171" spans="1:65" s="18" customFormat="1" ht="33" customHeight="1" x14ac:dyDescent="0.2">
      <c r="A171" s="15"/>
      <c r="B171" s="16"/>
      <c r="C171" s="87">
        <v>39</v>
      </c>
      <c r="D171" s="87" t="s">
        <v>142</v>
      </c>
      <c r="E171" s="88" t="s">
        <v>2005</v>
      </c>
      <c r="F171" s="89" t="s">
        <v>2006</v>
      </c>
      <c r="G171" s="90" t="s">
        <v>1442</v>
      </c>
      <c r="H171" s="92">
        <v>24</v>
      </c>
      <c r="I171" s="2"/>
      <c r="J171" s="92">
        <f t="shared" si="20"/>
        <v>0</v>
      </c>
      <c r="K171" s="89" t="s">
        <v>2280</v>
      </c>
      <c r="L171" s="16"/>
      <c r="M171" s="93" t="s">
        <v>1</v>
      </c>
      <c r="N171" s="94" t="s">
        <v>34</v>
      </c>
      <c r="O171" s="95">
        <v>0</v>
      </c>
      <c r="P171" s="95">
        <f t="shared" si="21"/>
        <v>0</v>
      </c>
      <c r="Q171" s="95">
        <v>0</v>
      </c>
      <c r="R171" s="95">
        <f t="shared" si="22"/>
        <v>0</v>
      </c>
      <c r="S171" s="95">
        <v>0</v>
      </c>
      <c r="T171" s="96">
        <f t="shared" si="23"/>
        <v>0</v>
      </c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R171" s="97" t="s">
        <v>147</v>
      </c>
      <c r="AT171" s="97" t="s">
        <v>142</v>
      </c>
      <c r="AU171" s="97" t="s">
        <v>76</v>
      </c>
      <c r="AY171" s="7" t="s">
        <v>140</v>
      </c>
      <c r="BE171" s="98">
        <f t="shared" si="24"/>
        <v>0</v>
      </c>
      <c r="BF171" s="98">
        <f t="shared" si="25"/>
        <v>0</v>
      </c>
      <c r="BG171" s="98">
        <f t="shared" si="26"/>
        <v>0</v>
      </c>
      <c r="BH171" s="98">
        <f t="shared" si="27"/>
        <v>0</v>
      </c>
      <c r="BI171" s="98">
        <f t="shared" si="28"/>
        <v>0</v>
      </c>
      <c r="BJ171" s="7" t="s">
        <v>76</v>
      </c>
      <c r="BK171" s="98">
        <f t="shared" si="29"/>
        <v>0</v>
      </c>
      <c r="BL171" s="7" t="s">
        <v>147</v>
      </c>
      <c r="BM171" s="97" t="s">
        <v>727</v>
      </c>
    </row>
    <row r="172" spans="1:65" s="18" customFormat="1" ht="24.2" customHeight="1" x14ac:dyDescent="0.2">
      <c r="A172" s="15"/>
      <c r="B172" s="16"/>
      <c r="C172" s="87">
        <v>40</v>
      </c>
      <c r="D172" s="87" t="s">
        <v>142</v>
      </c>
      <c r="E172" s="88" t="s">
        <v>2007</v>
      </c>
      <c r="F172" s="89" t="s">
        <v>2008</v>
      </c>
      <c r="G172" s="90" t="s">
        <v>1442</v>
      </c>
      <c r="H172" s="92">
        <v>2</v>
      </c>
      <c r="I172" s="2"/>
      <c r="J172" s="92">
        <f t="shared" si="20"/>
        <v>0</v>
      </c>
      <c r="K172" s="89" t="s">
        <v>2280</v>
      </c>
      <c r="L172" s="16"/>
      <c r="M172" s="93" t="s">
        <v>1</v>
      </c>
      <c r="N172" s="94" t="s">
        <v>34</v>
      </c>
      <c r="O172" s="95">
        <v>0</v>
      </c>
      <c r="P172" s="95">
        <f t="shared" si="21"/>
        <v>0</v>
      </c>
      <c r="Q172" s="95">
        <v>0</v>
      </c>
      <c r="R172" s="95">
        <f t="shared" si="22"/>
        <v>0</v>
      </c>
      <c r="S172" s="95">
        <v>0</v>
      </c>
      <c r="T172" s="96">
        <f t="shared" si="23"/>
        <v>0</v>
      </c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R172" s="97" t="s">
        <v>147</v>
      </c>
      <c r="AT172" s="97" t="s">
        <v>142</v>
      </c>
      <c r="AU172" s="97" t="s">
        <v>76</v>
      </c>
      <c r="AY172" s="7" t="s">
        <v>140</v>
      </c>
      <c r="BE172" s="98">
        <f t="shared" si="24"/>
        <v>0</v>
      </c>
      <c r="BF172" s="98">
        <f t="shared" si="25"/>
        <v>0</v>
      </c>
      <c r="BG172" s="98">
        <f t="shared" si="26"/>
        <v>0</v>
      </c>
      <c r="BH172" s="98">
        <f t="shared" si="27"/>
        <v>0</v>
      </c>
      <c r="BI172" s="98">
        <f t="shared" si="28"/>
        <v>0</v>
      </c>
      <c r="BJ172" s="7" t="s">
        <v>76</v>
      </c>
      <c r="BK172" s="98">
        <f t="shared" si="29"/>
        <v>0</v>
      </c>
      <c r="BL172" s="7" t="s">
        <v>147</v>
      </c>
      <c r="BM172" s="97" t="s">
        <v>736</v>
      </c>
    </row>
    <row r="173" spans="1:65" s="18" customFormat="1" ht="16.5" customHeight="1" x14ac:dyDescent="0.2">
      <c r="A173" s="15"/>
      <c r="B173" s="16"/>
      <c r="C173" s="87">
        <v>41</v>
      </c>
      <c r="D173" s="87" t="s">
        <v>142</v>
      </c>
      <c r="E173" s="88" t="s">
        <v>2009</v>
      </c>
      <c r="F173" s="89" t="s">
        <v>2641</v>
      </c>
      <c r="G173" s="90" t="s">
        <v>1451</v>
      </c>
      <c r="H173" s="92">
        <v>20</v>
      </c>
      <c r="I173" s="2"/>
      <c r="J173" s="92">
        <f t="shared" si="20"/>
        <v>0</v>
      </c>
      <c r="K173" s="89" t="s">
        <v>2280</v>
      </c>
      <c r="L173" s="16"/>
      <c r="M173" s="93" t="s">
        <v>1</v>
      </c>
      <c r="N173" s="94" t="s">
        <v>34</v>
      </c>
      <c r="O173" s="95">
        <v>0</v>
      </c>
      <c r="P173" s="95">
        <f t="shared" si="21"/>
        <v>0</v>
      </c>
      <c r="Q173" s="95">
        <v>0</v>
      </c>
      <c r="R173" s="95">
        <f t="shared" si="22"/>
        <v>0</v>
      </c>
      <c r="S173" s="95">
        <v>0</v>
      </c>
      <c r="T173" s="96">
        <f t="shared" si="23"/>
        <v>0</v>
      </c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R173" s="97" t="s">
        <v>147</v>
      </c>
      <c r="AT173" s="97" t="s">
        <v>142</v>
      </c>
      <c r="AU173" s="97" t="s">
        <v>76</v>
      </c>
      <c r="AY173" s="7" t="s">
        <v>140</v>
      </c>
      <c r="BE173" s="98">
        <f t="shared" si="24"/>
        <v>0</v>
      </c>
      <c r="BF173" s="98">
        <f t="shared" si="25"/>
        <v>0</v>
      </c>
      <c r="BG173" s="98">
        <f t="shared" si="26"/>
        <v>0</v>
      </c>
      <c r="BH173" s="98">
        <f t="shared" si="27"/>
        <v>0</v>
      </c>
      <c r="BI173" s="98">
        <f t="shared" si="28"/>
        <v>0</v>
      </c>
      <c r="BJ173" s="7" t="s">
        <v>76</v>
      </c>
      <c r="BK173" s="98">
        <f t="shared" si="29"/>
        <v>0</v>
      </c>
      <c r="BL173" s="7" t="s">
        <v>147</v>
      </c>
      <c r="BM173" s="97" t="s">
        <v>742</v>
      </c>
    </row>
    <row r="174" spans="1:65" s="76" customFormat="1" ht="25.9" customHeight="1" x14ac:dyDescent="0.2">
      <c r="B174" s="77"/>
      <c r="D174" s="78" t="s">
        <v>67</v>
      </c>
      <c r="E174" s="79" t="s">
        <v>2010</v>
      </c>
      <c r="F174" s="79" t="s">
        <v>2011</v>
      </c>
      <c r="H174" s="294"/>
      <c r="J174" s="80">
        <f>BK174</f>
        <v>0</v>
      </c>
      <c r="L174" s="77"/>
      <c r="M174" s="81"/>
      <c r="N174" s="82"/>
      <c r="O174" s="82"/>
      <c r="P174" s="83">
        <f>SUM(P175:P182)</f>
        <v>0</v>
      </c>
      <c r="Q174" s="82"/>
      <c r="R174" s="83">
        <f>SUM(R175:R182)</f>
        <v>0</v>
      </c>
      <c r="S174" s="82"/>
      <c r="T174" s="84">
        <f>SUM(T175:T182)</f>
        <v>0</v>
      </c>
      <c r="AR174" s="78" t="s">
        <v>76</v>
      </c>
      <c r="AT174" s="85" t="s">
        <v>67</v>
      </c>
      <c r="AU174" s="85" t="s">
        <v>68</v>
      </c>
      <c r="AY174" s="78" t="s">
        <v>140</v>
      </c>
      <c r="BK174" s="86">
        <f>SUM(BK175:BK182)</f>
        <v>0</v>
      </c>
    </row>
    <row r="175" spans="1:65" s="18" customFormat="1" ht="24.2" customHeight="1" x14ac:dyDescent="0.2">
      <c r="A175" s="15"/>
      <c r="B175" s="16"/>
      <c r="C175" s="87">
        <v>42</v>
      </c>
      <c r="D175" s="87" t="s">
        <v>142</v>
      </c>
      <c r="E175" s="88" t="s">
        <v>2012</v>
      </c>
      <c r="F175" s="89" t="s">
        <v>2702</v>
      </c>
      <c r="G175" s="90" t="s">
        <v>1442</v>
      </c>
      <c r="H175" s="92">
        <v>16</v>
      </c>
      <c r="I175" s="2"/>
      <c r="J175" s="92">
        <f t="shared" ref="J175:J182" si="30">ROUND(I175*H175,2)</f>
        <v>0</v>
      </c>
      <c r="K175" s="89" t="s">
        <v>2280</v>
      </c>
      <c r="L175" s="16"/>
      <c r="M175" s="93" t="s">
        <v>1</v>
      </c>
      <c r="N175" s="94" t="s">
        <v>34</v>
      </c>
      <c r="O175" s="95">
        <v>0</v>
      </c>
      <c r="P175" s="95">
        <f t="shared" ref="P175:P182" si="31">O175*H175</f>
        <v>0</v>
      </c>
      <c r="Q175" s="95">
        <v>0</v>
      </c>
      <c r="R175" s="95">
        <f t="shared" ref="R175:R182" si="32">Q175*H175</f>
        <v>0</v>
      </c>
      <c r="S175" s="95">
        <v>0</v>
      </c>
      <c r="T175" s="96">
        <f t="shared" ref="T175:T182" si="33">S175*H175</f>
        <v>0</v>
      </c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R175" s="97" t="s">
        <v>147</v>
      </c>
      <c r="AT175" s="97" t="s">
        <v>142</v>
      </c>
      <c r="AU175" s="97" t="s">
        <v>76</v>
      </c>
      <c r="AY175" s="7" t="s">
        <v>140</v>
      </c>
      <c r="BE175" s="98">
        <f t="shared" ref="BE175:BE182" si="34">IF(N175="základní",J175,0)</f>
        <v>0</v>
      </c>
      <c r="BF175" s="98">
        <f t="shared" ref="BF175:BF182" si="35">IF(N175="snížená",J175,0)</f>
        <v>0</v>
      </c>
      <c r="BG175" s="98">
        <f t="shared" ref="BG175:BG182" si="36">IF(N175="zákl. přenesená",J175,0)</f>
        <v>0</v>
      </c>
      <c r="BH175" s="98">
        <f t="shared" ref="BH175:BH182" si="37">IF(N175="sníž. přenesená",J175,0)</f>
        <v>0</v>
      </c>
      <c r="BI175" s="98">
        <f t="shared" ref="BI175:BI182" si="38">IF(N175="nulová",J175,0)</f>
        <v>0</v>
      </c>
      <c r="BJ175" s="7" t="s">
        <v>76</v>
      </c>
      <c r="BK175" s="98">
        <f t="shared" ref="BK175:BK182" si="39">ROUND(I175*H175,2)</f>
        <v>0</v>
      </c>
      <c r="BL175" s="7" t="s">
        <v>147</v>
      </c>
      <c r="BM175" s="97" t="s">
        <v>751</v>
      </c>
    </row>
    <row r="176" spans="1:65" s="18" customFormat="1" ht="24.2" customHeight="1" x14ac:dyDescent="0.2">
      <c r="A176" s="15"/>
      <c r="B176" s="16"/>
      <c r="C176" s="87">
        <v>43</v>
      </c>
      <c r="D176" s="87" t="s">
        <v>142</v>
      </c>
      <c r="E176" s="88" t="s">
        <v>2013</v>
      </c>
      <c r="F176" s="89" t="s">
        <v>2701</v>
      </c>
      <c r="G176" s="90" t="s">
        <v>1442</v>
      </c>
      <c r="H176" s="92">
        <v>9</v>
      </c>
      <c r="I176" s="2"/>
      <c r="J176" s="92">
        <f t="shared" si="30"/>
        <v>0</v>
      </c>
      <c r="K176" s="89" t="s">
        <v>2280</v>
      </c>
      <c r="L176" s="16"/>
      <c r="M176" s="93" t="s">
        <v>1</v>
      </c>
      <c r="N176" s="94" t="s">
        <v>34</v>
      </c>
      <c r="O176" s="95">
        <v>0</v>
      </c>
      <c r="P176" s="95">
        <f t="shared" si="31"/>
        <v>0</v>
      </c>
      <c r="Q176" s="95">
        <v>0</v>
      </c>
      <c r="R176" s="95">
        <f t="shared" si="32"/>
        <v>0</v>
      </c>
      <c r="S176" s="95">
        <v>0</v>
      </c>
      <c r="T176" s="96">
        <f t="shared" si="33"/>
        <v>0</v>
      </c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R176" s="97" t="s">
        <v>147</v>
      </c>
      <c r="AT176" s="97" t="s">
        <v>142</v>
      </c>
      <c r="AU176" s="97" t="s">
        <v>76</v>
      </c>
      <c r="AY176" s="7" t="s">
        <v>140</v>
      </c>
      <c r="BE176" s="98">
        <f t="shared" si="34"/>
        <v>0</v>
      </c>
      <c r="BF176" s="98">
        <f t="shared" si="35"/>
        <v>0</v>
      </c>
      <c r="BG176" s="98">
        <f t="shared" si="36"/>
        <v>0</v>
      </c>
      <c r="BH176" s="98">
        <f t="shared" si="37"/>
        <v>0</v>
      </c>
      <c r="BI176" s="98">
        <f t="shared" si="38"/>
        <v>0</v>
      </c>
      <c r="BJ176" s="7" t="s">
        <v>76</v>
      </c>
      <c r="BK176" s="98">
        <f t="shared" si="39"/>
        <v>0</v>
      </c>
      <c r="BL176" s="7" t="s">
        <v>147</v>
      </c>
      <c r="BM176" s="97" t="s">
        <v>764</v>
      </c>
    </row>
    <row r="177" spans="1:65" s="18" customFormat="1" ht="24.2" customHeight="1" x14ac:dyDescent="0.2">
      <c r="A177" s="15"/>
      <c r="B177" s="16"/>
      <c r="C177" s="87">
        <v>44</v>
      </c>
      <c r="D177" s="87" t="s">
        <v>142</v>
      </c>
      <c r="E177" s="88" t="s">
        <v>2014</v>
      </c>
      <c r="F177" s="89" t="s">
        <v>2700</v>
      </c>
      <c r="G177" s="90" t="s">
        <v>1442</v>
      </c>
      <c r="H177" s="92">
        <v>3</v>
      </c>
      <c r="I177" s="2"/>
      <c r="J177" s="92">
        <f t="shared" si="30"/>
        <v>0</v>
      </c>
      <c r="K177" s="89" t="s">
        <v>2280</v>
      </c>
      <c r="L177" s="16"/>
      <c r="M177" s="93" t="s">
        <v>1</v>
      </c>
      <c r="N177" s="94" t="s">
        <v>34</v>
      </c>
      <c r="O177" s="95">
        <v>0</v>
      </c>
      <c r="P177" s="95">
        <f t="shared" si="31"/>
        <v>0</v>
      </c>
      <c r="Q177" s="95">
        <v>0</v>
      </c>
      <c r="R177" s="95">
        <f t="shared" si="32"/>
        <v>0</v>
      </c>
      <c r="S177" s="95">
        <v>0</v>
      </c>
      <c r="T177" s="96">
        <f t="shared" si="33"/>
        <v>0</v>
      </c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R177" s="97" t="s">
        <v>147</v>
      </c>
      <c r="AT177" s="97" t="s">
        <v>142</v>
      </c>
      <c r="AU177" s="97" t="s">
        <v>76</v>
      </c>
      <c r="AY177" s="7" t="s">
        <v>140</v>
      </c>
      <c r="BE177" s="98">
        <f t="shared" si="34"/>
        <v>0</v>
      </c>
      <c r="BF177" s="98">
        <f t="shared" si="35"/>
        <v>0</v>
      </c>
      <c r="BG177" s="98">
        <f t="shared" si="36"/>
        <v>0</v>
      </c>
      <c r="BH177" s="98">
        <f t="shared" si="37"/>
        <v>0</v>
      </c>
      <c r="BI177" s="98">
        <f t="shared" si="38"/>
        <v>0</v>
      </c>
      <c r="BJ177" s="7" t="s">
        <v>76</v>
      </c>
      <c r="BK177" s="98">
        <f t="shared" si="39"/>
        <v>0</v>
      </c>
      <c r="BL177" s="7" t="s">
        <v>147</v>
      </c>
      <c r="BM177" s="97" t="s">
        <v>776</v>
      </c>
    </row>
    <row r="178" spans="1:65" s="18" customFormat="1" ht="16.5" customHeight="1" x14ac:dyDescent="0.2">
      <c r="A178" s="15"/>
      <c r="B178" s="16"/>
      <c r="C178" s="87">
        <v>45</v>
      </c>
      <c r="D178" s="87" t="s">
        <v>142</v>
      </c>
      <c r="E178" s="88" t="s">
        <v>2015</v>
      </c>
      <c r="F178" s="89" t="s">
        <v>2016</v>
      </c>
      <c r="G178" s="90" t="s">
        <v>1442</v>
      </c>
      <c r="H178" s="92">
        <v>1</v>
      </c>
      <c r="I178" s="2"/>
      <c r="J178" s="92">
        <f t="shared" si="30"/>
        <v>0</v>
      </c>
      <c r="K178" s="89" t="s">
        <v>2280</v>
      </c>
      <c r="L178" s="16"/>
      <c r="M178" s="93" t="s">
        <v>1</v>
      </c>
      <c r="N178" s="94" t="s">
        <v>34</v>
      </c>
      <c r="O178" s="95">
        <v>0</v>
      </c>
      <c r="P178" s="95">
        <f t="shared" si="31"/>
        <v>0</v>
      </c>
      <c r="Q178" s="95">
        <v>0</v>
      </c>
      <c r="R178" s="95">
        <f t="shared" si="32"/>
        <v>0</v>
      </c>
      <c r="S178" s="95">
        <v>0</v>
      </c>
      <c r="T178" s="96">
        <f t="shared" si="33"/>
        <v>0</v>
      </c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R178" s="97" t="s">
        <v>147</v>
      </c>
      <c r="AT178" s="97" t="s">
        <v>142</v>
      </c>
      <c r="AU178" s="97" t="s">
        <v>76</v>
      </c>
      <c r="AY178" s="7" t="s">
        <v>140</v>
      </c>
      <c r="BE178" s="98">
        <f t="shared" si="34"/>
        <v>0</v>
      </c>
      <c r="BF178" s="98">
        <f t="shared" si="35"/>
        <v>0</v>
      </c>
      <c r="BG178" s="98">
        <f t="shared" si="36"/>
        <v>0</v>
      </c>
      <c r="BH178" s="98">
        <f t="shared" si="37"/>
        <v>0</v>
      </c>
      <c r="BI178" s="98">
        <f t="shared" si="38"/>
        <v>0</v>
      </c>
      <c r="BJ178" s="7" t="s">
        <v>76</v>
      </c>
      <c r="BK178" s="98">
        <f t="shared" si="39"/>
        <v>0</v>
      </c>
      <c r="BL178" s="7" t="s">
        <v>147</v>
      </c>
      <c r="BM178" s="97" t="s">
        <v>786</v>
      </c>
    </row>
    <row r="179" spans="1:65" s="18" customFormat="1" ht="16.5" customHeight="1" x14ac:dyDescent="0.2">
      <c r="A179" s="15"/>
      <c r="B179" s="16"/>
      <c r="C179" s="87">
        <v>46</v>
      </c>
      <c r="D179" s="87" t="s">
        <v>142</v>
      </c>
      <c r="E179" s="88" t="s">
        <v>2017</v>
      </c>
      <c r="F179" s="89" t="s">
        <v>2018</v>
      </c>
      <c r="G179" s="90" t="s">
        <v>1442</v>
      </c>
      <c r="H179" s="92">
        <v>2</v>
      </c>
      <c r="I179" s="2"/>
      <c r="J179" s="92">
        <f t="shared" si="30"/>
        <v>0</v>
      </c>
      <c r="K179" s="89" t="s">
        <v>2280</v>
      </c>
      <c r="L179" s="16"/>
      <c r="M179" s="93" t="s">
        <v>1</v>
      </c>
      <c r="N179" s="94" t="s">
        <v>34</v>
      </c>
      <c r="O179" s="95">
        <v>0</v>
      </c>
      <c r="P179" s="95">
        <f t="shared" si="31"/>
        <v>0</v>
      </c>
      <c r="Q179" s="95">
        <v>0</v>
      </c>
      <c r="R179" s="95">
        <f t="shared" si="32"/>
        <v>0</v>
      </c>
      <c r="S179" s="95">
        <v>0</v>
      </c>
      <c r="T179" s="96">
        <f t="shared" si="33"/>
        <v>0</v>
      </c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R179" s="97" t="s">
        <v>147</v>
      </c>
      <c r="AT179" s="97" t="s">
        <v>142</v>
      </c>
      <c r="AU179" s="97" t="s">
        <v>76</v>
      </c>
      <c r="AY179" s="7" t="s">
        <v>140</v>
      </c>
      <c r="BE179" s="98">
        <f t="shared" si="34"/>
        <v>0</v>
      </c>
      <c r="BF179" s="98">
        <f t="shared" si="35"/>
        <v>0</v>
      </c>
      <c r="BG179" s="98">
        <f t="shared" si="36"/>
        <v>0</v>
      </c>
      <c r="BH179" s="98">
        <f t="shared" si="37"/>
        <v>0</v>
      </c>
      <c r="BI179" s="98">
        <f t="shared" si="38"/>
        <v>0</v>
      </c>
      <c r="BJ179" s="7" t="s">
        <v>76</v>
      </c>
      <c r="BK179" s="98">
        <f t="shared" si="39"/>
        <v>0</v>
      </c>
      <c r="BL179" s="7" t="s">
        <v>147</v>
      </c>
      <c r="BM179" s="97" t="s">
        <v>797</v>
      </c>
    </row>
    <row r="180" spans="1:65" s="18" customFormat="1" ht="21.75" customHeight="1" x14ac:dyDescent="0.2">
      <c r="A180" s="15"/>
      <c r="B180" s="16"/>
      <c r="C180" s="87">
        <v>47</v>
      </c>
      <c r="D180" s="87" t="s">
        <v>142</v>
      </c>
      <c r="E180" s="88" t="s">
        <v>2019</v>
      </c>
      <c r="F180" s="89" t="s">
        <v>2020</v>
      </c>
      <c r="G180" s="90" t="s">
        <v>1442</v>
      </c>
      <c r="H180" s="92">
        <v>1</v>
      </c>
      <c r="I180" s="2"/>
      <c r="J180" s="92">
        <f t="shared" si="30"/>
        <v>0</v>
      </c>
      <c r="K180" s="89" t="s">
        <v>2280</v>
      </c>
      <c r="L180" s="16"/>
      <c r="M180" s="93" t="s">
        <v>1</v>
      </c>
      <c r="N180" s="94" t="s">
        <v>34</v>
      </c>
      <c r="O180" s="95">
        <v>0</v>
      </c>
      <c r="P180" s="95">
        <f t="shared" si="31"/>
        <v>0</v>
      </c>
      <c r="Q180" s="95">
        <v>0</v>
      </c>
      <c r="R180" s="95">
        <f t="shared" si="32"/>
        <v>0</v>
      </c>
      <c r="S180" s="95">
        <v>0</v>
      </c>
      <c r="T180" s="96">
        <f t="shared" si="33"/>
        <v>0</v>
      </c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R180" s="97" t="s">
        <v>147</v>
      </c>
      <c r="AT180" s="97" t="s">
        <v>142</v>
      </c>
      <c r="AU180" s="97" t="s">
        <v>76</v>
      </c>
      <c r="AY180" s="7" t="s">
        <v>140</v>
      </c>
      <c r="BE180" s="98">
        <f t="shared" si="34"/>
        <v>0</v>
      </c>
      <c r="BF180" s="98">
        <f t="shared" si="35"/>
        <v>0</v>
      </c>
      <c r="BG180" s="98">
        <f t="shared" si="36"/>
        <v>0</v>
      </c>
      <c r="BH180" s="98">
        <f t="shared" si="37"/>
        <v>0</v>
      </c>
      <c r="BI180" s="98">
        <f t="shared" si="38"/>
        <v>0</v>
      </c>
      <c r="BJ180" s="7" t="s">
        <v>76</v>
      </c>
      <c r="BK180" s="98">
        <f t="shared" si="39"/>
        <v>0</v>
      </c>
      <c r="BL180" s="7" t="s">
        <v>147</v>
      </c>
      <c r="BM180" s="97" t="s">
        <v>807</v>
      </c>
    </row>
    <row r="181" spans="1:65" s="18" customFormat="1" ht="21.75" customHeight="1" x14ac:dyDescent="0.2">
      <c r="A181" s="15"/>
      <c r="B181" s="16"/>
      <c r="C181" s="87">
        <v>48</v>
      </c>
      <c r="D181" s="87" t="s">
        <v>142</v>
      </c>
      <c r="E181" s="88" t="s">
        <v>2021</v>
      </c>
      <c r="F181" s="89" t="s">
        <v>2022</v>
      </c>
      <c r="G181" s="90" t="s">
        <v>1442</v>
      </c>
      <c r="H181" s="92">
        <v>2</v>
      </c>
      <c r="I181" s="2"/>
      <c r="J181" s="92">
        <f t="shared" si="30"/>
        <v>0</v>
      </c>
      <c r="K181" s="89" t="s">
        <v>2280</v>
      </c>
      <c r="L181" s="16"/>
      <c r="M181" s="93" t="s">
        <v>1</v>
      </c>
      <c r="N181" s="94" t="s">
        <v>34</v>
      </c>
      <c r="O181" s="95">
        <v>0</v>
      </c>
      <c r="P181" s="95">
        <f t="shared" si="31"/>
        <v>0</v>
      </c>
      <c r="Q181" s="95">
        <v>0</v>
      </c>
      <c r="R181" s="95">
        <f t="shared" si="32"/>
        <v>0</v>
      </c>
      <c r="S181" s="95">
        <v>0</v>
      </c>
      <c r="T181" s="96">
        <f t="shared" si="33"/>
        <v>0</v>
      </c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R181" s="97" t="s">
        <v>147</v>
      </c>
      <c r="AT181" s="97" t="s">
        <v>142</v>
      </c>
      <c r="AU181" s="97" t="s">
        <v>76</v>
      </c>
      <c r="AY181" s="7" t="s">
        <v>140</v>
      </c>
      <c r="BE181" s="98">
        <f t="shared" si="34"/>
        <v>0</v>
      </c>
      <c r="BF181" s="98">
        <f t="shared" si="35"/>
        <v>0</v>
      </c>
      <c r="BG181" s="98">
        <f t="shared" si="36"/>
        <v>0</v>
      </c>
      <c r="BH181" s="98">
        <f t="shared" si="37"/>
        <v>0</v>
      </c>
      <c r="BI181" s="98">
        <f t="shared" si="38"/>
        <v>0</v>
      </c>
      <c r="BJ181" s="7" t="s">
        <v>76</v>
      </c>
      <c r="BK181" s="98">
        <f t="shared" si="39"/>
        <v>0</v>
      </c>
      <c r="BL181" s="7" t="s">
        <v>147</v>
      </c>
      <c r="BM181" s="97" t="s">
        <v>822</v>
      </c>
    </row>
    <row r="182" spans="1:65" s="18" customFormat="1" ht="16.5" customHeight="1" x14ac:dyDescent="0.2">
      <c r="A182" s="15"/>
      <c r="B182" s="16"/>
      <c r="C182" s="87">
        <v>49</v>
      </c>
      <c r="D182" s="87" t="s">
        <v>142</v>
      </c>
      <c r="E182" s="88" t="s">
        <v>2023</v>
      </c>
      <c r="F182" s="89" t="s">
        <v>2024</v>
      </c>
      <c r="G182" s="90" t="s">
        <v>1442</v>
      </c>
      <c r="H182" s="92">
        <v>2</v>
      </c>
      <c r="I182" s="2"/>
      <c r="J182" s="92">
        <f t="shared" si="30"/>
        <v>0</v>
      </c>
      <c r="K182" s="89" t="s">
        <v>2280</v>
      </c>
      <c r="L182" s="16"/>
      <c r="M182" s="93" t="s">
        <v>1</v>
      </c>
      <c r="N182" s="94" t="s">
        <v>34</v>
      </c>
      <c r="O182" s="95">
        <v>0</v>
      </c>
      <c r="P182" s="95">
        <f t="shared" si="31"/>
        <v>0</v>
      </c>
      <c r="Q182" s="95">
        <v>0</v>
      </c>
      <c r="R182" s="95">
        <f t="shared" si="32"/>
        <v>0</v>
      </c>
      <c r="S182" s="95">
        <v>0</v>
      </c>
      <c r="T182" s="96">
        <f t="shared" si="33"/>
        <v>0</v>
      </c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R182" s="97" t="s">
        <v>147</v>
      </c>
      <c r="AT182" s="97" t="s">
        <v>142</v>
      </c>
      <c r="AU182" s="97" t="s">
        <v>76</v>
      </c>
      <c r="AY182" s="7" t="s">
        <v>140</v>
      </c>
      <c r="BE182" s="98">
        <f t="shared" si="34"/>
        <v>0</v>
      </c>
      <c r="BF182" s="98">
        <f t="shared" si="35"/>
        <v>0</v>
      </c>
      <c r="BG182" s="98">
        <f t="shared" si="36"/>
        <v>0</v>
      </c>
      <c r="BH182" s="98">
        <f t="shared" si="37"/>
        <v>0</v>
      </c>
      <c r="BI182" s="98">
        <f t="shared" si="38"/>
        <v>0</v>
      </c>
      <c r="BJ182" s="7" t="s">
        <v>76</v>
      </c>
      <c r="BK182" s="98">
        <f t="shared" si="39"/>
        <v>0</v>
      </c>
      <c r="BL182" s="7" t="s">
        <v>147</v>
      </c>
      <c r="BM182" s="97" t="s">
        <v>835</v>
      </c>
    </row>
    <row r="183" spans="1:65" s="76" customFormat="1" ht="25.9" customHeight="1" x14ac:dyDescent="0.2">
      <c r="B183" s="77"/>
      <c r="D183" s="78" t="s">
        <v>67</v>
      </c>
      <c r="E183" s="79" t="s">
        <v>2025</v>
      </c>
      <c r="F183" s="79" t="s">
        <v>2026</v>
      </c>
      <c r="H183" s="294"/>
      <c r="J183" s="80">
        <f>BK183</f>
        <v>0</v>
      </c>
      <c r="L183" s="77"/>
      <c r="M183" s="81"/>
      <c r="N183" s="82"/>
      <c r="O183" s="82"/>
      <c r="P183" s="83">
        <f>SUM(P184:P191)</f>
        <v>0</v>
      </c>
      <c r="Q183" s="82"/>
      <c r="R183" s="83">
        <f>SUM(R184:R191)</f>
        <v>0</v>
      </c>
      <c r="S183" s="82"/>
      <c r="T183" s="84">
        <f>SUM(T184:T191)</f>
        <v>0</v>
      </c>
      <c r="AR183" s="78" t="s">
        <v>76</v>
      </c>
      <c r="AT183" s="85" t="s">
        <v>67</v>
      </c>
      <c r="AU183" s="85" t="s">
        <v>68</v>
      </c>
      <c r="AY183" s="78" t="s">
        <v>140</v>
      </c>
      <c r="BK183" s="86">
        <f>SUM(BK184:BK191)</f>
        <v>0</v>
      </c>
    </row>
    <row r="184" spans="1:65" s="18" customFormat="1" ht="21.75" customHeight="1" x14ac:dyDescent="0.2">
      <c r="A184" s="15"/>
      <c r="B184" s="16"/>
      <c r="C184" s="87">
        <v>50</v>
      </c>
      <c r="D184" s="87" t="s">
        <v>142</v>
      </c>
      <c r="E184" s="88" t="s">
        <v>2027</v>
      </c>
      <c r="F184" s="89" t="s">
        <v>2028</v>
      </c>
      <c r="G184" s="90" t="s">
        <v>1442</v>
      </c>
      <c r="H184" s="92">
        <v>63</v>
      </c>
      <c r="I184" s="2"/>
      <c r="J184" s="92">
        <f t="shared" ref="J184:J191" si="40">ROUND(I184*H184,2)</f>
        <v>0</v>
      </c>
      <c r="K184" s="89" t="s">
        <v>2280</v>
      </c>
      <c r="L184" s="16"/>
      <c r="M184" s="93" t="s">
        <v>1</v>
      </c>
      <c r="N184" s="94" t="s">
        <v>34</v>
      </c>
      <c r="O184" s="95">
        <v>0</v>
      </c>
      <c r="P184" s="95">
        <f t="shared" ref="P184:P191" si="41">O184*H184</f>
        <v>0</v>
      </c>
      <c r="Q184" s="95">
        <v>0</v>
      </c>
      <c r="R184" s="95">
        <f t="shared" ref="R184:R191" si="42">Q184*H184</f>
        <v>0</v>
      </c>
      <c r="S184" s="95">
        <v>0</v>
      </c>
      <c r="T184" s="96">
        <f t="shared" ref="T184:T191" si="43">S184*H184</f>
        <v>0</v>
      </c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R184" s="97" t="s">
        <v>147</v>
      </c>
      <c r="AT184" s="97" t="s">
        <v>142</v>
      </c>
      <c r="AU184" s="97" t="s">
        <v>76</v>
      </c>
      <c r="AY184" s="7" t="s">
        <v>140</v>
      </c>
      <c r="BE184" s="98">
        <f t="shared" ref="BE184:BE191" si="44">IF(N184="základní",J184,0)</f>
        <v>0</v>
      </c>
      <c r="BF184" s="98">
        <f t="shared" ref="BF184:BF191" si="45">IF(N184="snížená",J184,0)</f>
        <v>0</v>
      </c>
      <c r="BG184" s="98">
        <f t="shared" ref="BG184:BG191" si="46">IF(N184="zákl. přenesená",J184,0)</f>
        <v>0</v>
      </c>
      <c r="BH184" s="98">
        <f t="shared" ref="BH184:BH191" si="47">IF(N184="sníž. přenesená",J184,0)</f>
        <v>0</v>
      </c>
      <c r="BI184" s="98">
        <f t="shared" ref="BI184:BI191" si="48">IF(N184="nulová",J184,0)</f>
        <v>0</v>
      </c>
      <c r="BJ184" s="7" t="s">
        <v>76</v>
      </c>
      <c r="BK184" s="98">
        <f t="shared" ref="BK184:BK191" si="49">ROUND(I184*H184,2)</f>
        <v>0</v>
      </c>
      <c r="BL184" s="7" t="s">
        <v>147</v>
      </c>
      <c r="BM184" s="97" t="s">
        <v>844</v>
      </c>
    </row>
    <row r="185" spans="1:65" s="18" customFormat="1" ht="24.2" customHeight="1" x14ac:dyDescent="0.2">
      <c r="A185" s="15"/>
      <c r="B185" s="16"/>
      <c r="C185" s="87">
        <v>51</v>
      </c>
      <c r="D185" s="87" t="s">
        <v>142</v>
      </c>
      <c r="E185" s="88" t="s">
        <v>2029</v>
      </c>
      <c r="F185" s="89" t="s">
        <v>2030</v>
      </c>
      <c r="G185" s="90" t="s">
        <v>1442</v>
      </c>
      <c r="H185" s="92">
        <v>24</v>
      </c>
      <c r="I185" s="2"/>
      <c r="J185" s="92">
        <f t="shared" si="40"/>
        <v>0</v>
      </c>
      <c r="K185" s="89" t="s">
        <v>2280</v>
      </c>
      <c r="L185" s="16"/>
      <c r="M185" s="93" t="s">
        <v>1</v>
      </c>
      <c r="N185" s="94" t="s">
        <v>34</v>
      </c>
      <c r="O185" s="95">
        <v>0</v>
      </c>
      <c r="P185" s="95">
        <f t="shared" si="41"/>
        <v>0</v>
      </c>
      <c r="Q185" s="95">
        <v>0</v>
      </c>
      <c r="R185" s="95">
        <f t="shared" si="42"/>
        <v>0</v>
      </c>
      <c r="S185" s="95">
        <v>0</v>
      </c>
      <c r="T185" s="96">
        <f t="shared" si="43"/>
        <v>0</v>
      </c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R185" s="97" t="s">
        <v>147</v>
      </c>
      <c r="AT185" s="97" t="s">
        <v>142</v>
      </c>
      <c r="AU185" s="97" t="s">
        <v>76</v>
      </c>
      <c r="AY185" s="7" t="s">
        <v>140</v>
      </c>
      <c r="BE185" s="98">
        <f t="shared" si="44"/>
        <v>0</v>
      </c>
      <c r="BF185" s="98">
        <f t="shared" si="45"/>
        <v>0</v>
      </c>
      <c r="BG185" s="98">
        <f t="shared" si="46"/>
        <v>0</v>
      </c>
      <c r="BH185" s="98">
        <f t="shared" si="47"/>
        <v>0</v>
      </c>
      <c r="BI185" s="98">
        <f t="shared" si="48"/>
        <v>0</v>
      </c>
      <c r="BJ185" s="7" t="s">
        <v>76</v>
      </c>
      <c r="BK185" s="98">
        <f t="shared" si="49"/>
        <v>0</v>
      </c>
      <c r="BL185" s="7" t="s">
        <v>147</v>
      </c>
      <c r="BM185" s="97" t="s">
        <v>851</v>
      </c>
    </row>
    <row r="186" spans="1:65" s="18" customFormat="1" ht="16.5" customHeight="1" x14ac:dyDescent="0.2">
      <c r="A186" s="15"/>
      <c r="B186" s="16"/>
      <c r="C186" s="87">
        <v>52</v>
      </c>
      <c r="D186" s="87" t="s">
        <v>142</v>
      </c>
      <c r="E186" s="88" t="s">
        <v>2031</v>
      </c>
      <c r="F186" s="89" t="s">
        <v>2032</v>
      </c>
      <c r="G186" s="90" t="s">
        <v>1442</v>
      </c>
      <c r="H186" s="92">
        <v>188</v>
      </c>
      <c r="I186" s="2"/>
      <c r="J186" s="92">
        <f t="shared" si="40"/>
        <v>0</v>
      </c>
      <c r="K186" s="89" t="s">
        <v>2280</v>
      </c>
      <c r="L186" s="16"/>
      <c r="M186" s="93" t="s">
        <v>1</v>
      </c>
      <c r="N186" s="94" t="s">
        <v>34</v>
      </c>
      <c r="O186" s="95">
        <v>0</v>
      </c>
      <c r="P186" s="95">
        <f t="shared" si="41"/>
        <v>0</v>
      </c>
      <c r="Q186" s="95">
        <v>0</v>
      </c>
      <c r="R186" s="95">
        <f t="shared" si="42"/>
        <v>0</v>
      </c>
      <c r="S186" s="95">
        <v>0</v>
      </c>
      <c r="T186" s="96">
        <f t="shared" si="43"/>
        <v>0</v>
      </c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R186" s="97" t="s">
        <v>147</v>
      </c>
      <c r="AT186" s="97" t="s">
        <v>142</v>
      </c>
      <c r="AU186" s="97" t="s">
        <v>76</v>
      </c>
      <c r="AY186" s="7" t="s">
        <v>140</v>
      </c>
      <c r="BE186" s="98">
        <f t="shared" si="44"/>
        <v>0</v>
      </c>
      <c r="BF186" s="98">
        <f t="shared" si="45"/>
        <v>0</v>
      </c>
      <c r="BG186" s="98">
        <f t="shared" si="46"/>
        <v>0</v>
      </c>
      <c r="BH186" s="98">
        <f t="shared" si="47"/>
        <v>0</v>
      </c>
      <c r="BI186" s="98">
        <f t="shared" si="48"/>
        <v>0</v>
      </c>
      <c r="BJ186" s="7" t="s">
        <v>76</v>
      </c>
      <c r="BK186" s="98">
        <f t="shared" si="49"/>
        <v>0</v>
      </c>
      <c r="BL186" s="7" t="s">
        <v>147</v>
      </c>
      <c r="BM186" s="97" t="s">
        <v>858</v>
      </c>
    </row>
    <row r="187" spans="1:65" s="18" customFormat="1" ht="16.5" customHeight="1" x14ac:dyDescent="0.2">
      <c r="A187" s="15"/>
      <c r="B187" s="16"/>
      <c r="C187" s="87">
        <v>53</v>
      </c>
      <c r="D187" s="87" t="s">
        <v>142</v>
      </c>
      <c r="E187" s="88" t="s">
        <v>2033</v>
      </c>
      <c r="F187" s="89" t="s">
        <v>2697</v>
      </c>
      <c r="G187" s="90" t="s">
        <v>240</v>
      </c>
      <c r="H187" s="92">
        <v>95</v>
      </c>
      <c r="I187" s="2"/>
      <c r="J187" s="92">
        <f t="shared" si="40"/>
        <v>0</v>
      </c>
      <c r="K187" s="89" t="s">
        <v>2280</v>
      </c>
      <c r="L187" s="16"/>
      <c r="M187" s="93" t="s">
        <v>1</v>
      </c>
      <c r="N187" s="94" t="s">
        <v>34</v>
      </c>
      <c r="O187" s="95">
        <v>0</v>
      </c>
      <c r="P187" s="95">
        <f t="shared" si="41"/>
        <v>0</v>
      </c>
      <c r="Q187" s="95">
        <v>0</v>
      </c>
      <c r="R187" s="95">
        <f t="shared" si="42"/>
        <v>0</v>
      </c>
      <c r="S187" s="95">
        <v>0</v>
      </c>
      <c r="T187" s="96">
        <f t="shared" si="43"/>
        <v>0</v>
      </c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R187" s="97" t="s">
        <v>147</v>
      </c>
      <c r="AT187" s="97" t="s">
        <v>142</v>
      </c>
      <c r="AU187" s="97" t="s">
        <v>76</v>
      </c>
      <c r="AY187" s="7" t="s">
        <v>140</v>
      </c>
      <c r="BE187" s="98">
        <f t="shared" si="44"/>
        <v>0</v>
      </c>
      <c r="BF187" s="98">
        <f t="shared" si="45"/>
        <v>0</v>
      </c>
      <c r="BG187" s="98">
        <f t="shared" si="46"/>
        <v>0</v>
      </c>
      <c r="BH187" s="98">
        <f t="shared" si="47"/>
        <v>0</v>
      </c>
      <c r="BI187" s="98">
        <f t="shared" si="48"/>
        <v>0</v>
      </c>
      <c r="BJ187" s="7" t="s">
        <v>76</v>
      </c>
      <c r="BK187" s="98">
        <f t="shared" si="49"/>
        <v>0</v>
      </c>
      <c r="BL187" s="7" t="s">
        <v>147</v>
      </c>
      <c r="BM187" s="97" t="s">
        <v>859</v>
      </c>
    </row>
    <row r="188" spans="1:65" s="18" customFormat="1" ht="16.5" customHeight="1" x14ac:dyDescent="0.2">
      <c r="A188" s="15"/>
      <c r="B188" s="16"/>
      <c r="C188" s="87">
        <v>54</v>
      </c>
      <c r="D188" s="87" t="s">
        <v>142</v>
      </c>
      <c r="E188" s="88" t="s">
        <v>2034</v>
      </c>
      <c r="F188" s="89" t="s">
        <v>2698</v>
      </c>
      <c r="G188" s="90" t="s">
        <v>240</v>
      </c>
      <c r="H188" s="92">
        <v>215</v>
      </c>
      <c r="I188" s="2"/>
      <c r="J188" s="92">
        <f t="shared" si="40"/>
        <v>0</v>
      </c>
      <c r="K188" s="89" t="s">
        <v>2280</v>
      </c>
      <c r="L188" s="16"/>
      <c r="M188" s="93" t="s">
        <v>1</v>
      </c>
      <c r="N188" s="94" t="s">
        <v>34</v>
      </c>
      <c r="O188" s="95">
        <v>0</v>
      </c>
      <c r="P188" s="95">
        <f t="shared" si="41"/>
        <v>0</v>
      </c>
      <c r="Q188" s="95">
        <v>0</v>
      </c>
      <c r="R188" s="95">
        <f t="shared" si="42"/>
        <v>0</v>
      </c>
      <c r="S188" s="95">
        <v>0</v>
      </c>
      <c r="T188" s="96">
        <f t="shared" si="43"/>
        <v>0</v>
      </c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R188" s="97" t="s">
        <v>147</v>
      </c>
      <c r="AT188" s="97" t="s">
        <v>142</v>
      </c>
      <c r="AU188" s="97" t="s">
        <v>76</v>
      </c>
      <c r="AY188" s="7" t="s">
        <v>140</v>
      </c>
      <c r="BE188" s="98">
        <f t="shared" si="44"/>
        <v>0</v>
      </c>
      <c r="BF188" s="98">
        <f t="shared" si="45"/>
        <v>0</v>
      </c>
      <c r="BG188" s="98">
        <f t="shared" si="46"/>
        <v>0</v>
      </c>
      <c r="BH188" s="98">
        <f t="shared" si="47"/>
        <v>0</v>
      </c>
      <c r="BI188" s="98">
        <f t="shared" si="48"/>
        <v>0</v>
      </c>
      <c r="BJ188" s="7" t="s">
        <v>76</v>
      </c>
      <c r="BK188" s="98">
        <f t="shared" si="49"/>
        <v>0</v>
      </c>
      <c r="BL188" s="7" t="s">
        <v>147</v>
      </c>
      <c r="BM188" s="97" t="s">
        <v>863</v>
      </c>
    </row>
    <row r="189" spans="1:65" s="18" customFormat="1" ht="16.5" customHeight="1" x14ac:dyDescent="0.2">
      <c r="A189" s="15"/>
      <c r="B189" s="16"/>
      <c r="C189" s="87">
        <v>55</v>
      </c>
      <c r="D189" s="87" t="s">
        <v>142</v>
      </c>
      <c r="E189" s="88" t="s">
        <v>2035</v>
      </c>
      <c r="F189" s="89" t="s">
        <v>2699</v>
      </c>
      <c r="G189" s="90" t="s">
        <v>240</v>
      </c>
      <c r="H189" s="92">
        <v>280</v>
      </c>
      <c r="I189" s="2"/>
      <c r="J189" s="92">
        <f t="shared" si="40"/>
        <v>0</v>
      </c>
      <c r="K189" s="89" t="s">
        <v>2280</v>
      </c>
      <c r="L189" s="16"/>
      <c r="M189" s="93" t="s">
        <v>1</v>
      </c>
      <c r="N189" s="94" t="s">
        <v>34</v>
      </c>
      <c r="O189" s="95">
        <v>0</v>
      </c>
      <c r="P189" s="95">
        <f t="shared" si="41"/>
        <v>0</v>
      </c>
      <c r="Q189" s="95">
        <v>0</v>
      </c>
      <c r="R189" s="95">
        <f t="shared" si="42"/>
        <v>0</v>
      </c>
      <c r="S189" s="95">
        <v>0</v>
      </c>
      <c r="T189" s="96">
        <f t="shared" si="43"/>
        <v>0</v>
      </c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R189" s="97" t="s">
        <v>147</v>
      </c>
      <c r="AT189" s="97" t="s">
        <v>142</v>
      </c>
      <c r="AU189" s="97" t="s">
        <v>76</v>
      </c>
      <c r="AY189" s="7" t="s">
        <v>140</v>
      </c>
      <c r="BE189" s="98">
        <f t="shared" si="44"/>
        <v>0</v>
      </c>
      <c r="BF189" s="98">
        <f t="shared" si="45"/>
        <v>0</v>
      </c>
      <c r="BG189" s="98">
        <f t="shared" si="46"/>
        <v>0</v>
      </c>
      <c r="BH189" s="98">
        <f t="shared" si="47"/>
        <v>0</v>
      </c>
      <c r="BI189" s="98">
        <f t="shared" si="48"/>
        <v>0</v>
      </c>
      <c r="BJ189" s="7" t="s">
        <v>76</v>
      </c>
      <c r="BK189" s="98">
        <f t="shared" si="49"/>
        <v>0</v>
      </c>
      <c r="BL189" s="7" t="s">
        <v>147</v>
      </c>
      <c r="BM189" s="97" t="s">
        <v>876</v>
      </c>
    </row>
    <row r="190" spans="1:65" s="18" customFormat="1" ht="24.2" customHeight="1" x14ac:dyDescent="0.2">
      <c r="A190" s="15"/>
      <c r="B190" s="16"/>
      <c r="C190" s="87">
        <v>56</v>
      </c>
      <c r="D190" s="87" t="s">
        <v>142</v>
      </c>
      <c r="E190" s="88" t="s">
        <v>2036</v>
      </c>
      <c r="F190" s="89" t="s">
        <v>2696</v>
      </c>
      <c r="G190" s="90" t="s">
        <v>240</v>
      </c>
      <c r="H190" s="92">
        <v>497</v>
      </c>
      <c r="I190" s="2"/>
      <c r="J190" s="92">
        <f t="shared" si="40"/>
        <v>0</v>
      </c>
      <c r="K190" s="89" t="s">
        <v>2280</v>
      </c>
      <c r="L190" s="16"/>
      <c r="M190" s="93" t="s">
        <v>1</v>
      </c>
      <c r="N190" s="94" t="s">
        <v>34</v>
      </c>
      <c r="O190" s="95">
        <v>0</v>
      </c>
      <c r="P190" s="95">
        <f t="shared" si="41"/>
        <v>0</v>
      </c>
      <c r="Q190" s="95">
        <v>0</v>
      </c>
      <c r="R190" s="95">
        <f t="shared" si="42"/>
        <v>0</v>
      </c>
      <c r="S190" s="95">
        <v>0</v>
      </c>
      <c r="T190" s="96">
        <f t="shared" si="43"/>
        <v>0</v>
      </c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R190" s="97" t="s">
        <v>147</v>
      </c>
      <c r="AT190" s="97" t="s">
        <v>142</v>
      </c>
      <c r="AU190" s="97" t="s">
        <v>76</v>
      </c>
      <c r="AY190" s="7" t="s">
        <v>140</v>
      </c>
      <c r="BE190" s="98">
        <f t="shared" si="44"/>
        <v>0</v>
      </c>
      <c r="BF190" s="98">
        <f t="shared" si="45"/>
        <v>0</v>
      </c>
      <c r="BG190" s="98">
        <f t="shared" si="46"/>
        <v>0</v>
      </c>
      <c r="BH190" s="98">
        <f t="shared" si="47"/>
        <v>0</v>
      </c>
      <c r="BI190" s="98">
        <f t="shared" si="48"/>
        <v>0</v>
      </c>
      <c r="BJ190" s="7" t="s">
        <v>76</v>
      </c>
      <c r="BK190" s="98">
        <f t="shared" si="49"/>
        <v>0</v>
      </c>
      <c r="BL190" s="7" t="s">
        <v>147</v>
      </c>
      <c r="BM190" s="97" t="s">
        <v>887</v>
      </c>
    </row>
    <row r="191" spans="1:65" s="18" customFormat="1" ht="16.5" customHeight="1" x14ac:dyDescent="0.2">
      <c r="A191" s="15"/>
      <c r="B191" s="16"/>
      <c r="C191" s="87">
        <v>57</v>
      </c>
      <c r="D191" s="87" t="s">
        <v>142</v>
      </c>
      <c r="E191" s="88" t="s">
        <v>2037</v>
      </c>
      <c r="F191" s="89" t="s">
        <v>2038</v>
      </c>
      <c r="G191" s="90" t="s">
        <v>240</v>
      </c>
      <c r="H191" s="92">
        <v>168</v>
      </c>
      <c r="I191" s="2"/>
      <c r="J191" s="92">
        <f t="shared" si="40"/>
        <v>0</v>
      </c>
      <c r="K191" s="89" t="s">
        <v>2280</v>
      </c>
      <c r="L191" s="16"/>
      <c r="M191" s="93" t="s">
        <v>1</v>
      </c>
      <c r="N191" s="94" t="s">
        <v>34</v>
      </c>
      <c r="O191" s="95">
        <v>0</v>
      </c>
      <c r="P191" s="95">
        <f t="shared" si="41"/>
        <v>0</v>
      </c>
      <c r="Q191" s="95">
        <v>0</v>
      </c>
      <c r="R191" s="95">
        <f t="shared" si="42"/>
        <v>0</v>
      </c>
      <c r="S191" s="95">
        <v>0</v>
      </c>
      <c r="T191" s="96">
        <f t="shared" si="43"/>
        <v>0</v>
      </c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R191" s="97" t="s">
        <v>147</v>
      </c>
      <c r="AT191" s="97" t="s">
        <v>142</v>
      </c>
      <c r="AU191" s="97" t="s">
        <v>76</v>
      </c>
      <c r="AY191" s="7" t="s">
        <v>140</v>
      </c>
      <c r="BE191" s="98">
        <f t="shared" si="44"/>
        <v>0</v>
      </c>
      <c r="BF191" s="98">
        <f t="shared" si="45"/>
        <v>0</v>
      </c>
      <c r="BG191" s="98">
        <f t="shared" si="46"/>
        <v>0</v>
      </c>
      <c r="BH191" s="98">
        <f t="shared" si="47"/>
        <v>0</v>
      </c>
      <c r="BI191" s="98">
        <f t="shared" si="48"/>
        <v>0</v>
      </c>
      <c r="BJ191" s="7" t="s">
        <v>76</v>
      </c>
      <c r="BK191" s="98">
        <f t="shared" si="49"/>
        <v>0</v>
      </c>
      <c r="BL191" s="7" t="s">
        <v>147</v>
      </c>
      <c r="BM191" s="97" t="s">
        <v>895</v>
      </c>
    </row>
    <row r="192" spans="1:65" s="76" customFormat="1" ht="25.9" customHeight="1" x14ac:dyDescent="0.2">
      <c r="B192" s="77"/>
      <c r="D192" s="78" t="s">
        <v>67</v>
      </c>
      <c r="E192" s="79" t="s">
        <v>2039</v>
      </c>
      <c r="F192" s="79" t="s">
        <v>2040</v>
      </c>
      <c r="H192" s="294"/>
      <c r="J192" s="80">
        <f>BK192</f>
        <v>0</v>
      </c>
      <c r="L192" s="77"/>
      <c r="M192" s="81"/>
      <c r="N192" s="82"/>
      <c r="O192" s="82"/>
      <c r="P192" s="83">
        <f>SUM(P193:P201)</f>
        <v>0</v>
      </c>
      <c r="Q192" s="82"/>
      <c r="R192" s="83">
        <f>SUM(R193:R201)</f>
        <v>0</v>
      </c>
      <c r="S192" s="82"/>
      <c r="T192" s="84">
        <f>SUM(T193:T201)</f>
        <v>0</v>
      </c>
      <c r="AR192" s="78" t="s">
        <v>76</v>
      </c>
      <c r="AT192" s="85" t="s">
        <v>67</v>
      </c>
      <c r="AU192" s="85" t="s">
        <v>68</v>
      </c>
      <c r="AY192" s="78" t="s">
        <v>140</v>
      </c>
      <c r="BK192" s="86">
        <f>SUM(BK193:BK201)</f>
        <v>0</v>
      </c>
    </row>
    <row r="193" spans="1:65" s="18" customFormat="1" ht="24.2" customHeight="1" x14ac:dyDescent="0.2">
      <c r="A193" s="15"/>
      <c r="B193" s="16"/>
      <c r="C193" s="87">
        <v>58</v>
      </c>
      <c r="D193" s="87" t="s">
        <v>142</v>
      </c>
      <c r="E193" s="88" t="s">
        <v>2041</v>
      </c>
      <c r="F193" s="89" t="s">
        <v>2042</v>
      </c>
      <c r="G193" s="90" t="s">
        <v>240</v>
      </c>
      <c r="H193" s="92">
        <v>380</v>
      </c>
      <c r="I193" s="2"/>
      <c r="J193" s="92">
        <f t="shared" ref="J193:J201" si="50">ROUND(I193*H193,2)</f>
        <v>0</v>
      </c>
      <c r="K193" s="89" t="s">
        <v>2280</v>
      </c>
      <c r="L193" s="16"/>
      <c r="M193" s="93" t="s">
        <v>1</v>
      </c>
      <c r="N193" s="94" t="s">
        <v>34</v>
      </c>
      <c r="O193" s="95">
        <v>0</v>
      </c>
      <c r="P193" s="95">
        <f t="shared" ref="P193:P201" si="51">O193*H193</f>
        <v>0</v>
      </c>
      <c r="Q193" s="95">
        <v>0</v>
      </c>
      <c r="R193" s="95">
        <f t="shared" ref="R193:R201" si="52">Q193*H193</f>
        <v>0</v>
      </c>
      <c r="S193" s="95">
        <v>0</v>
      </c>
      <c r="T193" s="96">
        <f t="shared" ref="T193:T201" si="53">S193*H193</f>
        <v>0</v>
      </c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R193" s="97" t="s">
        <v>147</v>
      </c>
      <c r="AT193" s="97" t="s">
        <v>142</v>
      </c>
      <c r="AU193" s="97" t="s">
        <v>76</v>
      </c>
      <c r="AY193" s="7" t="s">
        <v>140</v>
      </c>
      <c r="BE193" s="98">
        <f t="shared" ref="BE193:BE201" si="54">IF(N193="základní",J193,0)</f>
        <v>0</v>
      </c>
      <c r="BF193" s="98">
        <f t="shared" ref="BF193:BF201" si="55">IF(N193="snížená",J193,0)</f>
        <v>0</v>
      </c>
      <c r="BG193" s="98">
        <f t="shared" ref="BG193:BG201" si="56">IF(N193="zákl. přenesená",J193,0)</f>
        <v>0</v>
      </c>
      <c r="BH193" s="98">
        <f t="shared" ref="BH193:BH201" si="57">IF(N193="sníž. přenesená",J193,0)</f>
        <v>0</v>
      </c>
      <c r="BI193" s="98">
        <f t="shared" ref="BI193:BI201" si="58">IF(N193="nulová",J193,0)</f>
        <v>0</v>
      </c>
      <c r="BJ193" s="7" t="s">
        <v>76</v>
      </c>
      <c r="BK193" s="98">
        <f t="shared" ref="BK193:BK201" si="59">ROUND(I193*H193,2)</f>
        <v>0</v>
      </c>
      <c r="BL193" s="7" t="s">
        <v>147</v>
      </c>
      <c r="BM193" s="97" t="s">
        <v>902</v>
      </c>
    </row>
    <row r="194" spans="1:65" s="18" customFormat="1" ht="24.2" customHeight="1" x14ac:dyDescent="0.2">
      <c r="A194" s="15"/>
      <c r="B194" s="16"/>
      <c r="C194" s="87">
        <v>59</v>
      </c>
      <c r="D194" s="87" t="s">
        <v>142</v>
      </c>
      <c r="E194" s="88" t="s">
        <v>2043</v>
      </c>
      <c r="F194" s="89" t="s">
        <v>2044</v>
      </c>
      <c r="G194" s="90" t="s">
        <v>240</v>
      </c>
      <c r="H194" s="92">
        <v>90</v>
      </c>
      <c r="I194" s="2"/>
      <c r="J194" s="92">
        <f t="shared" si="50"/>
        <v>0</v>
      </c>
      <c r="K194" s="89" t="s">
        <v>2280</v>
      </c>
      <c r="L194" s="16"/>
      <c r="M194" s="93" t="s">
        <v>1</v>
      </c>
      <c r="N194" s="94" t="s">
        <v>34</v>
      </c>
      <c r="O194" s="95">
        <v>0</v>
      </c>
      <c r="P194" s="95">
        <f t="shared" si="51"/>
        <v>0</v>
      </c>
      <c r="Q194" s="95">
        <v>0</v>
      </c>
      <c r="R194" s="95">
        <f t="shared" si="52"/>
        <v>0</v>
      </c>
      <c r="S194" s="95">
        <v>0</v>
      </c>
      <c r="T194" s="96">
        <f t="shared" si="53"/>
        <v>0</v>
      </c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R194" s="97" t="s">
        <v>147</v>
      </c>
      <c r="AT194" s="97" t="s">
        <v>142</v>
      </c>
      <c r="AU194" s="97" t="s">
        <v>76</v>
      </c>
      <c r="AY194" s="7" t="s">
        <v>140</v>
      </c>
      <c r="BE194" s="98">
        <f t="shared" si="54"/>
        <v>0</v>
      </c>
      <c r="BF194" s="98">
        <f t="shared" si="55"/>
        <v>0</v>
      </c>
      <c r="BG194" s="98">
        <f t="shared" si="56"/>
        <v>0</v>
      </c>
      <c r="BH194" s="98">
        <f t="shared" si="57"/>
        <v>0</v>
      </c>
      <c r="BI194" s="98">
        <f t="shared" si="58"/>
        <v>0</v>
      </c>
      <c r="BJ194" s="7" t="s">
        <v>76</v>
      </c>
      <c r="BK194" s="98">
        <f t="shared" si="59"/>
        <v>0</v>
      </c>
      <c r="BL194" s="7" t="s">
        <v>147</v>
      </c>
      <c r="BM194" s="97" t="s">
        <v>919</v>
      </c>
    </row>
    <row r="195" spans="1:65" s="18" customFormat="1" ht="24.2" customHeight="1" x14ac:dyDescent="0.2">
      <c r="A195" s="15"/>
      <c r="B195" s="16"/>
      <c r="C195" s="87">
        <v>60</v>
      </c>
      <c r="D195" s="87" t="s">
        <v>142</v>
      </c>
      <c r="E195" s="88" t="s">
        <v>2045</v>
      </c>
      <c r="F195" s="89" t="s">
        <v>2046</v>
      </c>
      <c r="G195" s="90" t="s">
        <v>240</v>
      </c>
      <c r="H195" s="92">
        <v>60</v>
      </c>
      <c r="I195" s="2"/>
      <c r="J195" s="92">
        <f t="shared" si="50"/>
        <v>0</v>
      </c>
      <c r="K195" s="89" t="s">
        <v>2280</v>
      </c>
      <c r="L195" s="16"/>
      <c r="M195" s="93" t="s">
        <v>1</v>
      </c>
      <c r="N195" s="94" t="s">
        <v>34</v>
      </c>
      <c r="O195" s="95">
        <v>0</v>
      </c>
      <c r="P195" s="95">
        <f t="shared" si="51"/>
        <v>0</v>
      </c>
      <c r="Q195" s="95">
        <v>0</v>
      </c>
      <c r="R195" s="95">
        <f t="shared" si="52"/>
        <v>0</v>
      </c>
      <c r="S195" s="95">
        <v>0</v>
      </c>
      <c r="T195" s="96">
        <f t="shared" si="53"/>
        <v>0</v>
      </c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R195" s="97" t="s">
        <v>147</v>
      </c>
      <c r="AT195" s="97" t="s">
        <v>142</v>
      </c>
      <c r="AU195" s="97" t="s">
        <v>76</v>
      </c>
      <c r="AY195" s="7" t="s">
        <v>140</v>
      </c>
      <c r="BE195" s="98">
        <f t="shared" si="54"/>
        <v>0</v>
      </c>
      <c r="BF195" s="98">
        <f t="shared" si="55"/>
        <v>0</v>
      </c>
      <c r="BG195" s="98">
        <f t="shared" si="56"/>
        <v>0</v>
      </c>
      <c r="BH195" s="98">
        <f t="shared" si="57"/>
        <v>0</v>
      </c>
      <c r="BI195" s="98">
        <f t="shared" si="58"/>
        <v>0</v>
      </c>
      <c r="BJ195" s="7" t="s">
        <v>76</v>
      </c>
      <c r="BK195" s="98">
        <f t="shared" si="59"/>
        <v>0</v>
      </c>
      <c r="BL195" s="7" t="s">
        <v>147</v>
      </c>
      <c r="BM195" s="97" t="s">
        <v>958</v>
      </c>
    </row>
    <row r="196" spans="1:65" s="18" customFormat="1" ht="24.2" customHeight="1" x14ac:dyDescent="0.2">
      <c r="A196" s="15"/>
      <c r="B196" s="16"/>
      <c r="C196" s="87">
        <v>61</v>
      </c>
      <c r="D196" s="87" t="s">
        <v>142</v>
      </c>
      <c r="E196" s="88" t="s">
        <v>2047</v>
      </c>
      <c r="F196" s="89" t="s">
        <v>2048</v>
      </c>
      <c r="G196" s="90" t="s">
        <v>240</v>
      </c>
      <c r="H196" s="92">
        <v>40</v>
      </c>
      <c r="I196" s="2"/>
      <c r="J196" s="92">
        <f t="shared" si="50"/>
        <v>0</v>
      </c>
      <c r="K196" s="89" t="s">
        <v>2280</v>
      </c>
      <c r="L196" s="16"/>
      <c r="M196" s="93" t="s">
        <v>1</v>
      </c>
      <c r="N196" s="94" t="s">
        <v>34</v>
      </c>
      <c r="O196" s="95">
        <v>0</v>
      </c>
      <c r="P196" s="95">
        <f t="shared" si="51"/>
        <v>0</v>
      </c>
      <c r="Q196" s="95">
        <v>0</v>
      </c>
      <c r="R196" s="95">
        <f t="shared" si="52"/>
        <v>0</v>
      </c>
      <c r="S196" s="95">
        <v>0</v>
      </c>
      <c r="T196" s="96">
        <f t="shared" si="53"/>
        <v>0</v>
      </c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R196" s="97" t="s">
        <v>147</v>
      </c>
      <c r="AT196" s="97" t="s">
        <v>142</v>
      </c>
      <c r="AU196" s="97" t="s">
        <v>76</v>
      </c>
      <c r="AY196" s="7" t="s">
        <v>140</v>
      </c>
      <c r="BE196" s="98">
        <f t="shared" si="54"/>
        <v>0</v>
      </c>
      <c r="BF196" s="98">
        <f t="shared" si="55"/>
        <v>0</v>
      </c>
      <c r="BG196" s="98">
        <f t="shared" si="56"/>
        <v>0</v>
      </c>
      <c r="BH196" s="98">
        <f t="shared" si="57"/>
        <v>0</v>
      </c>
      <c r="BI196" s="98">
        <f t="shared" si="58"/>
        <v>0</v>
      </c>
      <c r="BJ196" s="7" t="s">
        <v>76</v>
      </c>
      <c r="BK196" s="98">
        <f t="shared" si="59"/>
        <v>0</v>
      </c>
      <c r="BL196" s="7" t="s">
        <v>147</v>
      </c>
      <c r="BM196" s="97" t="s">
        <v>973</v>
      </c>
    </row>
    <row r="197" spans="1:65" s="18" customFormat="1" ht="24.2" customHeight="1" x14ac:dyDescent="0.2">
      <c r="A197" s="15"/>
      <c r="B197" s="16"/>
      <c r="C197" s="87">
        <v>62</v>
      </c>
      <c r="D197" s="87" t="s">
        <v>142</v>
      </c>
      <c r="E197" s="88" t="s">
        <v>2049</v>
      </c>
      <c r="F197" s="89" t="s">
        <v>2050</v>
      </c>
      <c r="G197" s="90" t="s">
        <v>240</v>
      </c>
      <c r="H197" s="92">
        <v>150</v>
      </c>
      <c r="I197" s="2"/>
      <c r="J197" s="92">
        <f t="shared" si="50"/>
        <v>0</v>
      </c>
      <c r="K197" s="89" t="s">
        <v>2280</v>
      </c>
      <c r="L197" s="16"/>
      <c r="M197" s="93" t="s">
        <v>1</v>
      </c>
      <c r="N197" s="94" t="s">
        <v>34</v>
      </c>
      <c r="O197" s="95">
        <v>0</v>
      </c>
      <c r="P197" s="95">
        <f t="shared" si="51"/>
        <v>0</v>
      </c>
      <c r="Q197" s="95">
        <v>0</v>
      </c>
      <c r="R197" s="95">
        <f t="shared" si="52"/>
        <v>0</v>
      </c>
      <c r="S197" s="95">
        <v>0</v>
      </c>
      <c r="T197" s="96">
        <f t="shared" si="53"/>
        <v>0</v>
      </c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R197" s="97" t="s">
        <v>147</v>
      </c>
      <c r="AT197" s="97" t="s">
        <v>142</v>
      </c>
      <c r="AU197" s="97" t="s">
        <v>76</v>
      </c>
      <c r="AY197" s="7" t="s">
        <v>140</v>
      </c>
      <c r="BE197" s="98">
        <f t="shared" si="54"/>
        <v>0</v>
      </c>
      <c r="BF197" s="98">
        <f t="shared" si="55"/>
        <v>0</v>
      </c>
      <c r="BG197" s="98">
        <f t="shared" si="56"/>
        <v>0</v>
      </c>
      <c r="BH197" s="98">
        <f t="shared" si="57"/>
        <v>0</v>
      </c>
      <c r="BI197" s="98">
        <f t="shared" si="58"/>
        <v>0</v>
      </c>
      <c r="BJ197" s="7" t="s">
        <v>76</v>
      </c>
      <c r="BK197" s="98">
        <f t="shared" si="59"/>
        <v>0</v>
      </c>
      <c r="BL197" s="7" t="s">
        <v>147</v>
      </c>
      <c r="BM197" s="97" t="s">
        <v>986</v>
      </c>
    </row>
    <row r="198" spans="1:65" s="18" customFormat="1" ht="24.2" customHeight="1" x14ac:dyDescent="0.2">
      <c r="A198" s="15"/>
      <c r="B198" s="16"/>
      <c r="C198" s="87">
        <v>63</v>
      </c>
      <c r="D198" s="87" t="s">
        <v>142</v>
      </c>
      <c r="E198" s="88" t="s">
        <v>2051</v>
      </c>
      <c r="F198" s="89" t="s">
        <v>2052</v>
      </c>
      <c r="G198" s="90" t="s">
        <v>240</v>
      </c>
      <c r="H198" s="92">
        <v>380</v>
      </c>
      <c r="I198" s="2"/>
      <c r="J198" s="92">
        <f t="shared" si="50"/>
        <v>0</v>
      </c>
      <c r="K198" s="89" t="s">
        <v>2280</v>
      </c>
      <c r="L198" s="16"/>
      <c r="M198" s="93" t="s">
        <v>1</v>
      </c>
      <c r="N198" s="94" t="s">
        <v>34</v>
      </c>
      <c r="O198" s="95">
        <v>0</v>
      </c>
      <c r="P198" s="95">
        <f t="shared" si="51"/>
        <v>0</v>
      </c>
      <c r="Q198" s="95">
        <v>0</v>
      </c>
      <c r="R198" s="95">
        <f t="shared" si="52"/>
        <v>0</v>
      </c>
      <c r="S198" s="95">
        <v>0</v>
      </c>
      <c r="T198" s="96">
        <f t="shared" si="53"/>
        <v>0</v>
      </c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R198" s="97" t="s">
        <v>147</v>
      </c>
      <c r="AT198" s="97" t="s">
        <v>142</v>
      </c>
      <c r="AU198" s="97" t="s">
        <v>76</v>
      </c>
      <c r="AY198" s="7" t="s">
        <v>140</v>
      </c>
      <c r="BE198" s="98">
        <f t="shared" si="54"/>
        <v>0</v>
      </c>
      <c r="BF198" s="98">
        <f t="shared" si="55"/>
        <v>0</v>
      </c>
      <c r="BG198" s="98">
        <f t="shared" si="56"/>
        <v>0</v>
      </c>
      <c r="BH198" s="98">
        <f t="shared" si="57"/>
        <v>0</v>
      </c>
      <c r="BI198" s="98">
        <f t="shared" si="58"/>
        <v>0</v>
      </c>
      <c r="BJ198" s="7" t="s">
        <v>76</v>
      </c>
      <c r="BK198" s="98">
        <f t="shared" si="59"/>
        <v>0</v>
      </c>
      <c r="BL198" s="7" t="s">
        <v>147</v>
      </c>
      <c r="BM198" s="97" t="s">
        <v>993</v>
      </c>
    </row>
    <row r="199" spans="1:65" s="18" customFormat="1" ht="24.2" customHeight="1" x14ac:dyDescent="0.2">
      <c r="A199" s="15"/>
      <c r="B199" s="16"/>
      <c r="C199" s="87">
        <v>64</v>
      </c>
      <c r="D199" s="87" t="s">
        <v>142</v>
      </c>
      <c r="E199" s="88" t="s">
        <v>2053</v>
      </c>
      <c r="F199" s="89" t="s">
        <v>2054</v>
      </c>
      <c r="G199" s="90" t="s">
        <v>240</v>
      </c>
      <c r="H199" s="92">
        <v>90</v>
      </c>
      <c r="I199" s="2"/>
      <c r="J199" s="92">
        <f t="shared" si="50"/>
        <v>0</v>
      </c>
      <c r="K199" s="89" t="s">
        <v>2280</v>
      </c>
      <c r="L199" s="16"/>
      <c r="M199" s="93" t="s">
        <v>1</v>
      </c>
      <c r="N199" s="94" t="s">
        <v>34</v>
      </c>
      <c r="O199" s="95">
        <v>0</v>
      </c>
      <c r="P199" s="95">
        <f t="shared" si="51"/>
        <v>0</v>
      </c>
      <c r="Q199" s="95">
        <v>0</v>
      </c>
      <c r="R199" s="95">
        <f t="shared" si="52"/>
        <v>0</v>
      </c>
      <c r="S199" s="95">
        <v>0</v>
      </c>
      <c r="T199" s="96">
        <f t="shared" si="53"/>
        <v>0</v>
      </c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R199" s="97" t="s">
        <v>147</v>
      </c>
      <c r="AT199" s="97" t="s">
        <v>142</v>
      </c>
      <c r="AU199" s="97" t="s">
        <v>76</v>
      </c>
      <c r="AY199" s="7" t="s">
        <v>140</v>
      </c>
      <c r="BE199" s="98">
        <f t="shared" si="54"/>
        <v>0</v>
      </c>
      <c r="BF199" s="98">
        <f t="shared" si="55"/>
        <v>0</v>
      </c>
      <c r="BG199" s="98">
        <f t="shared" si="56"/>
        <v>0</v>
      </c>
      <c r="BH199" s="98">
        <f t="shared" si="57"/>
        <v>0</v>
      </c>
      <c r="BI199" s="98">
        <f t="shared" si="58"/>
        <v>0</v>
      </c>
      <c r="BJ199" s="7" t="s">
        <v>76</v>
      </c>
      <c r="BK199" s="98">
        <f t="shared" si="59"/>
        <v>0</v>
      </c>
      <c r="BL199" s="7" t="s">
        <v>147</v>
      </c>
      <c r="BM199" s="97" t="s">
        <v>1000</v>
      </c>
    </row>
    <row r="200" spans="1:65" s="18" customFormat="1" ht="24.2" customHeight="1" x14ac:dyDescent="0.2">
      <c r="A200" s="15"/>
      <c r="B200" s="16"/>
      <c r="C200" s="87">
        <v>65</v>
      </c>
      <c r="D200" s="87" t="s">
        <v>142</v>
      </c>
      <c r="E200" s="88" t="s">
        <v>2055</v>
      </c>
      <c r="F200" s="89" t="s">
        <v>2056</v>
      </c>
      <c r="G200" s="90" t="s">
        <v>240</v>
      </c>
      <c r="H200" s="92">
        <v>60</v>
      </c>
      <c r="I200" s="2"/>
      <c r="J200" s="92">
        <f t="shared" si="50"/>
        <v>0</v>
      </c>
      <c r="K200" s="89" t="s">
        <v>2280</v>
      </c>
      <c r="L200" s="16"/>
      <c r="M200" s="93" t="s">
        <v>1</v>
      </c>
      <c r="N200" s="94" t="s">
        <v>34</v>
      </c>
      <c r="O200" s="95">
        <v>0</v>
      </c>
      <c r="P200" s="95">
        <f t="shared" si="51"/>
        <v>0</v>
      </c>
      <c r="Q200" s="95">
        <v>0</v>
      </c>
      <c r="R200" s="95">
        <f t="shared" si="52"/>
        <v>0</v>
      </c>
      <c r="S200" s="95">
        <v>0</v>
      </c>
      <c r="T200" s="96">
        <f t="shared" si="53"/>
        <v>0</v>
      </c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R200" s="97" t="s">
        <v>147</v>
      </c>
      <c r="AT200" s="97" t="s">
        <v>142</v>
      </c>
      <c r="AU200" s="97" t="s">
        <v>76</v>
      </c>
      <c r="AY200" s="7" t="s">
        <v>140</v>
      </c>
      <c r="BE200" s="98">
        <f t="shared" si="54"/>
        <v>0</v>
      </c>
      <c r="BF200" s="98">
        <f t="shared" si="55"/>
        <v>0</v>
      </c>
      <c r="BG200" s="98">
        <f t="shared" si="56"/>
        <v>0</v>
      </c>
      <c r="BH200" s="98">
        <f t="shared" si="57"/>
        <v>0</v>
      </c>
      <c r="BI200" s="98">
        <f t="shared" si="58"/>
        <v>0</v>
      </c>
      <c r="BJ200" s="7" t="s">
        <v>76</v>
      </c>
      <c r="BK200" s="98">
        <f t="shared" si="59"/>
        <v>0</v>
      </c>
      <c r="BL200" s="7" t="s">
        <v>147</v>
      </c>
      <c r="BM200" s="97" t="s">
        <v>1007</v>
      </c>
    </row>
    <row r="201" spans="1:65" s="18" customFormat="1" ht="24.2" customHeight="1" x14ac:dyDescent="0.2">
      <c r="A201" s="15"/>
      <c r="B201" s="16"/>
      <c r="C201" s="87">
        <v>66</v>
      </c>
      <c r="D201" s="87" t="s">
        <v>142</v>
      </c>
      <c r="E201" s="88" t="s">
        <v>2057</v>
      </c>
      <c r="F201" s="89" t="s">
        <v>2058</v>
      </c>
      <c r="G201" s="90" t="s">
        <v>240</v>
      </c>
      <c r="H201" s="92">
        <v>40</v>
      </c>
      <c r="I201" s="2"/>
      <c r="J201" s="92">
        <f t="shared" si="50"/>
        <v>0</v>
      </c>
      <c r="K201" s="89" t="s">
        <v>2280</v>
      </c>
      <c r="L201" s="16"/>
      <c r="M201" s="93" t="s">
        <v>1</v>
      </c>
      <c r="N201" s="94" t="s">
        <v>34</v>
      </c>
      <c r="O201" s="95">
        <v>0</v>
      </c>
      <c r="P201" s="95">
        <f t="shared" si="51"/>
        <v>0</v>
      </c>
      <c r="Q201" s="95">
        <v>0</v>
      </c>
      <c r="R201" s="95">
        <f t="shared" si="52"/>
        <v>0</v>
      </c>
      <c r="S201" s="95">
        <v>0</v>
      </c>
      <c r="T201" s="96">
        <f t="shared" si="53"/>
        <v>0</v>
      </c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R201" s="97" t="s">
        <v>147</v>
      </c>
      <c r="AT201" s="97" t="s">
        <v>142</v>
      </c>
      <c r="AU201" s="97" t="s">
        <v>76</v>
      </c>
      <c r="AY201" s="7" t="s">
        <v>140</v>
      </c>
      <c r="BE201" s="98">
        <f t="shared" si="54"/>
        <v>0</v>
      </c>
      <c r="BF201" s="98">
        <f t="shared" si="55"/>
        <v>0</v>
      </c>
      <c r="BG201" s="98">
        <f t="shared" si="56"/>
        <v>0</v>
      </c>
      <c r="BH201" s="98">
        <f t="shared" si="57"/>
        <v>0</v>
      </c>
      <c r="BI201" s="98">
        <f t="shared" si="58"/>
        <v>0</v>
      </c>
      <c r="BJ201" s="7" t="s">
        <v>76</v>
      </c>
      <c r="BK201" s="98">
        <f t="shared" si="59"/>
        <v>0</v>
      </c>
      <c r="BL201" s="7" t="s">
        <v>147</v>
      </c>
      <c r="BM201" s="97" t="s">
        <v>1014</v>
      </c>
    </row>
    <row r="202" spans="1:65" s="76" customFormat="1" ht="25.9" customHeight="1" x14ac:dyDescent="0.2">
      <c r="B202" s="77"/>
      <c r="D202" s="78" t="s">
        <v>67</v>
      </c>
      <c r="E202" s="79" t="s">
        <v>2059</v>
      </c>
      <c r="F202" s="79" t="s">
        <v>2060</v>
      </c>
      <c r="H202" s="294"/>
      <c r="J202" s="80">
        <f>BK202</f>
        <v>0</v>
      </c>
      <c r="L202" s="77"/>
      <c r="M202" s="81"/>
      <c r="N202" s="82"/>
      <c r="O202" s="82"/>
      <c r="P202" s="83">
        <f>SUM(P203:P210)</f>
        <v>0</v>
      </c>
      <c r="Q202" s="82"/>
      <c r="R202" s="83">
        <f>SUM(R203:R210)</f>
        <v>0</v>
      </c>
      <c r="S202" s="82"/>
      <c r="T202" s="84">
        <f>SUM(T203:T210)</f>
        <v>0</v>
      </c>
      <c r="AR202" s="78" t="s">
        <v>76</v>
      </c>
      <c r="AT202" s="85" t="s">
        <v>67</v>
      </c>
      <c r="AU202" s="85" t="s">
        <v>68</v>
      </c>
      <c r="AY202" s="78" t="s">
        <v>140</v>
      </c>
      <c r="BK202" s="86">
        <f>SUM(BK203:BK210)</f>
        <v>0</v>
      </c>
    </row>
    <row r="203" spans="1:65" s="18" customFormat="1" ht="28.5" customHeight="1" x14ac:dyDescent="0.2">
      <c r="A203" s="15"/>
      <c r="B203" s="16"/>
      <c r="C203" s="87">
        <v>67</v>
      </c>
      <c r="D203" s="87" t="s">
        <v>142</v>
      </c>
      <c r="E203" s="88" t="s">
        <v>2061</v>
      </c>
      <c r="F203" s="89" t="s">
        <v>2760</v>
      </c>
      <c r="G203" s="90" t="s">
        <v>251</v>
      </c>
      <c r="H203" s="92">
        <v>44</v>
      </c>
      <c r="I203" s="2"/>
      <c r="J203" s="92">
        <f t="shared" ref="J203:J210" si="60">ROUND(I203*H203,2)</f>
        <v>0</v>
      </c>
      <c r="K203" s="89" t="s">
        <v>2280</v>
      </c>
      <c r="L203" s="16"/>
      <c r="M203" s="93" t="s">
        <v>1</v>
      </c>
      <c r="N203" s="94" t="s">
        <v>34</v>
      </c>
      <c r="O203" s="95">
        <v>0</v>
      </c>
      <c r="P203" s="95">
        <f t="shared" ref="P203:P210" si="61">O203*H203</f>
        <v>0</v>
      </c>
      <c r="Q203" s="95">
        <v>0</v>
      </c>
      <c r="R203" s="95">
        <f t="shared" ref="R203:R210" si="62">Q203*H203</f>
        <v>0</v>
      </c>
      <c r="S203" s="95">
        <v>0</v>
      </c>
      <c r="T203" s="96">
        <f t="shared" ref="T203:T210" si="63">S203*H203</f>
        <v>0</v>
      </c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R203" s="97" t="s">
        <v>147</v>
      </c>
      <c r="AT203" s="97" t="s">
        <v>142</v>
      </c>
      <c r="AU203" s="97" t="s">
        <v>76</v>
      </c>
      <c r="AY203" s="7" t="s">
        <v>140</v>
      </c>
      <c r="BE203" s="98">
        <f t="shared" ref="BE203:BE210" si="64">IF(N203="základní",J203,0)</f>
        <v>0</v>
      </c>
      <c r="BF203" s="98">
        <f t="shared" ref="BF203:BF210" si="65">IF(N203="snížená",J203,0)</f>
        <v>0</v>
      </c>
      <c r="BG203" s="98">
        <f t="shared" ref="BG203:BG210" si="66">IF(N203="zákl. přenesená",J203,0)</f>
        <v>0</v>
      </c>
      <c r="BH203" s="98">
        <f t="shared" ref="BH203:BH210" si="67">IF(N203="sníž. přenesená",J203,0)</f>
        <v>0</v>
      </c>
      <c r="BI203" s="98">
        <f t="shared" ref="BI203:BI210" si="68">IF(N203="nulová",J203,0)</f>
        <v>0</v>
      </c>
      <c r="BJ203" s="7" t="s">
        <v>76</v>
      </c>
      <c r="BK203" s="98">
        <f t="shared" ref="BK203:BK210" si="69">ROUND(I203*H203,2)</f>
        <v>0</v>
      </c>
      <c r="BL203" s="7" t="s">
        <v>147</v>
      </c>
      <c r="BM203" s="97" t="s">
        <v>1021</v>
      </c>
    </row>
    <row r="204" spans="1:65" s="18" customFormat="1" ht="21.75" customHeight="1" x14ac:dyDescent="0.2">
      <c r="A204" s="15"/>
      <c r="B204" s="16"/>
      <c r="C204" s="87">
        <v>68</v>
      </c>
      <c r="D204" s="87" t="s">
        <v>142</v>
      </c>
      <c r="E204" s="88" t="s">
        <v>2062</v>
      </c>
      <c r="F204" s="89" t="s">
        <v>2761</v>
      </c>
      <c r="G204" s="90" t="s">
        <v>251</v>
      </c>
      <c r="H204" s="92">
        <v>0.3</v>
      </c>
      <c r="I204" s="2"/>
      <c r="J204" s="92">
        <f t="shared" si="60"/>
        <v>0</v>
      </c>
      <c r="K204" s="89" t="s">
        <v>2280</v>
      </c>
      <c r="L204" s="16"/>
      <c r="M204" s="93" t="s">
        <v>1</v>
      </c>
      <c r="N204" s="94" t="s">
        <v>34</v>
      </c>
      <c r="O204" s="95">
        <v>0</v>
      </c>
      <c r="P204" s="95">
        <f t="shared" si="61"/>
        <v>0</v>
      </c>
      <c r="Q204" s="95">
        <v>0</v>
      </c>
      <c r="R204" s="95">
        <f t="shared" si="62"/>
        <v>0</v>
      </c>
      <c r="S204" s="95">
        <v>0</v>
      </c>
      <c r="T204" s="96">
        <f t="shared" si="63"/>
        <v>0</v>
      </c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R204" s="97" t="s">
        <v>147</v>
      </c>
      <c r="AT204" s="97" t="s">
        <v>142</v>
      </c>
      <c r="AU204" s="97" t="s">
        <v>76</v>
      </c>
      <c r="AY204" s="7" t="s">
        <v>140</v>
      </c>
      <c r="BE204" s="98">
        <f t="shared" si="64"/>
        <v>0</v>
      </c>
      <c r="BF204" s="98">
        <f t="shared" si="65"/>
        <v>0</v>
      </c>
      <c r="BG204" s="98">
        <f t="shared" si="66"/>
        <v>0</v>
      </c>
      <c r="BH204" s="98">
        <f t="shared" si="67"/>
        <v>0</v>
      </c>
      <c r="BI204" s="98">
        <f t="shared" si="68"/>
        <v>0</v>
      </c>
      <c r="BJ204" s="7" t="s">
        <v>76</v>
      </c>
      <c r="BK204" s="98">
        <f t="shared" si="69"/>
        <v>0</v>
      </c>
      <c r="BL204" s="7" t="s">
        <v>147</v>
      </c>
      <c r="BM204" s="97" t="s">
        <v>1027</v>
      </c>
    </row>
    <row r="205" spans="1:65" s="18" customFormat="1" ht="24.2" customHeight="1" x14ac:dyDescent="0.2">
      <c r="A205" s="15"/>
      <c r="B205" s="16"/>
      <c r="C205" s="87">
        <v>69</v>
      </c>
      <c r="D205" s="87" t="s">
        <v>142</v>
      </c>
      <c r="E205" s="88" t="s">
        <v>2063</v>
      </c>
      <c r="F205" s="89" t="s">
        <v>2775</v>
      </c>
      <c r="G205" s="90" t="s">
        <v>1451</v>
      </c>
      <c r="H205" s="92">
        <v>66</v>
      </c>
      <c r="I205" s="2"/>
      <c r="J205" s="92">
        <f t="shared" si="60"/>
        <v>0</v>
      </c>
      <c r="K205" s="89" t="s">
        <v>2280</v>
      </c>
      <c r="L205" s="16"/>
      <c r="M205" s="93" t="s">
        <v>1</v>
      </c>
      <c r="N205" s="94" t="s">
        <v>34</v>
      </c>
      <c r="O205" s="95">
        <v>0</v>
      </c>
      <c r="P205" s="95">
        <f t="shared" si="61"/>
        <v>0</v>
      </c>
      <c r="Q205" s="95">
        <v>0</v>
      </c>
      <c r="R205" s="95">
        <f t="shared" si="62"/>
        <v>0</v>
      </c>
      <c r="S205" s="95">
        <v>0</v>
      </c>
      <c r="T205" s="96">
        <f t="shared" si="63"/>
        <v>0</v>
      </c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R205" s="97" t="s">
        <v>147</v>
      </c>
      <c r="AT205" s="97" t="s">
        <v>142</v>
      </c>
      <c r="AU205" s="97" t="s">
        <v>76</v>
      </c>
      <c r="AY205" s="7" t="s">
        <v>140</v>
      </c>
      <c r="BE205" s="98">
        <f t="shared" si="64"/>
        <v>0</v>
      </c>
      <c r="BF205" s="98">
        <f t="shared" si="65"/>
        <v>0</v>
      </c>
      <c r="BG205" s="98">
        <f t="shared" si="66"/>
        <v>0</v>
      </c>
      <c r="BH205" s="98">
        <f t="shared" si="67"/>
        <v>0</v>
      </c>
      <c r="BI205" s="98">
        <f t="shared" si="68"/>
        <v>0</v>
      </c>
      <c r="BJ205" s="7" t="s">
        <v>76</v>
      </c>
      <c r="BK205" s="98">
        <f t="shared" si="69"/>
        <v>0</v>
      </c>
      <c r="BL205" s="7" t="s">
        <v>147</v>
      </c>
      <c r="BM205" s="97" t="s">
        <v>1034</v>
      </c>
    </row>
    <row r="206" spans="1:65" s="18" customFormat="1" ht="24.2" customHeight="1" x14ac:dyDescent="0.2">
      <c r="A206" s="15"/>
      <c r="B206" s="16"/>
      <c r="C206" s="87">
        <v>70</v>
      </c>
      <c r="D206" s="87" t="s">
        <v>142</v>
      </c>
      <c r="E206" s="88" t="s">
        <v>2064</v>
      </c>
      <c r="F206" s="89" t="s">
        <v>2776</v>
      </c>
      <c r="G206" s="90" t="s">
        <v>1451</v>
      </c>
      <c r="H206" s="92">
        <v>56</v>
      </c>
      <c r="I206" s="2"/>
      <c r="J206" s="92">
        <f t="shared" si="60"/>
        <v>0</v>
      </c>
      <c r="K206" s="89" t="s">
        <v>2280</v>
      </c>
      <c r="L206" s="16"/>
      <c r="M206" s="93" t="s">
        <v>1</v>
      </c>
      <c r="N206" s="94" t="s">
        <v>34</v>
      </c>
      <c r="O206" s="95">
        <v>0</v>
      </c>
      <c r="P206" s="95">
        <f t="shared" si="61"/>
        <v>0</v>
      </c>
      <c r="Q206" s="95">
        <v>0</v>
      </c>
      <c r="R206" s="95">
        <f t="shared" si="62"/>
        <v>0</v>
      </c>
      <c r="S206" s="95">
        <v>0</v>
      </c>
      <c r="T206" s="96">
        <f t="shared" si="63"/>
        <v>0</v>
      </c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R206" s="97" t="s">
        <v>147</v>
      </c>
      <c r="AT206" s="97" t="s">
        <v>142</v>
      </c>
      <c r="AU206" s="97" t="s">
        <v>76</v>
      </c>
      <c r="AY206" s="7" t="s">
        <v>140</v>
      </c>
      <c r="BE206" s="98">
        <f t="shared" si="64"/>
        <v>0</v>
      </c>
      <c r="BF206" s="98">
        <f t="shared" si="65"/>
        <v>0</v>
      </c>
      <c r="BG206" s="98">
        <f t="shared" si="66"/>
        <v>0</v>
      </c>
      <c r="BH206" s="98">
        <f t="shared" si="67"/>
        <v>0</v>
      </c>
      <c r="BI206" s="98">
        <f t="shared" si="68"/>
        <v>0</v>
      </c>
      <c r="BJ206" s="7" t="s">
        <v>76</v>
      </c>
      <c r="BK206" s="98">
        <f t="shared" si="69"/>
        <v>0</v>
      </c>
      <c r="BL206" s="7" t="s">
        <v>147</v>
      </c>
      <c r="BM206" s="97" t="s">
        <v>1041</v>
      </c>
    </row>
    <row r="207" spans="1:65" s="18" customFormat="1" ht="24.2" customHeight="1" x14ac:dyDescent="0.2">
      <c r="A207" s="15"/>
      <c r="B207" s="16"/>
      <c r="C207" s="87">
        <v>71</v>
      </c>
      <c r="D207" s="87" t="s">
        <v>142</v>
      </c>
      <c r="E207" s="88" t="s">
        <v>2065</v>
      </c>
      <c r="F207" s="89" t="s">
        <v>2777</v>
      </c>
      <c r="G207" s="90" t="s">
        <v>1451</v>
      </c>
      <c r="H207" s="92">
        <v>42</v>
      </c>
      <c r="I207" s="2"/>
      <c r="J207" s="92">
        <f t="shared" si="60"/>
        <v>0</v>
      </c>
      <c r="K207" s="89" t="s">
        <v>2280</v>
      </c>
      <c r="L207" s="16"/>
      <c r="M207" s="93" t="s">
        <v>1</v>
      </c>
      <c r="N207" s="94" t="s">
        <v>34</v>
      </c>
      <c r="O207" s="95">
        <v>0</v>
      </c>
      <c r="P207" s="95">
        <f t="shared" si="61"/>
        <v>0</v>
      </c>
      <c r="Q207" s="95">
        <v>0</v>
      </c>
      <c r="R207" s="95">
        <f t="shared" si="62"/>
        <v>0</v>
      </c>
      <c r="S207" s="95">
        <v>0</v>
      </c>
      <c r="T207" s="96">
        <f t="shared" si="63"/>
        <v>0</v>
      </c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R207" s="97" t="s">
        <v>147</v>
      </c>
      <c r="AT207" s="97" t="s">
        <v>142</v>
      </c>
      <c r="AU207" s="97" t="s">
        <v>76</v>
      </c>
      <c r="AY207" s="7" t="s">
        <v>140</v>
      </c>
      <c r="BE207" s="98">
        <f t="shared" si="64"/>
        <v>0</v>
      </c>
      <c r="BF207" s="98">
        <f t="shared" si="65"/>
        <v>0</v>
      </c>
      <c r="BG207" s="98">
        <f t="shared" si="66"/>
        <v>0</v>
      </c>
      <c r="BH207" s="98">
        <f t="shared" si="67"/>
        <v>0</v>
      </c>
      <c r="BI207" s="98">
        <f t="shared" si="68"/>
        <v>0</v>
      </c>
      <c r="BJ207" s="7" t="s">
        <v>76</v>
      </c>
      <c r="BK207" s="98">
        <f t="shared" si="69"/>
        <v>0</v>
      </c>
      <c r="BL207" s="7" t="s">
        <v>147</v>
      </c>
      <c r="BM207" s="97" t="s">
        <v>1048</v>
      </c>
    </row>
    <row r="208" spans="1:65" s="18" customFormat="1" ht="24.2" customHeight="1" x14ac:dyDescent="0.2">
      <c r="A208" s="15"/>
      <c r="B208" s="16"/>
      <c r="C208" s="87">
        <v>72</v>
      </c>
      <c r="D208" s="87" t="s">
        <v>142</v>
      </c>
      <c r="E208" s="88" t="s">
        <v>2066</v>
      </c>
      <c r="F208" s="89" t="s">
        <v>2778</v>
      </c>
      <c r="G208" s="90" t="s">
        <v>1451</v>
      </c>
      <c r="H208" s="92">
        <v>14</v>
      </c>
      <c r="I208" s="2"/>
      <c r="J208" s="92">
        <f t="shared" si="60"/>
        <v>0</v>
      </c>
      <c r="K208" s="89" t="s">
        <v>2280</v>
      </c>
      <c r="L208" s="16"/>
      <c r="M208" s="93" t="s">
        <v>1</v>
      </c>
      <c r="N208" s="94" t="s">
        <v>34</v>
      </c>
      <c r="O208" s="95">
        <v>0</v>
      </c>
      <c r="P208" s="95">
        <f t="shared" si="61"/>
        <v>0</v>
      </c>
      <c r="Q208" s="95">
        <v>0</v>
      </c>
      <c r="R208" s="95">
        <f t="shared" si="62"/>
        <v>0</v>
      </c>
      <c r="S208" s="95">
        <v>0</v>
      </c>
      <c r="T208" s="96">
        <f t="shared" si="63"/>
        <v>0</v>
      </c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R208" s="97" t="s">
        <v>147</v>
      </c>
      <c r="AT208" s="97" t="s">
        <v>142</v>
      </c>
      <c r="AU208" s="97" t="s">
        <v>76</v>
      </c>
      <c r="AY208" s="7" t="s">
        <v>140</v>
      </c>
      <c r="BE208" s="98">
        <f t="shared" si="64"/>
        <v>0</v>
      </c>
      <c r="BF208" s="98">
        <f t="shared" si="65"/>
        <v>0</v>
      </c>
      <c r="BG208" s="98">
        <f t="shared" si="66"/>
        <v>0</v>
      </c>
      <c r="BH208" s="98">
        <f t="shared" si="67"/>
        <v>0</v>
      </c>
      <c r="BI208" s="98">
        <f t="shared" si="68"/>
        <v>0</v>
      </c>
      <c r="BJ208" s="7" t="s">
        <v>76</v>
      </c>
      <c r="BK208" s="98">
        <f t="shared" si="69"/>
        <v>0</v>
      </c>
      <c r="BL208" s="7" t="s">
        <v>147</v>
      </c>
      <c r="BM208" s="97" t="s">
        <v>1055</v>
      </c>
    </row>
    <row r="209" spans="1:65" s="18" customFormat="1" ht="24.2" customHeight="1" x14ac:dyDescent="0.2">
      <c r="A209" s="15"/>
      <c r="B209" s="16"/>
      <c r="C209" s="87">
        <v>73</v>
      </c>
      <c r="D209" s="87" t="s">
        <v>142</v>
      </c>
      <c r="E209" s="88" t="s">
        <v>2067</v>
      </c>
      <c r="F209" s="89" t="s">
        <v>2779</v>
      </c>
      <c r="G209" s="90" t="s">
        <v>1451</v>
      </c>
      <c r="H209" s="92">
        <v>38</v>
      </c>
      <c r="I209" s="2"/>
      <c r="J209" s="92">
        <f t="shared" si="60"/>
        <v>0</v>
      </c>
      <c r="K209" s="89" t="s">
        <v>2280</v>
      </c>
      <c r="L209" s="16"/>
      <c r="M209" s="93" t="s">
        <v>1</v>
      </c>
      <c r="N209" s="94" t="s">
        <v>34</v>
      </c>
      <c r="O209" s="95">
        <v>0</v>
      </c>
      <c r="P209" s="95">
        <f t="shared" si="61"/>
        <v>0</v>
      </c>
      <c r="Q209" s="95">
        <v>0</v>
      </c>
      <c r="R209" s="95">
        <f t="shared" si="62"/>
        <v>0</v>
      </c>
      <c r="S209" s="95">
        <v>0</v>
      </c>
      <c r="T209" s="96">
        <f t="shared" si="63"/>
        <v>0</v>
      </c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R209" s="97" t="s">
        <v>147</v>
      </c>
      <c r="AT209" s="97" t="s">
        <v>142</v>
      </c>
      <c r="AU209" s="97" t="s">
        <v>76</v>
      </c>
      <c r="AY209" s="7" t="s">
        <v>140</v>
      </c>
      <c r="BE209" s="98">
        <f t="shared" si="64"/>
        <v>0</v>
      </c>
      <c r="BF209" s="98">
        <f t="shared" si="65"/>
        <v>0</v>
      </c>
      <c r="BG209" s="98">
        <f t="shared" si="66"/>
        <v>0</v>
      </c>
      <c r="BH209" s="98">
        <f t="shared" si="67"/>
        <v>0</v>
      </c>
      <c r="BI209" s="98">
        <f t="shared" si="68"/>
        <v>0</v>
      </c>
      <c r="BJ209" s="7" t="s">
        <v>76</v>
      </c>
      <c r="BK209" s="98">
        <f t="shared" si="69"/>
        <v>0</v>
      </c>
      <c r="BL209" s="7" t="s">
        <v>147</v>
      </c>
      <c r="BM209" s="97" t="s">
        <v>1062</v>
      </c>
    </row>
    <row r="210" spans="1:65" s="18" customFormat="1" ht="24.2" customHeight="1" x14ac:dyDescent="0.2">
      <c r="A210" s="15"/>
      <c r="B210" s="16"/>
      <c r="C210" s="87">
        <v>74</v>
      </c>
      <c r="D210" s="87" t="s">
        <v>142</v>
      </c>
      <c r="E210" s="88" t="s">
        <v>2068</v>
      </c>
      <c r="F210" s="89" t="s">
        <v>1901</v>
      </c>
      <c r="G210" s="90" t="s">
        <v>1451</v>
      </c>
      <c r="H210" s="92">
        <v>80</v>
      </c>
      <c r="I210" s="2"/>
      <c r="J210" s="92">
        <f t="shared" si="60"/>
        <v>0</v>
      </c>
      <c r="K210" s="89" t="s">
        <v>2280</v>
      </c>
      <c r="L210" s="16"/>
      <c r="M210" s="105" t="s">
        <v>1</v>
      </c>
      <c r="N210" s="106" t="s">
        <v>34</v>
      </c>
      <c r="O210" s="107">
        <v>0</v>
      </c>
      <c r="P210" s="107">
        <f t="shared" si="61"/>
        <v>0</v>
      </c>
      <c r="Q210" s="107">
        <v>0</v>
      </c>
      <c r="R210" s="107">
        <f t="shared" si="62"/>
        <v>0</v>
      </c>
      <c r="S210" s="107">
        <v>0</v>
      </c>
      <c r="T210" s="108">
        <f t="shared" si="63"/>
        <v>0</v>
      </c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R210" s="97" t="s">
        <v>147</v>
      </c>
      <c r="AT210" s="97" t="s">
        <v>142</v>
      </c>
      <c r="AU210" s="97" t="s">
        <v>76</v>
      </c>
      <c r="AY210" s="7" t="s">
        <v>140</v>
      </c>
      <c r="BE210" s="98">
        <f t="shared" si="64"/>
        <v>0</v>
      </c>
      <c r="BF210" s="98">
        <f t="shared" si="65"/>
        <v>0</v>
      </c>
      <c r="BG210" s="98">
        <f t="shared" si="66"/>
        <v>0</v>
      </c>
      <c r="BH210" s="98">
        <f t="shared" si="67"/>
        <v>0</v>
      </c>
      <c r="BI210" s="98">
        <f t="shared" si="68"/>
        <v>0</v>
      </c>
      <c r="BJ210" s="7" t="s">
        <v>76</v>
      </c>
      <c r="BK210" s="98">
        <f t="shared" si="69"/>
        <v>0</v>
      </c>
      <c r="BL210" s="7" t="s">
        <v>147</v>
      </c>
      <c r="BM210" s="97" t="s">
        <v>1069</v>
      </c>
    </row>
    <row r="211" spans="1:65" s="18" customFormat="1" ht="6.95" customHeight="1" x14ac:dyDescent="0.2">
      <c r="A211" s="15"/>
      <c r="B211" s="46"/>
      <c r="C211" s="47"/>
      <c r="D211" s="47"/>
      <c r="E211" s="47"/>
      <c r="F211" s="47"/>
      <c r="G211" s="47"/>
      <c r="H211" s="47"/>
      <c r="I211" s="47"/>
      <c r="J211" s="47"/>
      <c r="K211" s="47"/>
      <c r="L211" s="16"/>
      <c r="M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</row>
  </sheetData>
  <sheetProtection password="C71F" sheet="1" objects="1" scenarios="1"/>
  <autoFilter ref="C125:K210"/>
  <mergeCells count="10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  <mergeCell ref="E15:H1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9"/>
  <sheetViews>
    <sheetView showGridLines="0" workbookViewId="0">
      <selection activeCell="I122" sqref="I12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5.6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9.33203125" style="1"/>
    <col min="44" max="65" width="9.33203125" style="1" hidden="1"/>
    <col min="66" max="16384" width="9.33203125" style="1"/>
  </cols>
  <sheetData>
    <row r="2" spans="1:46" ht="36.950000000000003" customHeight="1" x14ac:dyDescent="0.2">
      <c r="L2" s="398" t="s">
        <v>5</v>
      </c>
      <c r="M2" s="388"/>
      <c r="N2" s="388"/>
      <c r="O2" s="388"/>
      <c r="P2" s="388"/>
      <c r="Q2" s="388"/>
      <c r="R2" s="388"/>
      <c r="S2" s="388"/>
      <c r="T2" s="388"/>
      <c r="U2" s="388"/>
      <c r="V2" s="388"/>
      <c r="AT2" s="7" t="s">
        <v>90</v>
      </c>
    </row>
    <row r="3" spans="1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78</v>
      </c>
    </row>
    <row r="4" spans="1:46" ht="24.95" customHeight="1" x14ac:dyDescent="0.2">
      <c r="B4" s="10"/>
      <c r="D4" s="11" t="s">
        <v>100</v>
      </c>
      <c r="L4" s="10"/>
      <c r="M4" s="12" t="s">
        <v>10</v>
      </c>
      <c r="AT4" s="7" t="s">
        <v>3</v>
      </c>
    </row>
    <row r="5" spans="1:46" ht="6.95" customHeight="1" x14ac:dyDescent="0.2">
      <c r="B5" s="10"/>
      <c r="L5" s="10"/>
    </row>
    <row r="6" spans="1:46" ht="12" customHeight="1" x14ac:dyDescent="0.2">
      <c r="B6" s="10"/>
      <c r="D6" s="13" t="s">
        <v>13</v>
      </c>
      <c r="L6" s="10"/>
    </row>
    <row r="7" spans="1:46" ht="30.75" customHeight="1" x14ac:dyDescent="0.2">
      <c r="B7" s="10"/>
      <c r="E7" s="404" t="str">
        <f>'Rekapitulace stavby'!K6</f>
        <v>72000 - Stavební úpravy vybraných částí Arcibiskupského zámku 
SO 03 Obnova vinných sklepů - expozice</v>
      </c>
      <c r="F7" s="405"/>
      <c r="G7" s="405"/>
      <c r="H7" s="405"/>
      <c r="L7" s="10"/>
    </row>
    <row r="8" spans="1:46" s="18" customFormat="1" ht="12" customHeight="1" x14ac:dyDescent="0.2">
      <c r="A8" s="15"/>
      <c r="B8" s="16"/>
      <c r="C8" s="15"/>
      <c r="D8" s="13" t="s">
        <v>101</v>
      </c>
      <c r="E8" s="15"/>
      <c r="F8" s="15"/>
      <c r="G8" s="15"/>
      <c r="H8" s="15"/>
      <c r="I8" s="15"/>
      <c r="J8" s="15"/>
      <c r="K8" s="15"/>
      <c r="L8" s="17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46" s="18" customFormat="1" ht="16.5" customHeight="1" x14ac:dyDescent="0.2">
      <c r="A9" s="15"/>
      <c r="B9" s="16"/>
      <c r="C9" s="15"/>
      <c r="D9" s="15"/>
      <c r="E9" s="362" t="s">
        <v>2069</v>
      </c>
      <c r="F9" s="403"/>
      <c r="G9" s="403"/>
      <c r="H9" s="403"/>
      <c r="I9" s="15"/>
      <c r="J9" s="15"/>
      <c r="K9" s="15"/>
      <c r="L9" s="17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6" s="18" customFormat="1" x14ac:dyDescent="0.2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7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46" s="18" customFormat="1" ht="12" customHeight="1" x14ac:dyDescent="0.2">
      <c r="A11" s="15"/>
      <c r="B11" s="16"/>
      <c r="C11" s="15"/>
      <c r="D11" s="13" t="s">
        <v>14</v>
      </c>
      <c r="E11" s="15"/>
      <c r="F11" s="19" t="s">
        <v>1</v>
      </c>
      <c r="G11" s="15"/>
      <c r="H11" s="15"/>
      <c r="I11" s="13" t="s">
        <v>15</v>
      </c>
      <c r="J11" s="19" t="s">
        <v>1</v>
      </c>
      <c r="K11" s="15"/>
      <c r="L11" s="17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46" s="18" customFormat="1" ht="12" customHeight="1" x14ac:dyDescent="0.2">
      <c r="A12" s="15"/>
      <c r="B12" s="16"/>
      <c r="C12" s="15"/>
      <c r="D12" s="13" t="s">
        <v>16</v>
      </c>
      <c r="E12" s="15"/>
      <c r="F12" s="19" t="s">
        <v>17</v>
      </c>
      <c r="G12" s="15"/>
      <c r="H12" s="15"/>
      <c r="I12" s="13" t="s">
        <v>18</v>
      </c>
      <c r="J12" s="20"/>
      <c r="K12" s="15"/>
      <c r="L12" s="17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46" s="18" customFormat="1" ht="10.9" customHeight="1" x14ac:dyDescent="0.2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7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46" s="18" customFormat="1" ht="12" customHeight="1" x14ac:dyDescent="0.2">
      <c r="A14" s="15"/>
      <c r="B14" s="16"/>
      <c r="C14" s="15"/>
      <c r="D14" s="13" t="s">
        <v>19</v>
      </c>
      <c r="E14" s="15"/>
      <c r="F14" s="15"/>
      <c r="G14" s="15"/>
      <c r="H14" s="15"/>
      <c r="I14" s="13" t="s">
        <v>20</v>
      </c>
      <c r="J14" s="19">
        <v>445151</v>
      </c>
      <c r="K14" s="15"/>
      <c r="L14" s="17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46" s="18" customFormat="1" ht="18" customHeight="1" x14ac:dyDescent="0.2">
      <c r="A15" s="15"/>
      <c r="B15" s="16"/>
      <c r="C15" s="15"/>
      <c r="D15" s="15"/>
      <c r="E15" s="390" t="s">
        <v>2304</v>
      </c>
      <c r="F15" s="371"/>
      <c r="G15" s="371"/>
      <c r="H15" s="371"/>
      <c r="I15" s="13" t="s">
        <v>21</v>
      </c>
      <c r="J15" s="19" t="s">
        <v>2303</v>
      </c>
      <c r="K15" s="15"/>
      <c r="L15" s="1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6" s="18" customFormat="1" ht="6.95" customHeight="1" x14ac:dyDescent="0.2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8" customFormat="1" ht="12" customHeight="1" x14ac:dyDescent="0.2">
      <c r="A17" s="15"/>
      <c r="B17" s="16"/>
      <c r="C17" s="15"/>
      <c r="D17" s="13" t="s">
        <v>22</v>
      </c>
      <c r="E17" s="15"/>
      <c r="F17" s="15"/>
      <c r="G17" s="15"/>
      <c r="H17" s="15"/>
      <c r="I17" s="13" t="s">
        <v>20</v>
      </c>
      <c r="J17" s="19" t="str">
        <f>'Rekapitulace stavby'!AN13</f>
        <v/>
      </c>
      <c r="K17" s="15"/>
      <c r="L17" s="17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8" customFormat="1" ht="18" customHeight="1" x14ac:dyDescent="0.2">
      <c r="A18" s="15"/>
      <c r="B18" s="16"/>
      <c r="C18" s="15"/>
      <c r="D18" s="15"/>
      <c r="E18" s="387" t="str">
        <f>'Rekapitulace stavby'!E14</f>
        <v xml:space="preserve"> </v>
      </c>
      <c r="F18" s="387"/>
      <c r="G18" s="387"/>
      <c r="H18" s="387"/>
      <c r="I18" s="13" t="s">
        <v>21</v>
      </c>
      <c r="J18" s="19" t="str">
        <f>'Rekapitulace stavby'!AN14</f>
        <v/>
      </c>
      <c r="K18" s="15"/>
      <c r="L18" s="17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8" customFormat="1" ht="6.95" customHeight="1" x14ac:dyDescent="0.2">
      <c r="A19" s="15"/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7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8" customFormat="1" ht="12" customHeight="1" x14ac:dyDescent="0.2">
      <c r="A20" s="15"/>
      <c r="B20" s="16"/>
      <c r="C20" s="15"/>
      <c r="D20" s="13" t="s">
        <v>24</v>
      </c>
      <c r="E20" s="15"/>
      <c r="F20" s="15"/>
      <c r="G20" s="15"/>
      <c r="H20" s="15"/>
      <c r="I20" s="13" t="s">
        <v>20</v>
      </c>
      <c r="J20" s="19" t="s">
        <v>1</v>
      </c>
      <c r="K20" s="15"/>
      <c r="L20" s="17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8" customFormat="1" ht="18" customHeight="1" x14ac:dyDescent="0.2">
      <c r="A21" s="15"/>
      <c r="B21" s="16"/>
      <c r="C21" s="15"/>
      <c r="D21" s="15"/>
      <c r="E21" s="19" t="s">
        <v>25</v>
      </c>
      <c r="F21" s="15"/>
      <c r="G21" s="15"/>
      <c r="H21" s="15"/>
      <c r="I21" s="13" t="s">
        <v>21</v>
      </c>
      <c r="J21" s="19" t="s">
        <v>1</v>
      </c>
      <c r="K21" s="15"/>
      <c r="L21" s="17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8" customFormat="1" ht="6.95" customHeight="1" x14ac:dyDescent="0.2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7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8" customFormat="1" ht="12" customHeight="1" x14ac:dyDescent="0.2">
      <c r="A23" s="15"/>
      <c r="B23" s="16"/>
      <c r="C23" s="15"/>
      <c r="D23" s="13" t="s">
        <v>27</v>
      </c>
      <c r="E23" s="15"/>
      <c r="F23" s="15"/>
      <c r="G23" s="15"/>
      <c r="H23" s="15"/>
      <c r="I23" s="13" t="s">
        <v>20</v>
      </c>
      <c r="J23" s="19" t="str">
        <f>IF('Rekapitulace stavby'!AN20="","",'Rekapitulace stavby'!AN20)</f>
        <v/>
      </c>
      <c r="K23" s="15"/>
      <c r="L23" s="17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8" customFormat="1" ht="18" customHeight="1" x14ac:dyDescent="0.2">
      <c r="A24" s="15"/>
      <c r="B24" s="16"/>
      <c r="C24" s="15"/>
      <c r="D24" s="15"/>
      <c r="E24" s="19" t="str">
        <f>IF('Rekapitulace stavby'!E21="","",'Rekapitulace stavby'!E21)</f>
        <v xml:space="preserve"> </v>
      </c>
      <c r="F24" s="15"/>
      <c r="G24" s="15"/>
      <c r="H24" s="15"/>
      <c r="I24" s="13" t="s">
        <v>21</v>
      </c>
      <c r="J24" s="19" t="str">
        <f>IF('Rekapitulace stavby'!AN21="","",'Rekapitulace stavby'!AN21)</f>
        <v/>
      </c>
      <c r="K24" s="15"/>
      <c r="L24" s="17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8" customFormat="1" ht="6.95" customHeight="1" x14ac:dyDescent="0.2">
      <c r="A25" s="15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7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8" customFormat="1" ht="12" customHeight="1" x14ac:dyDescent="0.2">
      <c r="A26" s="15"/>
      <c r="B26" s="16"/>
      <c r="C26" s="15"/>
      <c r="D26" s="13" t="s">
        <v>28</v>
      </c>
      <c r="E26" s="15"/>
      <c r="F26" s="15"/>
      <c r="G26" s="15"/>
      <c r="H26" s="15"/>
      <c r="I26" s="15"/>
      <c r="J26" s="15"/>
      <c r="K26" s="15"/>
      <c r="L26" s="17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24" customFormat="1" ht="16.5" customHeight="1" x14ac:dyDescent="0.2">
      <c r="A27" s="21"/>
      <c r="B27" s="22"/>
      <c r="C27" s="21"/>
      <c r="D27" s="21"/>
      <c r="E27" s="390" t="s">
        <v>1</v>
      </c>
      <c r="F27" s="390"/>
      <c r="G27" s="390"/>
      <c r="H27" s="390"/>
      <c r="I27" s="21"/>
      <c r="J27" s="21"/>
      <c r="K27" s="21"/>
      <c r="L27" s="2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s="18" customFormat="1" ht="6.95" customHeight="1" x14ac:dyDescent="0.2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7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8" customFormat="1" ht="6.95" customHeight="1" x14ac:dyDescent="0.2">
      <c r="A29" s="15"/>
      <c r="B29" s="16"/>
      <c r="C29" s="15"/>
      <c r="D29" s="25"/>
      <c r="E29" s="25"/>
      <c r="F29" s="25"/>
      <c r="G29" s="25"/>
      <c r="H29" s="25"/>
      <c r="I29" s="25"/>
      <c r="J29" s="25"/>
      <c r="K29" s="25"/>
      <c r="L29" s="17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8" customFormat="1" ht="25.35" customHeight="1" x14ac:dyDescent="0.2">
      <c r="A30" s="15"/>
      <c r="B30" s="16"/>
      <c r="C30" s="15"/>
      <c r="D30" s="26" t="s">
        <v>29</v>
      </c>
      <c r="E30" s="15"/>
      <c r="F30" s="15"/>
      <c r="G30" s="15"/>
      <c r="H30" s="15"/>
      <c r="I30" s="15"/>
      <c r="J30" s="27">
        <f>ROUND(J120, 2)</f>
        <v>0</v>
      </c>
      <c r="K30" s="15"/>
      <c r="L30" s="17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8" customFormat="1" ht="6.95" customHeight="1" x14ac:dyDescent="0.2">
      <c r="A31" s="15"/>
      <c r="B31" s="16"/>
      <c r="C31" s="15"/>
      <c r="D31" s="25"/>
      <c r="E31" s="25"/>
      <c r="F31" s="25"/>
      <c r="G31" s="25"/>
      <c r="H31" s="25"/>
      <c r="I31" s="25"/>
      <c r="J31" s="25"/>
      <c r="K31" s="25"/>
      <c r="L31" s="17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8" customFormat="1" ht="14.45" customHeight="1" x14ac:dyDescent="0.2">
      <c r="A32" s="15"/>
      <c r="B32" s="16"/>
      <c r="C32" s="15"/>
      <c r="D32" s="15"/>
      <c r="E32" s="15"/>
      <c r="F32" s="28" t="s">
        <v>31</v>
      </c>
      <c r="G32" s="15"/>
      <c r="H32" s="15"/>
      <c r="I32" s="28" t="s">
        <v>30</v>
      </c>
      <c r="J32" s="28" t="s">
        <v>32</v>
      </c>
      <c r="K32" s="15"/>
      <c r="L32" s="17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8" customFormat="1" ht="14.45" customHeight="1" x14ac:dyDescent="0.2">
      <c r="A33" s="15"/>
      <c r="B33" s="16"/>
      <c r="C33" s="15"/>
      <c r="D33" s="29" t="s">
        <v>33</v>
      </c>
      <c r="E33" s="13" t="s">
        <v>34</v>
      </c>
      <c r="F33" s="30">
        <f>ROUND((SUM(BE120:BE258)),  2)</f>
        <v>0</v>
      </c>
      <c r="G33" s="15"/>
      <c r="H33" s="15"/>
      <c r="I33" s="31">
        <v>0.21</v>
      </c>
      <c r="J33" s="30">
        <f>ROUND(((SUM(BE120:BE258))*I33),  2)</f>
        <v>0</v>
      </c>
      <c r="K33" s="15"/>
      <c r="L33" s="17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8" customFormat="1" ht="14.45" customHeight="1" x14ac:dyDescent="0.2">
      <c r="A34" s="15"/>
      <c r="B34" s="16"/>
      <c r="C34" s="15"/>
      <c r="D34" s="15"/>
      <c r="E34" s="13" t="s">
        <v>35</v>
      </c>
      <c r="F34" s="30">
        <f>ROUND((SUM(BF120:BF258)),  2)</f>
        <v>0</v>
      </c>
      <c r="G34" s="15"/>
      <c r="H34" s="15"/>
      <c r="I34" s="31">
        <v>0.12</v>
      </c>
      <c r="J34" s="30">
        <f>ROUND(((SUM(BF120:BF258))*I34),  2)</f>
        <v>0</v>
      </c>
      <c r="K34" s="15"/>
      <c r="L34" s="17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8" customFormat="1" ht="14.45" hidden="1" customHeight="1" x14ac:dyDescent="0.2">
      <c r="A35" s="15"/>
      <c r="B35" s="16"/>
      <c r="C35" s="15"/>
      <c r="D35" s="15"/>
      <c r="E35" s="13" t="s">
        <v>36</v>
      </c>
      <c r="F35" s="30">
        <f>ROUND((SUM(BG120:BG258)),  2)</f>
        <v>0</v>
      </c>
      <c r="G35" s="15"/>
      <c r="H35" s="15"/>
      <c r="I35" s="31">
        <v>0.21</v>
      </c>
      <c r="J35" s="30">
        <f>0</f>
        <v>0</v>
      </c>
      <c r="K35" s="15"/>
      <c r="L35" s="17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8" customFormat="1" ht="14.45" hidden="1" customHeight="1" x14ac:dyDescent="0.2">
      <c r="A36" s="15"/>
      <c r="B36" s="16"/>
      <c r="C36" s="15"/>
      <c r="D36" s="15"/>
      <c r="E36" s="13" t="s">
        <v>37</v>
      </c>
      <c r="F36" s="30">
        <f>ROUND((SUM(BH120:BH258)),  2)</f>
        <v>0</v>
      </c>
      <c r="G36" s="15"/>
      <c r="H36" s="15"/>
      <c r="I36" s="31">
        <v>0.12</v>
      </c>
      <c r="J36" s="30">
        <f>0</f>
        <v>0</v>
      </c>
      <c r="K36" s="15"/>
      <c r="L36" s="17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8" customFormat="1" ht="14.45" hidden="1" customHeight="1" x14ac:dyDescent="0.2">
      <c r="A37" s="15"/>
      <c r="B37" s="16"/>
      <c r="C37" s="15"/>
      <c r="D37" s="15"/>
      <c r="E37" s="13" t="s">
        <v>38</v>
      </c>
      <c r="F37" s="30">
        <f>ROUND((SUM(BI120:BI258)),  2)</f>
        <v>0</v>
      </c>
      <c r="G37" s="15"/>
      <c r="H37" s="15"/>
      <c r="I37" s="31">
        <v>0</v>
      </c>
      <c r="J37" s="30">
        <f>0</f>
        <v>0</v>
      </c>
      <c r="K37" s="15"/>
      <c r="L37" s="1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8" customFormat="1" ht="6.95" customHeight="1" x14ac:dyDescent="0.2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7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8" customFormat="1" ht="25.35" customHeight="1" x14ac:dyDescent="0.2">
      <c r="A39" s="15"/>
      <c r="B39" s="16"/>
      <c r="C39" s="32"/>
      <c r="D39" s="33" t="s">
        <v>39</v>
      </c>
      <c r="E39" s="34"/>
      <c r="F39" s="34"/>
      <c r="G39" s="35" t="s">
        <v>40</v>
      </c>
      <c r="H39" s="36" t="s">
        <v>41</v>
      </c>
      <c r="I39" s="34"/>
      <c r="J39" s="37">
        <f>SUM(J30:J37)</f>
        <v>0</v>
      </c>
      <c r="K39" s="38"/>
      <c r="L39" s="17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8" customFormat="1" ht="14.45" customHeight="1" x14ac:dyDescent="0.2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7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4.45" customHeight="1" x14ac:dyDescent="0.2">
      <c r="B41" s="10"/>
      <c r="L41" s="10"/>
    </row>
    <row r="42" spans="1:31" ht="14.45" customHeight="1" x14ac:dyDescent="0.2">
      <c r="B42" s="10"/>
      <c r="L42" s="10"/>
    </row>
    <row r="43" spans="1:31" ht="14.45" customHeight="1" x14ac:dyDescent="0.2">
      <c r="B43" s="10"/>
      <c r="L43" s="10"/>
    </row>
    <row r="44" spans="1:31" ht="14.45" customHeight="1" x14ac:dyDescent="0.2">
      <c r="B44" s="10"/>
      <c r="L44" s="10"/>
    </row>
    <row r="45" spans="1:31" ht="14.45" customHeight="1" x14ac:dyDescent="0.2">
      <c r="B45" s="10"/>
      <c r="L45" s="10"/>
    </row>
    <row r="46" spans="1:31" ht="14.45" customHeight="1" x14ac:dyDescent="0.2">
      <c r="B46" s="10"/>
      <c r="L46" s="10"/>
    </row>
    <row r="47" spans="1:31" ht="14.45" customHeight="1" x14ac:dyDescent="0.2">
      <c r="B47" s="10"/>
      <c r="L47" s="10"/>
    </row>
    <row r="48" spans="1:31" ht="14.45" customHeight="1" x14ac:dyDescent="0.2">
      <c r="B48" s="10"/>
      <c r="L48" s="10"/>
    </row>
    <row r="49" spans="1:31" ht="14.45" customHeight="1" x14ac:dyDescent="0.2">
      <c r="B49" s="10"/>
      <c r="L49" s="10"/>
    </row>
    <row r="50" spans="1:31" s="18" customFormat="1" ht="14.45" customHeight="1" x14ac:dyDescent="0.2">
      <c r="B50" s="17"/>
      <c r="D50" s="39" t="s">
        <v>42</v>
      </c>
      <c r="E50" s="40"/>
      <c r="F50" s="40"/>
      <c r="G50" s="39" t="s">
        <v>43</v>
      </c>
      <c r="H50" s="40"/>
      <c r="I50" s="40"/>
      <c r="J50" s="40"/>
      <c r="K50" s="40"/>
      <c r="L50" s="17"/>
    </row>
    <row r="51" spans="1:31" x14ac:dyDescent="0.2">
      <c r="B51" s="10"/>
      <c r="L51" s="10"/>
    </row>
    <row r="52" spans="1:31" x14ac:dyDescent="0.2">
      <c r="B52" s="10"/>
      <c r="L52" s="10"/>
    </row>
    <row r="53" spans="1:31" x14ac:dyDescent="0.2">
      <c r="B53" s="10"/>
      <c r="L53" s="10"/>
    </row>
    <row r="54" spans="1:31" x14ac:dyDescent="0.2">
      <c r="B54" s="10"/>
      <c r="L54" s="10"/>
    </row>
    <row r="55" spans="1:31" x14ac:dyDescent="0.2">
      <c r="B55" s="10"/>
      <c r="L55" s="10"/>
    </row>
    <row r="56" spans="1:31" x14ac:dyDescent="0.2">
      <c r="B56" s="10"/>
      <c r="L56" s="10"/>
    </row>
    <row r="57" spans="1:31" x14ac:dyDescent="0.2">
      <c r="B57" s="10"/>
      <c r="L57" s="10"/>
    </row>
    <row r="58" spans="1:31" x14ac:dyDescent="0.2">
      <c r="B58" s="10"/>
      <c r="L58" s="10"/>
    </row>
    <row r="59" spans="1:31" x14ac:dyDescent="0.2">
      <c r="B59" s="10"/>
      <c r="L59" s="10"/>
    </row>
    <row r="60" spans="1:31" x14ac:dyDescent="0.2">
      <c r="B60" s="10"/>
      <c r="L60" s="10"/>
    </row>
    <row r="61" spans="1:31" s="18" customFormat="1" ht="12.75" x14ac:dyDescent="0.2">
      <c r="A61" s="15"/>
      <c r="B61" s="16"/>
      <c r="C61" s="15"/>
      <c r="D61" s="41" t="s">
        <v>44</v>
      </c>
      <c r="E61" s="42"/>
      <c r="F61" s="43" t="s">
        <v>45</v>
      </c>
      <c r="G61" s="41" t="s">
        <v>44</v>
      </c>
      <c r="H61" s="42"/>
      <c r="I61" s="42"/>
      <c r="J61" s="44" t="s">
        <v>45</v>
      </c>
      <c r="K61" s="42"/>
      <c r="L61" s="17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x14ac:dyDescent="0.2">
      <c r="B62" s="10"/>
      <c r="L62" s="10"/>
    </row>
    <row r="63" spans="1:31" x14ac:dyDescent="0.2">
      <c r="B63" s="10"/>
      <c r="L63" s="10"/>
    </row>
    <row r="64" spans="1:31" x14ac:dyDescent="0.2">
      <c r="B64" s="10"/>
      <c r="L64" s="10"/>
    </row>
    <row r="65" spans="1:31" s="18" customFormat="1" ht="12.75" x14ac:dyDescent="0.2">
      <c r="A65" s="15"/>
      <c r="B65" s="16"/>
      <c r="C65" s="15"/>
      <c r="D65" s="39" t="s">
        <v>46</v>
      </c>
      <c r="E65" s="45"/>
      <c r="F65" s="45"/>
      <c r="G65" s="39" t="s">
        <v>47</v>
      </c>
      <c r="H65" s="45"/>
      <c r="I65" s="45"/>
      <c r="J65" s="45"/>
      <c r="K65" s="45"/>
      <c r="L65" s="17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x14ac:dyDescent="0.2">
      <c r="B66" s="10"/>
      <c r="L66" s="10"/>
    </row>
    <row r="67" spans="1:31" x14ac:dyDescent="0.2">
      <c r="B67" s="10"/>
      <c r="L67" s="10"/>
    </row>
    <row r="68" spans="1:31" x14ac:dyDescent="0.2">
      <c r="B68" s="10"/>
      <c r="L68" s="10"/>
    </row>
    <row r="69" spans="1:31" x14ac:dyDescent="0.2">
      <c r="B69" s="10"/>
      <c r="L69" s="10"/>
    </row>
    <row r="70" spans="1:31" x14ac:dyDescent="0.2">
      <c r="B70" s="10"/>
      <c r="L70" s="10"/>
    </row>
    <row r="71" spans="1:31" x14ac:dyDescent="0.2">
      <c r="B71" s="10"/>
      <c r="L71" s="10"/>
    </row>
    <row r="72" spans="1:31" x14ac:dyDescent="0.2">
      <c r="B72" s="10"/>
      <c r="L72" s="10"/>
    </row>
    <row r="73" spans="1:31" x14ac:dyDescent="0.2">
      <c r="B73" s="10"/>
      <c r="L73" s="10"/>
    </row>
    <row r="74" spans="1:31" x14ac:dyDescent="0.2">
      <c r="B74" s="10"/>
      <c r="L74" s="10"/>
    </row>
    <row r="75" spans="1:31" x14ac:dyDescent="0.2">
      <c r="B75" s="10"/>
      <c r="L75" s="10"/>
    </row>
    <row r="76" spans="1:31" s="18" customFormat="1" ht="12.75" x14ac:dyDescent="0.2">
      <c r="A76" s="15"/>
      <c r="B76" s="16"/>
      <c r="C76" s="15"/>
      <c r="D76" s="41" t="s">
        <v>44</v>
      </c>
      <c r="E76" s="42"/>
      <c r="F76" s="43" t="s">
        <v>45</v>
      </c>
      <c r="G76" s="41" t="s">
        <v>44</v>
      </c>
      <c r="H76" s="42"/>
      <c r="I76" s="42"/>
      <c r="J76" s="44" t="s">
        <v>45</v>
      </c>
      <c r="K76" s="42"/>
      <c r="L76" s="17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8" customFormat="1" ht="14.45" customHeight="1" x14ac:dyDescent="0.2">
      <c r="A77" s="15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17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81" spans="1:47" s="18" customFormat="1" ht="6.95" customHeight="1" x14ac:dyDescent="0.2">
      <c r="A81" s="15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17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47" s="18" customFormat="1" ht="24.95" customHeight="1" x14ac:dyDescent="0.2">
      <c r="A82" s="15"/>
      <c r="B82" s="16"/>
      <c r="C82" s="11" t="s">
        <v>103</v>
      </c>
      <c r="D82" s="15"/>
      <c r="E82" s="15"/>
      <c r="F82" s="15"/>
      <c r="G82" s="15"/>
      <c r="H82" s="15"/>
      <c r="I82" s="15"/>
      <c r="J82" s="15"/>
      <c r="K82" s="15"/>
      <c r="L82" s="17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47" s="18" customFormat="1" ht="6.95" customHeight="1" x14ac:dyDescent="0.2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7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47" s="18" customFormat="1" ht="12" customHeight="1" x14ac:dyDescent="0.2">
      <c r="A84" s="15"/>
      <c r="B84" s="16"/>
      <c r="C84" s="13" t="s">
        <v>13</v>
      </c>
      <c r="D84" s="15"/>
      <c r="E84" s="15"/>
      <c r="F84" s="15"/>
      <c r="G84" s="15"/>
      <c r="H84" s="15"/>
      <c r="I84" s="15"/>
      <c r="J84" s="15"/>
      <c r="K84" s="15"/>
      <c r="L84" s="17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47" s="18" customFormat="1" ht="30.75" customHeight="1" x14ac:dyDescent="0.2">
      <c r="A85" s="15"/>
      <c r="B85" s="16"/>
      <c r="C85" s="15"/>
      <c r="D85" s="15"/>
      <c r="E85" s="404" t="str">
        <f>E7</f>
        <v>72000 - Stavební úpravy vybraných částí Arcibiskupského zámku 
SO 03 Obnova vinných sklepů - expozice</v>
      </c>
      <c r="F85" s="405"/>
      <c r="G85" s="405"/>
      <c r="H85" s="405"/>
      <c r="I85" s="15"/>
      <c r="J85" s="15"/>
      <c r="K85" s="15"/>
      <c r="L85" s="17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47" s="18" customFormat="1" ht="12" customHeight="1" x14ac:dyDescent="0.2">
      <c r="A86" s="15"/>
      <c r="B86" s="16"/>
      <c r="C86" s="13" t="s">
        <v>101</v>
      </c>
      <c r="D86" s="15"/>
      <c r="E86" s="15"/>
      <c r="F86" s="15"/>
      <c r="G86" s="15"/>
      <c r="H86" s="15"/>
      <c r="I86" s="15"/>
      <c r="J86" s="15"/>
      <c r="K86" s="15"/>
      <c r="L86" s="17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47" s="18" customFormat="1" ht="16.5" customHeight="1" x14ac:dyDescent="0.2">
      <c r="A87" s="15"/>
      <c r="B87" s="16"/>
      <c r="C87" s="15"/>
      <c r="D87" s="15"/>
      <c r="E87" s="362" t="str">
        <f>E9</f>
        <v>D.1.4.3S - Silnoproudé instalace - svítidla</v>
      </c>
      <c r="F87" s="403"/>
      <c r="G87" s="403"/>
      <c r="H87" s="403"/>
      <c r="I87" s="15"/>
      <c r="J87" s="15"/>
      <c r="K87" s="15"/>
      <c r="L87" s="17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47" s="18" customFormat="1" ht="6.95" customHeight="1" x14ac:dyDescent="0.2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7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47" s="18" customFormat="1" ht="12" customHeight="1" x14ac:dyDescent="0.2">
      <c r="A89" s="15"/>
      <c r="B89" s="16"/>
      <c r="C89" s="13" t="s">
        <v>16</v>
      </c>
      <c r="D89" s="15"/>
      <c r="E89" s="15"/>
      <c r="F89" s="19" t="str">
        <f>F12</f>
        <v>Kroměříž</v>
      </c>
      <c r="G89" s="15"/>
      <c r="H89" s="15"/>
      <c r="I89" s="13" t="s">
        <v>18</v>
      </c>
      <c r="J89" s="20"/>
      <c r="K89" s="15"/>
      <c r="L89" s="17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47" s="18" customFormat="1" ht="6.95" customHeight="1" x14ac:dyDescent="0.2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7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47" s="18" customFormat="1" ht="15.2" customHeight="1" x14ac:dyDescent="0.2">
      <c r="A91" s="15"/>
      <c r="B91" s="16"/>
      <c r="C91" s="13" t="s">
        <v>19</v>
      </c>
      <c r="D91" s="15"/>
      <c r="E91" s="15"/>
      <c r="F91" s="19" t="str">
        <f>E15</f>
        <v>Arcibiskupství olomoucké, Wurmova 562/9, 779 00 Olomouc</v>
      </c>
      <c r="G91" s="15"/>
      <c r="H91" s="15"/>
      <c r="I91" s="13" t="s">
        <v>24</v>
      </c>
      <c r="J91" s="50"/>
      <c r="K91" s="15"/>
      <c r="L91" s="17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47" s="18" customFormat="1" ht="15.2" customHeight="1" x14ac:dyDescent="0.2">
      <c r="A92" s="15"/>
      <c r="B92" s="16"/>
      <c r="C92" s="13" t="s">
        <v>22</v>
      </c>
      <c r="D92" s="15"/>
      <c r="E92" s="15"/>
      <c r="F92" s="19" t="str">
        <f>IF(E18="","",E18)</f>
        <v xml:space="preserve"> </v>
      </c>
      <c r="G92" s="15"/>
      <c r="H92" s="15"/>
      <c r="I92" s="13" t="s">
        <v>27</v>
      </c>
      <c r="J92" s="50" t="str">
        <f>E24</f>
        <v xml:space="preserve"> </v>
      </c>
      <c r="K92" s="15"/>
      <c r="L92" s="17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47" s="18" customFormat="1" ht="10.35" customHeight="1" x14ac:dyDescent="0.2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7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47" s="18" customFormat="1" ht="29.25" customHeight="1" x14ac:dyDescent="0.2">
      <c r="A94" s="15"/>
      <c r="B94" s="16"/>
      <c r="C94" s="51" t="s">
        <v>104</v>
      </c>
      <c r="D94" s="32"/>
      <c r="E94" s="32"/>
      <c r="F94" s="32"/>
      <c r="G94" s="32"/>
      <c r="H94" s="32"/>
      <c r="I94" s="32"/>
      <c r="J94" s="52" t="s">
        <v>105</v>
      </c>
      <c r="K94" s="32"/>
      <c r="L94" s="17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47" s="18" customFormat="1" ht="10.35" customHeight="1" x14ac:dyDescent="0.2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7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47" s="18" customFormat="1" ht="22.9" customHeight="1" x14ac:dyDescent="0.2">
      <c r="A96" s="15"/>
      <c r="B96" s="16"/>
      <c r="C96" s="53" t="s">
        <v>106</v>
      </c>
      <c r="D96" s="15"/>
      <c r="E96" s="15"/>
      <c r="F96" s="15"/>
      <c r="G96" s="15"/>
      <c r="H96" s="15"/>
      <c r="I96" s="15"/>
      <c r="J96" s="27">
        <f>J120</f>
        <v>0</v>
      </c>
      <c r="K96" s="15"/>
      <c r="L96" s="17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U96" s="7" t="s">
        <v>107</v>
      </c>
    </row>
    <row r="97" spans="1:31" s="54" customFormat="1" ht="24.95" customHeight="1" x14ac:dyDescent="0.2">
      <c r="B97" s="55"/>
      <c r="D97" s="56" t="s">
        <v>2070</v>
      </c>
      <c r="E97" s="57"/>
      <c r="F97" s="57"/>
      <c r="G97" s="57"/>
      <c r="H97" s="57"/>
      <c r="I97" s="57"/>
      <c r="J97" s="58">
        <f>J121</f>
        <v>0</v>
      </c>
      <c r="L97" s="55"/>
    </row>
    <row r="98" spans="1:31" s="54" customFormat="1" ht="24.95" customHeight="1" x14ac:dyDescent="0.2">
      <c r="B98" s="55"/>
      <c r="D98" s="56" t="s">
        <v>2071</v>
      </c>
      <c r="E98" s="57"/>
      <c r="F98" s="57"/>
      <c r="G98" s="57"/>
      <c r="H98" s="57"/>
      <c r="I98" s="57"/>
      <c r="J98" s="58">
        <f>J238</f>
        <v>0</v>
      </c>
      <c r="L98" s="55"/>
    </row>
    <row r="99" spans="1:31" s="54" customFormat="1" ht="24.95" customHeight="1" x14ac:dyDescent="0.2">
      <c r="B99" s="55"/>
      <c r="D99" s="56" t="s">
        <v>2072</v>
      </c>
      <c r="E99" s="57"/>
      <c r="F99" s="57"/>
      <c r="G99" s="57"/>
      <c r="H99" s="57"/>
      <c r="I99" s="57"/>
      <c r="J99" s="58">
        <f>J251</f>
        <v>0</v>
      </c>
      <c r="L99" s="55"/>
    </row>
    <row r="100" spans="1:31" s="54" customFormat="1" ht="24.95" customHeight="1" x14ac:dyDescent="0.2">
      <c r="B100" s="55"/>
      <c r="D100" s="56" t="s">
        <v>2073</v>
      </c>
      <c r="E100" s="57"/>
      <c r="F100" s="57"/>
      <c r="G100" s="57"/>
      <c r="H100" s="57"/>
      <c r="I100" s="57"/>
      <c r="J100" s="58">
        <f>J254</f>
        <v>0</v>
      </c>
      <c r="L100" s="55"/>
    </row>
    <row r="101" spans="1:31" s="18" customFormat="1" ht="21.75" customHeight="1" x14ac:dyDescent="0.2">
      <c r="A101" s="15"/>
      <c r="B101" s="16"/>
      <c r="C101" s="15"/>
      <c r="D101" s="15"/>
      <c r="E101" s="15"/>
      <c r="F101" s="15"/>
      <c r="G101" s="15"/>
      <c r="H101" s="15"/>
      <c r="I101" s="15"/>
      <c r="J101" s="15"/>
      <c r="K101" s="15"/>
      <c r="L101" s="17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 s="18" customFormat="1" ht="6.95" customHeight="1" x14ac:dyDescent="0.2">
      <c r="A102" s="15"/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17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6" spans="1:31" s="18" customFormat="1" ht="6.95" customHeight="1" x14ac:dyDescent="0.2">
      <c r="A106" s="15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17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s="18" customFormat="1" ht="24.95" customHeight="1" x14ac:dyDescent="0.2">
      <c r="A107" s="15"/>
      <c r="B107" s="16"/>
      <c r="C107" s="11" t="s">
        <v>125</v>
      </c>
      <c r="D107" s="15"/>
      <c r="E107" s="15"/>
      <c r="F107" s="15"/>
      <c r="G107" s="15"/>
      <c r="H107" s="15"/>
      <c r="I107" s="15"/>
      <c r="J107" s="15"/>
      <c r="K107" s="15"/>
      <c r="L107" s="17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s="18" customFormat="1" ht="6.95" customHeight="1" x14ac:dyDescent="0.2">
      <c r="A108" s="15"/>
      <c r="B108" s="16"/>
      <c r="C108" s="15"/>
      <c r="D108" s="15"/>
      <c r="E108" s="15"/>
      <c r="F108" s="15"/>
      <c r="G108" s="15"/>
      <c r="H108" s="15"/>
      <c r="I108" s="15"/>
      <c r="J108" s="15"/>
      <c r="K108" s="15"/>
      <c r="L108" s="17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s="18" customFormat="1" ht="12" customHeight="1" x14ac:dyDescent="0.2">
      <c r="A109" s="15"/>
      <c r="B109" s="16"/>
      <c r="C109" s="13" t="s">
        <v>13</v>
      </c>
      <c r="D109" s="15"/>
      <c r="E109" s="15"/>
      <c r="F109" s="15"/>
      <c r="G109" s="15"/>
      <c r="H109" s="15"/>
      <c r="I109" s="15"/>
      <c r="J109" s="15"/>
      <c r="K109" s="15"/>
      <c r="L109" s="17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s="18" customFormat="1" ht="30.75" customHeight="1" x14ac:dyDescent="0.2">
      <c r="A110" s="15"/>
      <c r="B110" s="16"/>
      <c r="C110" s="15"/>
      <c r="D110" s="15"/>
      <c r="E110" s="404" t="str">
        <f>E7</f>
        <v>72000 - Stavební úpravy vybraných částí Arcibiskupského zámku 
SO 03 Obnova vinných sklepů - expozice</v>
      </c>
      <c r="F110" s="405"/>
      <c r="G110" s="405"/>
      <c r="H110" s="405"/>
      <c r="I110" s="15"/>
      <c r="J110" s="15"/>
      <c r="K110" s="15"/>
      <c r="L110" s="17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s="18" customFormat="1" ht="12" customHeight="1" x14ac:dyDescent="0.2">
      <c r="A111" s="15"/>
      <c r="B111" s="16"/>
      <c r="C111" s="13" t="s">
        <v>101</v>
      </c>
      <c r="D111" s="15"/>
      <c r="E111" s="15"/>
      <c r="F111" s="15"/>
      <c r="G111" s="15"/>
      <c r="H111" s="15"/>
      <c r="I111" s="15"/>
      <c r="J111" s="15"/>
      <c r="K111" s="15"/>
      <c r="L111" s="17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s="18" customFormat="1" ht="16.5" customHeight="1" x14ac:dyDescent="0.2">
      <c r="A112" s="15"/>
      <c r="B112" s="16"/>
      <c r="C112" s="15"/>
      <c r="D112" s="15"/>
      <c r="E112" s="362" t="str">
        <f>E9</f>
        <v>D.1.4.3S - Silnoproudé instalace - svítidla</v>
      </c>
      <c r="F112" s="403"/>
      <c r="G112" s="403"/>
      <c r="H112" s="403"/>
      <c r="I112" s="15"/>
      <c r="J112" s="15"/>
      <c r="K112" s="15"/>
      <c r="L112" s="17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65" s="18" customFormat="1" ht="6.95" customHeight="1" x14ac:dyDescent="0.2">
      <c r="A113" s="15"/>
      <c r="B113" s="16"/>
      <c r="C113" s="15"/>
      <c r="D113" s="15"/>
      <c r="E113" s="15"/>
      <c r="F113" s="15"/>
      <c r="G113" s="15"/>
      <c r="H113" s="15"/>
      <c r="I113" s="15"/>
      <c r="J113" s="15"/>
      <c r="K113" s="15"/>
      <c r="L113" s="17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65" s="18" customFormat="1" ht="12" customHeight="1" x14ac:dyDescent="0.2">
      <c r="A114" s="15"/>
      <c r="B114" s="16"/>
      <c r="C114" s="13" t="s">
        <v>16</v>
      </c>
      <c r="D114" s="15"/>
      <c r="E114" s="15"/>
      <c r="F114" s="19" t="str">
        <f>F12</f>
        <v>Kroměříž</v>
      </c>
      <c r="G114" s="15"/>
      <c r="H114" s="15"/>
      <c r="I114" s="13" t="s">
        <v>18</v>
      </c>
      <c r="J114" s="20"/>
      <c r="K114" s="15"/>
      <c r="L114" s="17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65" s="18" customFormat="1" ht="6.95" customHeight="1" x14ac:dyDescent="0.2">
      <c r="A115" s="15"/>
      <c r="B115" s="16"/>
      <c r="C115" s="15"/>
      <c r="D115" s="15"/>
      <c r="E115" s="15"/>
      <c r="F115" s="15"/>
      <c r="G115" s="15"/>
      <c r="H115" s="15"/>
      <c r="I115" s="15"/>
      <c r="J115" s="15"/>
      <c r="K115" s="15"/>
      <c r="L115" s="17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65" s="18" customFormat="1" ht="15.2" customHeight="1" x14ac:dyDescent="0.2">
      <c r="A116" s="15"/>
      <c r="B116" s="16"/>
      <c r="C116" s="13" t="s">
        <v>19</v>
      </c>
      <c r="D116" s="15"/>
      <c r="E116" s="15"/>
      <c r="F116" s="19" t="str">
        <f>E15</f>
        <v>Arcibiskupství olomoucké, Wurmova 562/9, 779 00 Olomouc</v>
      </c>
      <c r="G116" s="15"/>
      <c r="H116" s="15"/>
      <c r="I116" s="13" t="s">
        <v>24</v>
      </c>
      <c r="J116" s="50"/>
      <c r="K116" s="15"/>
      <c r="L116" s="17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65" s="18" customFormat="1" ht="15.2" customHeight="1" x14ac:dyDescent="0.2">
      <c r="A117" s="15"/>
      <c r="B117" s="16"/>
      <c r="C117" s="13" t="s">
        <v>22</v>
      </c>
      <c r="D117" s="15"/>
      <c r="E117" s="15"/>
      <c r="F117" s="19" t="str">
        <f>IF(E18="","",E18)</f>
        <v xml:space="preserve"> </v>
      </c>
      <c r="G117" s="15"/>
      <c r="H117" s="15"/>
      <c r="I117" s="13" t="s">
        <v>27</v>
      </c>
      <c r="J117" s="329"/>
      <c r="K117" s="15"/>
      <c r="L117" s="17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65" s="18" customFormat="1" ht="10.35" customHeight="1" x14ac:dyDescent="0.2">
      <c r="A118" s="15"/>
      <c r="B118" s="16"/>
      <c r="C118" s="15"/>
      <c r="D118" s="15"/>
      <c r="E118" s="15"/>
      <c r="F118" s="15"/>
      <c r="G118" s="15"/>
      <c r="H118" s="15"/>
      <c r="I118" s="15"/>
      <c r="J118" s="15"/>
      <c r="K118" s="15"/>
      <c r="L118" s="17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65" s="68" customFormat="1" ht="29.25" customHeight="1" x14ac:dyDescent="0.2">
      <c r="A119" s="59"/>
      <c r="B119" s="60"/>
      <c r="C119" s="61" t="s">
        <v>126</v>
      </c>
      <c r="D119" s="62" t="s">
        <v>53</v>
      </c>
      <c r="E119" s="62" t="s">
        <v>50</v>
      </c>
      <c r="F119" s="62" t="s">
        <v>51</v>
      </c>
      <c r="G119" s="62" t="s">
        <v>127</v>
      </c>
      <c r="H119" s="62" t="s">
        <v>128</v>
      </c>
      <c r="I119" s="62" t="s">
        <v>129</v>
      </c>
      <c r="J119" s="62" t="s">
        <v>105</v>
      </c>
      <c r="K119" s="63" t="s">
        <v>130</v>
      </c>
      <c r="L119" s="64"/>
      <c r="M119" s="65" t="s">
        <v>1</v>
      </c>
      <c r="N119" s="66" t="s">
        <v>33</v>
      </c>
      <c r="O119" s="66" t="s">
        <v>131</v>
      </c>
      <c r="P119" s="66" t="s">
        <v>132</v>
      </c>
      <c r="Q119" s="66" t="s">
        <v>133</v>
      </c>
      <c r="R119" s="66" t="s">
        <v>134</v>
      </c>
      <c r="S119" s="66" t="s">
        <v>135</v>
      </c>
      <c r="T119" s="67" t="s">
        <v>136</v>
      </c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</row>
    <row r="120" spans="1:65" s="18" customFormat="1" ht="22.9" customHeight="1" x14ac:dyDescent="0.25">
      <c r="A120" s="15"/>
      <c r="B120" s="16"/>
      <c r="C120" s="69" t="s">
        <v>137</v>
      </c>
      <c r="D120" s="15"/>
      <c r="E120" s="15"/>
      <c r="F120" s="15"/>
      <c r="G120" s="15"/>
      <c r="H120" s="15"/>
      <c r="I120" s="15"/>
      <c r="J120" s="70">
        <f>BK120</f>
        <v>0</v>
      </c>
      <c r="K120" s="15"/>
      <c r="L120" s="16"/>
      <c r="M120" s="71"/>
      <c r="N120" s="72"/>
      <c r="O120" s="25"/>
      <c r="P120" s="73">
        <f>P121+P238+P251+P254</f>
        <v>0</v>
      </c>
      <c r="Q120" s="25"/>
      <c r="R120" s="73">
        <f>R121+R238+R251+R254</f>
        <v>0</v>
      </c>
      <c r="S120" s="25"/>
      <c r="T120" s="74">
        <f>T121+T238+T251+T254</f>
        <v>0</v>
      </c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7" t="s">
        <v>67</v>
      </c>
      <c r="AU120" s="7" t="s">
        <v>107</v>
      </c>
      <c r="BK120" s="75">
        <f>BK121+BK238+BK251+BK254</f>
        <v>0</v>
      </c>
    </row>
    <row r="121" spans="1:65" s="76" customFormat="1" ht="25.9" customHeight="1" x14ac:dyDescent="0.2">
      <c r="B121" s="77"/>
      <c r="D121" s="78" t="s">
        <v>67</v>
      </c>
      <c r="E121" s="79" t="s">
        <v>2074</v>
      </c>
      <c r="F121" s="79" t="s">
        <v>1936</v>
      </c>
      <c r="J121" s="80">
        <f>BK121</f>
        <v>0</v>
      </c>
      <c r="L121" s="77"/>
      <c r="M121" s="81"/>
      <c r="N121" s="82"/>
      <c r="O121" s="82"/>
      <c r="P121" s="83">
        <f>SUM(P122:P237)</f>
        <v>0</v>
      </c>
      <c r="Q121" s="82"/>
      <c r="R121" s="83">
        <f>SUM(R122:R237)</f>
        <v>0</v>
      </c>
      <c r="S121" s="82"/>
      <c r="T121" s="84">
        <f>SUM(T122:T237)</f>
        <v>0</v>
      </c>
      <c r="AR121" s="78" t="s">
        <v>76</v>
      </c>
      <c r="AT121" s="85" t="s">
        <v>67</v>
      </c>
      <c r="AU121" s="85" t="s">
        <v>68</v>
      </c>
      <c r="AY121" s="78" t="s">
        <v>140</v>
      </c>
      <c r="BK121" s="86">
        <f>SUM(BK122:BK237)</f>
        <v>0</v>
      </c>
    </row>
    <row r="122" spans="1:65" s="18" customFormat="1" ht="70.5" customHeight="1" x14ac:dyDescent="0.2">
      <c r="A122" s="15"/>
      <c r="B122" s="16"/>
      <c r="C122" s="87" t="s">
        <v>76</v>
      </c>
      <c r="D122" s="87" t="s">
        <v>142</v>
      </c>
      <c r="E122" s="88" t="s">
        <v>2075</v>
      </c>
      <c r="F122" s="325" t="s">
        <v>2689</v>
      </c>
      <c r="G122" s="90" t="s">
        <v>240</v>
      </c>
      <c r="H122" s="348">
        <v>30</v>
      </c>
      <c r="I122" s="2"/>
      <c r="J122" s="92">
        <f>ROUND(I122*H122,2)</f>
        <v>0</v>
      </c>
      <c r="K122" s="89" t="s">
        <v>2280</v>
      </c>
      <c r="L122" s="16"/>
      <c r="M122" s="93" t="s">
        <v>1</v>
      </c>
      <c r="N122" s="94" t="s">
        <v>34</v>
      </c>
      <c r="O122" s="95">
        <v>0</v>
      </c>
      <c r="P122" s="95">
        <f>O122*H122</f>
        <v>0</v>
      </c>
      <c r="Q122" s="95">
        <v>0</v>
      </c>
      <c r="R122" s="95">
        <f>Q122*H122</f>
        <v>0</v>
      </c>
      <c r="S122" s="95">
        <v>0</v>
      </c>
      <c r="T122" s="96">
        <f>S122*H122</f>
        <v>0</v>
      </c>
      <c r="U122" s="15"/>
      <c r="V122" s="98"/>
      <c r="W122" s="15"/>
      <c r="X122" s="15"/>
      <c r="Y122" s="15"/>
      <c r="Z122" s="15"/>
      <c r="AA122" s="15"/>
      <c r="AB122" s="15"/>
      <c r="AC122" s="15"/>
      <c r="AD122" s="15"/>
      <c r="AE122" s="15"/>
      <c r="AR122" s="97" t="s">
        <v>147</v>
      </c>
      <c r="AT122" s="97" t="s">
        <v>142</v>
      </c>
      <c r="AU122" s="97" t="s">
        <v>76</v>
      </c>
      <c r="AY122" s="7" t="s">
        <v>140</v>
      </c>
      <c r="BE122" s="98">
        <f>IF(N122="základní",J122,0)</f>
        <v>0</v>
      </c>
      <c r="BF122" s="98">
        <f>IF(N122="snížená",J122,0)</f>
        <v>0</v>
      </c>
      <c r="BG122" s="98">
        <f>IF(N122="zákl. přenesená",J122,0)</f>
        <v>0</v>
      </c>
      <c r="BH122" s="98">
        <f>IF(N122="sníž. přenesená",J122,0)</f>
        <v>0</v>
      </c>
      <c r="BI122" s="98">
        <f>IF(N122="nulová",J122,0)</f>
        <v>0</v>
      </c>
      <c r="BJ122" s="7" t="s">
        <v>76</v>
      </c>
      <c r="BK122" s="98">
        <f>ROUND(I122*H122,2)</f>
        <v>0</v>
      </c>
      <c r="BL122" s="7" t="s">
        <v>147</v>
      </c>
      <c r="BM122" s="97" t="s">
        <v>78</v>
      </c>
    </row>
    <row r="123" spans="1:65" s="18" customFormat="1" ht="19.5" x14ac:dyDescent="0.2">
      <c r="A123" s="15"/>
      <c r="B123" s="16"/>
      <c r="C123" s="15"/>
      <c r="D123" s="99" t="s">
        <v>380</v>
      </c>
      <c r="E123" s="15"/>
      <c r="F123" s="327" t="s">
        <v>2649</v>
      </c>
      <c r="G123" s="15"/>
      <c r="H123" s="349"/>
      <c r="I123" s="15"/>
      <c r="J123" s="15"/>
      <c r="K123" s="15"/>
      <c r="L123" s="16"/>
      <c r="M123" s="101"/>
      <c r="N123" s="102"/>
      <c r="O123" s="103"/>
      <c r="P123" s="103"/>
      <c r="Q123" s="103"/>
      <c r="R123" s="103"/>
      <c r="S123" s="103"/>
      <c r="T123" s="104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7" t="s">
        <v>380</v>
      </c>
      <c r="AU123" s="7" t="s">
        <v>76</v>
      </c>
    </row>
    <row r="124" spans="1:65" s="18" customFormat="1" ht="67.5" customHeight="1" x14ac:dyDescent="0.2">
      <c r="A124" s="15"/>
      <c r="B124" s="16"/>
      <c r="C124" s="87" t="s">
        <v>78</v>
      </c>
      <c r="D124" s="87" t="s">
        <v>142</v>
      </c>
      <c r="E124" s="88" t="s">
        <v>2077</v>
      </c>
      <c r="F124" s="325" t="s">
        <v>2690</v>
      </c>
      <c r="G124" s="90" t="s">
        <v>240</v>
      </c>
      <c r="H124" s="348">
        <v>5</v>
      </c>
      <c r="I124" s="2"/>
      <c r="J124" s="92">
        <f>ROUND(I124*H124,2)</f>
        <v>0</v>
      </c>
      <c r="K124" s="89" t="s">
        <v>2280</v>
      </c>
      <c r="L124" s="16"/>
      <c r="M124" s="93" t="s">
        <v>1</v>
      </c>
      <c r="N124" s="94" t="s">
        <v>34</v>
      </c>
      <c r="O124" s="95">
        <v>0</v>
      </c>
      <c r="P124" s="95">
        <f>O124*H124</f>
        <v>0</v>
      </c>
      <c r="Q124" s="95">
        <v>0</v>
      </c>
      <c r="R124" s="95">
        <f>Q124*H124</f>
        <v>0</v>
      </c>
      <c r="S124" s="95">
        <v>0</v>
      </c>
      <c r="T124" s="96">
        <f>S124*H124</f>
        <v>0</v>
      </c>
      <c r="U124" s="15"/>
      <c r="V124" s="98"/>
      <c r="W124" s="15"/>
      <c r="X124" s="15"/>
      <c r="Y124" s="15"/>
      <c r="Z124" s="15"/>
      <c r="AA124" s="15"/>
      <c r="AB124" s="15"/>
      <c r="AC124" s="15"/>
      <c r="AD124" s="15"/>
      <c r="AE124" s="15"/>
      <c r="AR124" s="97" t="s">
        <v>147</v>
      </c>
      <c r="AT124" s="97" t="s">
        <v>142</v>
      </c>
      <c r="AU124" s="97" t="s">
        <v>76</v>
      </c>
      <c r="AY124" s="7" t="s">
        <v>140</v>
      </c>
      <c r="BE124" s="98">
        <f>IF(N124="základní",J124,0)</f>
        <v>0</v>
      </c>
      <c r="BF124" s="98">
        <f>IF(N124="snížená",J124,0)</f>
        <v>0</v>
      </c>
      <c r="BG124" s="98">
        <f>IF(N124="zákl. přenesená",J124,0)</f>
        <v>0</v>
      </c>
      <c r="BH124" s="98">
        <f>IF(N124="sníž. přenesená",J124,0)</f>
        <v>0</v>
      </c>
      <c r="BI124" s="98">
        <f>IF(N124="nulová",J124,0)</f>
        <v>0</v>
      </c>
      <c r="BJ124" s="7" t="s">
        <v>76</v>
      </c>
      <c r="BK124" s="98">
        <f>ROUND(I124*H124,2)</f>
        <v>0</v>
      </c>
      <c r="BL124" s="7" t="s">
        <v>147</v>
      </c>
      <c r="BM124" s="97" t="s">
        <v>147</v>
      </c>
    </row>
    <row r="125" spans="1:65" s="18" customFormat="1" ht="19.5" x14ac:dyDescent="0.2">
      <c r="A125" s="15"/>
      <c r="B125" s="16"/>
      <c r="C125" s="15"/>
      <c r="D125" s="99" t="s">
        <v>380</v>
      </c>
      <c r="E125" s="15"/>
      <c r="F125" s="327" t="s">
        <v>2649</v>
      </c>
      <c r="G125" s="15"/>
      <c r="H125" s="349"/>
      <c r="I125" s="15"/>
      <c r="J125" s="15"/>
      <c r="K125" s="15"/>
      <c r="L125" s="16"/>
      <c r="M125" s="101"/>
      <c r="N125" s="102"/>
      <c r="O125" s="103"/>
      <c r="P125" s="103"/>
      <c r="Q125" s="103"/>
      <c r="R125" s="103"/>
      <c r="S125" s="103"/>
      <c r="T125" s="104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7" t="s">
        <v>380</v>
      </c>
      <c r="AU125" s="7" t="s">
        <v>76</v>
      </c>
    </row>
    <row r="126" spans="1:65" s="18" customFormat="1" ht="54.75" customHeight="1" x14ac:dyDescent="0.2">
      <c r="A126" s="15"/>
      <c r="B126" s="16"/>
      <c r="C126" s="87" t="s">
        <v>163</v>
      </c>
      <c r="D126" s="87" t="s">
        <v>142</v>
      </c>
      <c r="E126" s="88" t="s">
        <v>2078</v>
      </c>
      <c r="F126" s="325" t="s">
        <v>2648</v>
      </c>
      <c r="G126" s="90" t="s">
        <v>240</v>
      </c>
      <c r="H126" s="348">
        <v>17</v>
      </c>
      <c r="I126" s="2"/>
      <c r="J126" s="92">
        <f>ROUND(I126*H126,2)</f>
        <v>0</v>
      </c>
      <c r="K126" s="89" t="s">
        <v>2280</v>
      </c>
      <c r="L126" s="16"/>
      <c r="M126" s="93" t="s">
        <v>1</v>
      </c>
      <c r="N126" s="94" t="s">
        <v>34</v>
      </c>
      <c r="O126" s="95">
        <v>0</v>
      </c>
      <c r="P126" s="95">
        <f>O126*H126</f>
        <v>0</v>
      </c>
      <c r="Q126" s="95">
        <v>0</v>
      </c>
      <c r="R126" s="95">
        <f>Q126*H126</f>
        <v>0</v>
      </c>
      <c r="S126" s="95">
        <v>0</v>
      </c>
      <c r="T126" s="96">
        <f>S126*H126</f>
        <v>0</v>
      </c>
      <c r="U126" s="15"/>
      <c r="V126" s="98"/>
      <c r="W126" s="15"/>
      <c r="X126" s="15"/>
      <c r="Y126" s="15"/>
      <c r="Z126" s="15"/>
      <c r="AA126" s="15"/>
      <c r="AB126" s="15"/>
      <c r="AC126" s="15"/>
      <c r="AD126" s="15"/>
      <c r="AE126" s="15"/>
      <c r="AR126" s="97" t="s">
        <v>147</v>
      </c>
      <c r="AT126" s="97" t="s">
        <v>142</v>
      </c>
      <c r="AU126" s="97" t="s">
        <v>76</v>
      </c>
      <c r="AY126" s="7" t="s">
        <v>140</v>
      </c>
      <c r="BE126" s="98">
        <f>IF(N126="základní",J126,0)</f>
        <v>0</v>
      </c>
      <c r="BF126" s="98">
        <f>IF(N126="snížená",J126,0)</f>
        <v>0</v>
      </c>
      <c r="BG126" s="98">
        <f>IF(N126="zákl. přenesená",J126,0)</f>
        <v>0</v>
      </c>
      <c r="BH126" s="98">
        <f>IF(N126="sníž. přenesená",J126,0)</f>
        <v>0</v>
      </c>
      <c r="BI126" s="98">
        <f>IF(N126="nulová",J126,0)</f>
        <v>0</v>
      </c>
      <c r="BJ126" s="7" t="s">
        <v>76</v>
      </c>
      <c r="BK126" s="98">
        <f>ROUND(I126*H126,2)</f>
        <v>0</v>
      </c>
      <c r="BL126" s="7" t="s">
        <v>147</v>
      </c>
      <c r="BM126" s="97" t="s">
        <v>178</v>
      </c>
    </row>
    <row r="127" spans="1:65" s="18" customFormat="1" ht="19.5" x14ac:dyDescent="0.2">
      <c r="A127" s="15"/>
      <c r="B127" s="16"/>
      <c r="C127" s="15"/>
      <c r="D127" s="99" t="s">
        <v>380</v>
      </c>
      <c r="E127" s="15"/>
      <c r="F127" s="327" t="s">
        <v>2649</v>
      </c>
      <c r="G127" s="15"/>
      <c r="H127" s="349"/>
      <c r="I127" s="345"/>
      <c r="J127" s="15"/>
      <c r="K127" s="15"/>
      <c r="L127" s="16"/>
      <c r="M127" s="101"/>
      <c r="N127" s="102"/>
      <c r="O127" s="103"/>
      <c r="P127" s="103"/>
      <c r="Q127" s="103"/>
      <c r="R127" s="103"/>
      <c r="S127" s="103"/>
      <c r="T127" s="10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7" t="s">
        <v>380</v>
      </c>
      <c r="AU127" s="7" t="s">
        <v>76</v>
      </c>
    </row>
    <row r="128" spans="1:65" s="247" customFormat="1" ht="15.75" customHeight="1" x14ac:dyDescent="0.2">
      <c r="A128" s="240"/>
      <c r="B128" s="241"/>
      <c r="C128" s="323">
        <v>4</v>
      </c>
      <c r="D128" s="323" t="s">
        <v>142</v>
      </c>
      <c r="E128" s="324" t="s">
        <v>2811</v>
      </c>
      <c r="F128" s="325" t="s">
        <v>2802</v>
      </c>
      <c r="G128" s="326" t="s">
        <v>1442</v>
      </c>
      <c r="H128" s="350">
        <v>10</v>
      </c>
      <c r="I128" s="2"/>
      <c r="J128" s="209">
        <f>ROUND(I128*H128,2)</f>
        <v>0</v>
      </c>
      <c r="K128" s="325" t="s">
        <v>2280</v>
      </c>
      <c r="L128" s="241"/>
      <c r="M128" s="251" t="s">
        <v>1</v>
      </c>
      <c r="N128" s="252" t="s">
        <v>34</v>
      </c>
      <c r="O128" s="245">
        <v>0</v>
      </c>
      <c r="P128" s="245">
        <f>O128*H128</f>
        <v>0</v>
      </c>
      <c r="Q128" s="245">
        <v>0</v>
      </c>
      <c r="R128" s="245">
        <f>Q128*H128</f>
        <v>0</v>
      </c>
      <c r="S128" s="245">
        <v>0</v>
      </c>
      <c r="T128" s="246">
        <f>S128*H128</f>
        <v>0</v>
      </c>
      <c r="U128" s="240"/>
      <c r="V128" s="250"/>
      <c r="W128" s="240"/>
      <c r="X128" s="240"/>
      <c r="Y128" s="240"/>
      <c r="Z128" s="240"/>
      <c r="AA128" s="240"/>
      <c r="AB128" s="240"/>
      <c r="AC128" s="240"/>
      <c r="AD128" s="240"/>
      <c r="AE128" s="240"/>
      <c r="AR128" s="248" t="s">
        <v>147</v>
      </c>
      <c r="AT128" s="248" t="s">
        <v>142</v>
      </c>
      <c r="AU128" s="248" t="s">
        <v>76</v>
      </c>
      <c r="AY128" s="249" t="s">
        <v>140</v>
      </c>
      <c r="BE128" s="250">
        <f>IF(N128="základní",J128,0)</f>
        <v>0</v>
      </c>
      <c r="BF128" s="250">
        <f>IF(N128="snížená",J128,0)</f>
        <v>0</v>
      </c>
      <c r="BG128" s="250">
        <f>IF(N128="zákl. přenesená",J128,0)</f>
        <v>0</v>
      </c>
      <c r="BH128" s="250">
        <f>IF(N128="sníž. přenesená",J128,0)</f>
        <v>0</v>
      </c>
      <c r="BI128" s="250">
        <f>IF(N128="nulová",J128,0)</f>
        <v>0</v>
      </c>
      <c r="BJ128" s="249" t="s">
        <v>76</v>
      </c>
      <c r="BK128" s="250">
        <f>ROUND(I128*H128,2)</f>
        <v>0</v>
      </c>
      <c r="BL128" s="249" t="s">
        <v>147</v>
      </c>
      <c r="BM128" s="248" t="s">
        <v>410</v>
      </c>
    </row>
    <row r="129" spans="1:65" s="321" customFormat="1" ht="21" x14ac:dyDescent="0.2">
      <c r="A129" s="322"/>
      <c r="B129" s="16"/>
      <c r="C129" s="322"/>
      <c r="D129" s="99" t="s">
        <v>380</v>
      </c>
      <c r="E129" s="322"/>
      <c r="F129" s="327" t="s">
        <v>2803</v>
      </c>
      <c r="G129" s="322"/>
      <c r="H129" s="349"/>
      <c r="I129" s="345"/>
      <c r="J129" s="322"/>
      <c r="K129" s="322"/>
      <c r="L129" s="16"/>
      <c r="M129" s="101"/>
      <c r="N129" s="102"/>
      <c r="O129" s="103"/>
      <c r="P129" s="103"/>
      <c r="Q129" s="103"/>
      <c r="R129" s="103"/>
      <c r="S129" s="103"/>
      <c r="T129" s="104"/>
      <c r="U129" s="322"/>
      <c r="V129" s="322"/>
      <c r="W129" s="322"/>
      <c r="X129" s="322"/>
      <c r="Y129" s="322"/>
      <c r="Z129" s="322"/>
      <c r="AA129" s="322"/>
      <c r="AB129" s="322"/>
      <c r="AC129" s="322"/>
      <c r="AD129" s="322"/>
      <c r="AE129" s="322"/>
      <c r="AT129" s="7" t="s">
        <v>380</v>
      </c>
      <c r="AU129" s="7" t="s">
        <v>76</v>
      </c>
    </row>
    <row r="130" spans="1:65" s="247" customFormat="1" ht="15.75" customHeight="1" x14ac:dyDescent="0.2">
      <c r="A130" s="240"/>
      <c r="B130" s="241"/>
      <c r="C130" s="323">
        <v>5</v>
      </c>
      <c r="D130" s="323" t="s">
        <v>142</v>
      </c>
      <c r="E130" s="324" t="s">
        <v>2810</v>
      </c>
      <c r="F130" s="325" t="s">
        <v>2802</v>
      </c>
      <c r="G130" s="326" t="s">
        <v>1442</v>
      </c>
      <c r="H130" s="350">
        <v>4</v>
      </c>
      <c r="I130" s="2"/>
      <c r="J130" s="209">
        <f>ROUND(I130*H130,2)</f>
        <v>0</v>
      </c>
      <c r="K130" s="325" t="s">
        <v>2280</v>
      </c>
      <c r="L130" s="241"/>
      <c r="M130" s="251" t="s">
        <v>1</v>
      </c>
      <c r="N130" s="252" t="s">
        <v>34</v>
      </c>
      <c r="O130" s="245">
        <v>0</v>
      </c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240"/>
      <c r="V130" s="250"/>
      <c r="W130" s="240"/>
      <c r="X130" s="240"/>
      <c r="Y130" s="240"/>
      <c r="Z130" s="240"/>
      <c r="AA130" s="240"/>
      <c r="AB130" s="240"/>
      <c r="AC130" s="240"/>
      <c r="AD130" s="240"/>
      <c r="AE130" s="240"/>
      <c r="AR130" s="248" t="s">
        <v>147</v>
      </c>
      <c r="AT130" s="248" t="s">
        <v>142</v>
      </c>
      <c r="AU130" s="248" t="s">
        <v>76</v>
      </c>
      <c r="AY130" s="249" t="s">
        <v>140</v>
      </c>
      <c r="BE130" s="250">
        <f>IF(N130="základní",J130,0)</f>
        <v>0</v>
      </c>
      <c r="BF130" s="250">
        <f>IF(N130="snížená",J130,0)</f>
        <v>0</v>
      </c>
      <c r="BG130" s="250">
        <f>IF(N130="zákl. přenesená",J130,0)</f>
        <v>0</v>
      </c>
      <c r="BH130" s="250">
        <f>IF(N130="sníž. přenesená",J130,0)</f>
        <v>0</v>
      </c>
      <c r="BI130" s="250">
        <f>IF(N130="nulová",J130,0)</f>
        <v>0</v>
      </c>
      <c r="BJ130" s="249" t="s">
        <v>76</v>
      </c>
      <c r="BK130" s="250">
        <f>ROUND(I130*H130,2)</f>
        <v>0</v>
      </c>
      <c r="BL130" s="249" t="s">
        <v>147</v>
      </c>
      <c r="BM130" s="248" t="s">
        <v>410</v>
      </c>
    </row>
    <row r="131" spans="1:65" s="247" customFormat="1" ht="35.25" customHeight="1" x14ac:dyDescent="0.2">
      <c r="A131" s="240"/>
      <c r="B131" s="241"/>
      <c r="C131" s="357"/>
      <c r="D131" s="99" t="s">
        <v>380</v>
      </c>
      <c r="E131" s="322"/>
      <c r="F131" s="327" t="s">
        <v>2806</v>
      </c>
      <c r="G131" s="358"/>
      <c r="H131" s="359"/>
      <c r="I131" s="354"/>
      <c r="J131" s="354"/>
      <c r="K131" s="347"/>
      <c r="L131" s="241"/>
      <c r="M131" s="251"/>
      <c r="N131" s="252"/>
      <c r="O131" s="245"/>
      <c r="P131" s="245"/>
      <c r="Q131" s="245"/>
      <c r="R131" s="245"/>
      <c r="S131" s="245"/>
      <c r="T131" s="246"/>
      <c r="U131" s="240"/>
      <c r="V131" s="250"/>
      <c r="W131" s="240"/>
      <c r="X131" s="240"/>
      <c r="Y131" s="240"/>
      <c r="Z131" s="240"/>
      <c r="AA131" s="240"/>
      <c r="AB131" s="240"/>
      <c r="AC131" s="240"/>
      <c r="AD131" s="240"/>
      <c r="AE131" s="240"/>
      <c r="AR131" s="248"/>
      <c r="AT131" s="248"/>
      <c r="AU131" s="248"/>
      <c r="AY131" s="249"/>
      <c r="BE131" s="250"/>
      <c r="BF131" s="250"/>
      <c r="BG131" s="250"/>
      <c r="BH131" s="250"/>
      <c r="BI131" s="250"/>
      <c r="BJ131" s="249"/>
      <c r="BK131" s="250"/>
      <c r="BL131" s="249"/>
      <c r="BM131" s="248"/>
    </row>
    <row r="132" spans="1:65" s="247" customFormat="1" ht="15.75" customHeight="1" x14ac:dyDescent="0.2">
      <c r="A132" s="240"/>
      <c r="B132" s="241"/>
      <c r="C132" s="360">
        <v>46027</v>
      </c>
      <c r="D132" s="323" t="s">
        <v>142</v>
      </c>
      <c r="E132" s="324" t="s">
        <v>2809</v>
      </c>
      <c r="F132" s="325" t="s">
        <v>2802</v>
      </c>
      <c r="G132" s="326" t="s">
        <v>1442</v>
      </c>
      <c r="H132" s="350">
        <v>6</v>
      </c>
      <c r="I132" s="2"/>
      <c r="J132" s="209">
        <f>ROUND(I132*H132,2)</f>
        <v>0</v>
      </c>
      <c r="K132" s="325" t="s">
        <v>2280</v>
      </c>
      <c r="L132" s="241"/>
      <c r="M132" s="251" t="s">
        <v>1</v>
      </c>
      <c r="N132" s="252" t="s">
        <v>34</v>
      </c>
      <c r="O132" s="245">
        <v>0</v>
      </c>
      <c r="P132" s="245">
        <f>O132*H132</f>
        <v>0</v>
      </c>
      <c r="Q132" s="245">
        <v>0</v>
      </c>
      <c r="R132" s="245">
        <f>Q132*H132</f>
        <v>0</v>
      </c>
      <c r="S132" s="245">
        <v>0</v>
      </c>
      <c r="T132" s="246">
        <f>S132*H132</f>
        <v>0</v>
      </c>
      <c r="U132" s="240"/>
      <c r="V132" s="250"/>
      <c r="W132" s="240"/>
      <c r="X132" s="240"/>
      <c r="Y132" s="240"/>
      <c r="Z132" s="240"/>
      <c r="AA132" s="240"/>
      <c r="AB132" s="240"/>
      <c r="AC132" s="240"/>
      <c r="AD132" s="240"/>
      <c r="AE132" s="240"/>
      <c r="AR132" s="248" t="s">
        <v>147</v>
      </c>
      <c r="AT132" s="248" t="s">
        <v>142</v>
      </c>
      <c r="AU132" s="248" t="s">
        <v>76</v>
      </c>
      <c r="AY132" s="249" t="s">
        <v>140</v>
      </c>
      <c r="BE132" s="250">
        <f>IF(N132="základní",J132,0)</f>
        <v>0</v>
      </c>
      <c r="BF132" s="250">
        <f>IF(N132="snížená",J132,0)</f>
        <v>0</v>
      </c>
      <c r="BG132" s="250">
        <f>IF(N132="zákl. přenesená",J132,0)</f>
        <v>0</v>
      </c>
      <c r="BH132" s="250">
        <f>IF(N132="sníž. přenesená",J132,0)</f>
        <v>0</v>
      </c>
      <c r="BI132" s="250">
        <f>IF(N132="nulová",J132,0)</f>
        <v>0</v>
      </c>
      <c r="BJ132" s="249" t="s">
        <v>76</v>
      </c>
      <c r="BK132" s="250">
        <f>ROUND(I132*H132,2)</f>
        <v>0</v>
      </c>
      <c r="BL132" s="249" t="s">
        <v>147</v>
      </c>
      <c r="BM132" s="248" t="s">
        <v>410</v>
      </c>
    </row>
    <row r="133" spans="1:65" s="247" customFormat="1" ht="26.25" customHeight="1" x14ac:dyDescent="0.2">
      <c r="A133" s="240"/>
      <c r="B133" s="241"/>
      <c r="C133" s="357"/>
      <c r="D133" s="99" t="s">
        <v>380</v>
      </c>
      <c r="E133" s="345"/>
      <c r="F133" s="327" t="s">
        <v>2807</v>
      </c>
      <c r="G133" s="358"/>
      <c r="H133" s="359"/>
      <c r="I133" s="354"/>
      <c r="J133" s="354"/>
      <c r="K133" s="347"/>
      <c r="L133" s="241"/>
      <c r="M133" s="251"/>
      <c r="N133" s="252"/>
      <c r="O133" s="245"/>
      <c r="P133" s="245"/>
      <c r="Q133" s="245"/>
      <c r="R133" s="245"/>
      <c r="S133" s="245"/>
      <c r="T133" s="246"/>
      <c r="U133" s="240"/>
      <c r="V133" s="250"/>
      <c r="W133" s="240"/>
      <c r="X133" s="240"/>
      <c r="Y133" s="240"/>
      <c r="Z133" s="240"/>
      <c r="AA133" s="240"/>
      <c r="AB133" s="240"/>
      <c r="AC133" s="240"/>
      <c r="AD133" s="240"/>
      <c r="AE133" s="240"/>
      <c r="AR133" s="248"/>
      <c r="AT133" s="248"/>
      <c r="AU133" s="248"/>
      <c r="AY133" s="249"/>
      <c r="BE133" s="250"/>
      <c r="BF133" s="250"/>
      <c r="BG133" s="250"/>
      <c r="BH133" s="250"/>
      <c r="BI133" s="250"/>
      <c r="BJ133" s="249"/>
      <c r="BK133" s="250"/>
      <c r="BL133" s="249"/>
      <c r="BM133" s="248"/>
    </row>
    <row r="134" spans="1:65" s="18" customFormat="1" ht="52.5" customHeight="1" x14ac:dyDescent="0.2">
      <c r="A134" s="15"/>
      <c r="B134" s="16"/>
      <c r="C134" s="87">
        <v>6</v>
      </c>
      <c r="D134" s="87" t="s">
        <v>142</v>
      </c>
      <c r="E134" s="88" t="s">
        <v>2079</v>
      </c>
      <c r="F134" s="325" t="s">
        <v>2685</v>
      </c>
      <c r="G134" s="90" t="s">
        <v>240</v>
      </c>
      <c r="H134" s="348">
        <v>24</v>
      </c>
      <c r="I134" s="2"/>
      <c r="J134" s="92">
        <f>ROUND(I134*H134,2)</f>
        <v>0</v>
      </c>
      <c r="K134" s="89" t="s">
        <v>2280</v>
      </c>
      <c r="L134" s="16"/>
      <c r="M134" s="93" t="s">
        <v>1</v>
      </c>
      <c r="N134" s="94" t="s">
        <v>34</v>
      </c>
      <c r="O134" s="95">
        <v>0</v>
      </c>
      <c r="P134" s="95">
        <f>O134*H134</f>
        <v>0</v>
      </c>
      <c r="Q134" s="95">
        <v>0</v>
      </c>
      <c r="R134" s="95">
        <f>Q134*H134</f>
        <v>0</v>
      </c>
      <c r="S134" s="95">
        <v>0</v>
      </c>
      <c r="T134" s="96">
        <f>S134*H134</f>
        <v>0</v>
      </c>
      <c r="U134" s="15"/>
      <c r="V134" s="15"/>
      <c r="W134" s="15"/>
      <c r="X134" s="15"/>
      <c r="Y134" s="98"/>
      <c r="Z134" s="98"/>
      <c r="AA134" s="15"/>
      <c r="AB134" s="15"/>
      <c r="AC134" s="15"/>
      <c r="AD134" s="15"/>
      <c r="AE134" s="15"/>
      <c r="AR134" s="97" t="s">
        <v>147</v>
      </c>
      <c r="AT134" s="97" t="s">
        <v>142</v>
      </c>
      <c r="AU134" s="97" t="s">
        <v>76</v>
      </c>
      <c r="AY134" s="7" t="s">
        <v>140</v>
      </c>
      <c r="BE134" s="98">
        <f>IF(N134="základní",J134,0)</f>
        <v>0</v>
      </c>
      <c r="BF134" s="98">
        <f>IF(N134="snížená",J134,0)</f>
        <v>0</v>
      </c>
      <c r="BG134" s="98">
        <f>IF(N134="zákl. přenesená",J134,0)</f>
        <v>0</v>
      </c>
      <c r="BH134" s="98">
        <f>IF(N134="sníž. přenesená",J134,0)</f>
        <v>0</v>
      </c>
      <c r="BI134" s="98">
        <f>IF(N134="nulová",J134,0)</f>
        <v>0</v>
      </c>
      <c r="BJ134" s="7" t="s">
        <v>76</v>
      </c>
      <c r="BK134" s="98">
        <f>ROUND(I134*H134,2)</f>
        <v>0</v>
      </c>
      <c r="BL134" s="7" t="s">
        <v>147</v>
      </c>
      <c r="BM134" s="97" t="s">
        <v>215</v>
      </c>
    </row>
    <row r="135" spans="1:65" s="18" customFormat="1" ht="19.5" x14ac:dyDescent="0.2">
      <c r="A135" s="15"/>
      <c r="B135" s="16"/>
      <c r="C135" s="15"/>
      <c r="D135" s="99" t="s">
        <v>380</v>
      </c>
      <c r="E135" s="15"/>
      <c r="F135" s="327" t="s">
        <v>2649</v>
      </c>
      <c r="G135" s="15"/>
      <c r="H135" s="349"/>
      <c r="I135" s="345"/>
      <c r="J135" s="15"/>
      <c r="K135" s="15"/>
      <c r="L135" s="16"/>
      <c r="M135" s="101"/>
      <c r="N135" s="102"/>
      <c r="O135" s="103"/>
      <c r="P135" s="103"/>
      <c r="Q135" s="103"/>
      <c r="R135" s="103"/>
      <c r="S135" s="103"/>
      <c r="T135" s="104"/>
      <c r="U135" s="15"/>
      <c r="V135" s="15"/>
      <c r="W135" s="15"/>
      <c r="X135" s="15"/>
      <c r="Y135" s="15"/>
      <c r="Z135" s="98"/>
      <c r="AA135" s="15"/>
      <c r="AB135" s="15"/>
      <c r="AC135" s="15"/>
      <c r="AD135" s="15"/>
      <c r="AE135" s="15"/>
      <c r="AT135" s="7" t="s">
        <v>380</v>
      </c>
      <c r="AU135" s="7" t="s">
        <v>76</v>
      </c>
    </row>
    <row r="136" spans="1:65" s="18" customFormat="1" ht="52.5" customHeight="1" x14ac:dyDescent="0.2">
      <c r="A136" s="15"/>
      <c r="B136" s="16"/>
      <c r="C136" s="87">
        <v>7</v>
      </c>
      <c r="D136" s="87" t="s">
        <v>142</v>
      </c>
      <c r="E136" s="88" t="s">
        <v>2080</v>
      </c>
      <c r="F136" s="325" t="s">
        <v>2685</v>
      </c>
      <c r="G136" s="90" t="s">
        <v>240</v>
      </c>
      <c r="H136" s="348">
        <v>75.924999999999997</v>
      </c>
      <c r="I136" s="2"/>
      <c r="J136" s="92">
        <f>ROUND(I136*H136,2)</f>
        <v>0</v>
      </c>
      <c r="K136" s="89" t="s">
        <v>2280</v>
      </c>
      <c r="L136" s="16"/>
      <c r="M136" s="93" t="s">
        <v>1</v>
      </c>
      <c r="N136" s="94" t="s">
        <v>34</v>
      </c>
      <c r="O136" s="95">
        <v>0</v>
      </c>
      <c r="P136" s="95">
        <f>O136*H136</f>
        <v>0</v>
      </c>
      <c r="Q136" s="95">
        <v>0</v>
      </c>
      <c r="R136" s="95">
        <f>Q136*H136</f>
        <v>0</v>
      </c>
      <c r="S136" s="95">
        <v>0</v>
      </c>
      <c r="T136" s="96">
        <f>S136*H136</f>
        <v>0</v>
      </c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R136" s="97" t="s">
        <v>147</v>
      </c>
      <c r="AT136" s="97" t="s">
        <v>142</v>
      </c>
      <c r="AU136" s="97" t="s">
        <v>76</v>
      </c>
      <c r="AY136" s="7" t="s">
        <v>140</v>
      </c>
      <c r="BE136" s="98">
        <f>IF(N136="základní",J136,0)</f>
        <v>0</v>
      </c>
      <c r="BF136" s="98">
        <f>IF(N136="snížená",J136,0)</f>
        <v>0</v>
      </c>
      <c r="BG136" s="98">
        <f>IF(N136="zákl. přenesená",J136,0)</f>
        <v>0</v>
      </c>
      <c r="BH136" s="98">
        <f>IF(N136="sníž. přenesená",J136,0)</f>
        <v>0</v>
      </c>
      <c r="BI136" s="98">
        <f>IF(N136="nulová",J136,0)</f>
        <v>0</v>
      </c>
      <c r="BJ136" s="7" t="s">
        <v>76</v>
      </c>
      <c r="BK136" s="98">
        <f>ROUND(I136*H136,2)</f>
        <v>0</v>
      </c>
      <c r="BL136" s="7" t="s">
        <v>147</v>
      </c>
      <c r="BM136" s="97" t="s">
        <v>360</v>
      </c>
    </row>
    <row r="137" spans="1:65" s="18" customFormat="1" ht="19.5" x14ac:dyDescent="0.2">
      <c r="A137" s="15"/>
      <c r="B137" s="16"/>
      <c r="C137" s="15"/>
      <c r="D137" s="99" t="s">
        <v>380</v>
      </c>
      <c r="E137" s="15"/>
      <c r="F137" s="327" t="s">
        <v>2649</v>
      </c>
      <c r="G137" s="15"/>
      <c r="H137" s="349"/>
      <c r="I137" s="15"/>
      <c r="J137" s="15"/>
      <c r="K137" s="15"/>
      <c r="L137" s="16"/>
      <c r="M137" s="101"/>
      <c r="N137" s="102"/>
      <c r="O137" s="103"/>
      <c r="P137" s="103"/>
      <c r="Q137" s="103"/>
      <c r="R137" s="103"/>
      <c r="S137" s="103"/>
      <c r="T137" s="10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7" t="s">
        <v>380</v>
      </c>
      <c r="AU137" s="7" t="s">
        <v>76</v>
      </c>
    </row>
    <row r="138" spans="1:65" s="247" customFormat="1" ht="15.75" customHeight="1" x14ac:dyDescent="0.2">
      <c r="A138" s="240"/>
      <c r="B138" s="241"/>
      <c r="C138" s="323">
        <v>8</v>
      </c>
      <c r="D138" s="323" t="s">
        <v>142</v>
      </c>
      <c r="E138" s="324" t="s">
        <v>2808</v>
      </c>
      <c r="F138" s="325" t="s">
        <v>2802</v>
      </c>
      <c r="G138" s="326" t="s">
        <v>1442</v>
      </c>
      <c r="H138" s="350">
        <v>143</v>
      </c>
      <c r="I138" s="2"/>
      <c r="J138" s="209">
        <f>ROUND(I138*H138,2)</f>
        <v>0</v>
      </c>
      <c r="K138" s="325" t="s">
        <v>2280</v>
      </c>
      <c r="L138" s="241"/>
      <c r="M138" s="251" t="s">
        <v>1</v>
      </c>
      <c r="N138" s="252" t="s">
        <v>34</v>
      </c>
      <c r="O138" s="245">
        <v>0</v>
      </c>
      <c r="P138" s="245">
        <f>O138*H138</f>
        <v>0</v>
      </c>
      <c r="Q138" s="245">
        <v>0</v>
      </c>
      <c r="R138" s="245">
        <f>Q138*H138</f>
        <v>0</v>
      </c>
      <c r="S138" s="245">
        <v>0</v>
      </c>
      <c r="T138" s="246">
        <f>S138*H138</f>
        <v>0</v>
      </c>
      <c r="U138" s="240"/>
      <c r="V138" s="250"/>
      <c r="W138" s="240"/>
      <c r="X138" s="240"/>
      <c r="Y138" s="240"/>
      <c r="Z138" s="240"/>
      <c r="AA138" s="240"/>
      <c r="AB138" s="240"/>
      <c r="AC138" s="240"/>
      <c r="AD138" s="240"/>
      <c r="AE138" s="240"/>
      <c r="AR138" s="248" t="s">
        <v>147</v>
      </c>
      <c r="AT138" s="248" t="s">
        <v>142</v>
      </c>
      <c r="AU138" s="248" t="s">
        <v>76</v>
      </c>
      <c r="AY138" s="249" t="s">
        <v>140</v>
      </c>
      <c r="BE138" s="250">
        <f>IF(N138="základní",J138,0)</f>
        <v>0</v>
      </c>
      <c r="BF138" s="250">
        <f>IF(N138="snížená",J138,0)</f>
        <v>0</v>
      </c>
      <c r="BG138" s="250">
        <f>IF(N138="zákl. přenesená",J138,0)</f>
        <v>0</v>
      </c>
      <c r="BH138" s="250">
        <f>IF(N138="sníž. přenesená",J138,0)</f>
        <v>0</v>
      </c>
      <c r="BI138" s="250">
        <f>IF(N138="nulová",J138,0)</f>
        <v>0</v>
      </c>
      <c r="BJ138" s="249" t="s">
        <v>76</v>
      </c>
      <c r="BK138" s="250">
        <f>ROUND(I138*H138,2)</f>
        <v>0</v>
      </c>
      <c r="BL138" s="249" t="s">
        <v>147</v>
      </c>
      <c r="BM138" s="248" t="s">
        <v>410</v>
      </c>
    </row>
    <row r="139" spans="1:65" s="321" customFormat="1" ht="32.25" x14ac:dyDescent="0.2">
      <c r="A139" s="322"/>
      <c r="B139" s="16"/>
      <c r="C139" s="322"/>
      <c r="D139" s="99" t="s">
        <v>380</v>
      </c>
      <c r="E139" s="322"/>
      <c r="F139" s="327" t="s">
        <v>2804</v>
      </c>
      <c r="G139" s="322"/>
      <c r="H139" s="349"/>
      <c r="I139" s="322"/>
      <c r="J139" s="322"/>
      <c r="K139" s="322"/>
      <c r="L139" s="16"/>
      <c r="M139" s="101"/>
      <c r="N139" s="102"/>
      <c r="O139" s="103"/>
      <c r="P139" s="103"/>
      <c r="Q139" s="103"/>
      <c r="R139" s="103"/>
      <c r="S139" s="103"/>
      <c r="T139" s="104"/>
      <c r="U139" s="322"/>
      <c r="V139" s="322"/>
      <c r="W139" s="322"/>
      <c r="X139" s="322"/>
      <c r="Y139" s="322"/>
      <c r="Z139" s="322"/>
      <c r="AA139" s="322"/>
      <c r="AB139" s="322"/>
      <c r="AC139" s="322"/>
      <c r="AD139" s="322"/>
      <c r="AE139" s="322"/>
      <c r="AT139" s="7" t="s">
        <v>380</v>
      </c>
      <c r="AU139" s="7" t="s">
        <v>76</v>
      </c>
    </row>
    <row r="140" spans="1:65" s="247" customFormat="1" ht="81" customHeight="1" x14ac:dyDescent="0.2">
      <c r="A140" s="240"/>
      <c r="B140" s="241"/>
      <c r="C140" s="323">
        <v>9</v>
      </c>
      <c r="D140" s="323" t="s">
        <v>142</v>
      </c>
      <c r="E140" s="324" t="s">
        <v>67</v>
      </c>
      <c r="F140" s="325" t="s">
        <v>2748</v>
      </c>
      <c r="G140" s="326" t="s">
        <v>1442</v>
      </c>
      <c r="H140" s="350">
        <v>5</v>
      </c>
      <c r="I140" s="2"/>
      <c r="J140" s="209">
        <f>ROUND(I140*H140,2)</f>
        <v>0</v>
      </c>
      <c r="K140" s="325" t="s">
        <v>2280</v>
      </c>
      <c r="L140" s="241"/>
      <c r="M140" s="251" t="s">
        <v>1</v>
      </c>
      <c r="N140" s="252" t="s">
        <v>34</v>
      </c>
      <c r="O140" s="245">
        <v>0</v>
      </c>
      <c r="P140" s="245">
        <f>O140*H140</f>
        <v>0</v>
      </c>
      <c r="Q140" s="245">
        <v>0</v>
      </c>
      <c r="R140" s="245">
        <f>Q140*H140</f>
        <v>0</v>
      </c>
      <c r="S140" s="245">
        <v>0</v>
      </c>
      <c r="T140" s="246">
        <f>S140*H140</f>
        <v>0</v>
      </c>
      <c r="U140" s="240"/>
      <c r="V140" s="240"/>
      <c r="W140"/>
      <c r="X140" s="240"/>
      <c r="Y140" s="240"/>
      <c r="Z140" s="240"/>
      <c r="AA140" s="240"/>
      <c r="AB140" s="240"/>
      <c r="AC140" s="240"/>
      <c r="AD140" s="240"/>
      <c r="AE140" s="240"/>
      <c r="AR140" s="248" t="s">
        <v>147</v>
      </c>
      <c r="AT140" s="248" t="s">
        <v>142</v>
      </c>
      <c r="AU140" s="248" t="s">
        <v>76</v>
      </c>
      <c r="AY140" s="249" t="s">
        <v>140</v>
      </c>
      <c r="BE140" s="250">
        <f>IF(N140="základní",J140,0)</f>
        <v>0</v>
      </c>
      <c r="BF140" s="250">
        <f>IF(N140="snížená",J140,0)</f>
        <v>0</v>
      </c>
      <c r="BG140" s="250">
        <f>IF(N140="zákl. přenesená",J140,0)</f>
        <v>0</v>
      </c>
      <c r="BH140" s="250">
        <f>IF(N140="sníž. přenesená",J140,0)</f>
        <v>0</v>
      </c>
      <c r="BI140" s="250">
        <f>IF(N140="nulová",J140,0)</f>
        <v>0</v>
      </c>
      <c r="BJ140" s="249" t="s">
        <v>76</v>
      </c>
      <c r="BK140" s="250">
        <f>ROUND(I140*H140,2)</f>
        <v>0</v>
      </c>
      <c r="BL140" s="249" t="s">
        <v>147</v>
      </c>
      <c r="BM140" s="248" t="s">
        <v>376</v>
      </c>
    </row>
    <row r="141" spans="1:65" s="18" customFormat="1" ht="19.5" x14ac:dyDescent="0.2">
      <c r="A141" s="15"/>
      <c r="B141" s="16"/>
      <c r="C141" s="15"/>
      <c r="D141" s="99" t="s">
        <v>380</v>
      </c>
      <c r="E141" s="15"/>
      <c r="F141" s="327" t="s">
        <v>2649</v>
      </c>
      <c r="G141" s="15"/>
      <c r="H141" s="349"/>
      <c r="I141" s="15"/>
      <c r="J141" s="15"/>
      <c r="K141" s="15"/>
      <c r="L141" s="16"/>
      <c r="M141" s="101"/>
      <c r="N141" s="102"/>
      <c r="O141" s="103"/>
      <c r="P141" s="103"/>
      <c r="Q141" s="103"/>
      <c r="R141" s="103"/>
      <c r="S141" s="103"/>
      <c r="T141" s="10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7" t="s">
        <v>380</v>
      </c>
      <c r="AU141" s="7" t="s">
        <v>76</v>
      </c>
    </row>
    <row r="142" spans="1:65" s="247" customFormat="1" ht="66.75" customHeight="1" x14ac:dyDescent="0.2">
      <c r="A142" s="240"/>
      <c r="B142" s="241"/>
      <c r="C142" s="323">
        <v>10</v>
      </c>
      <c r="D142" s="323" t="s">
        <v>142</v>
      </c>
      <c r="E142" s="324" t="s">
        <v>2081</v>
      </c>
      <c r="F142" s="325" t="s">
        <v>2749</v>
      </c>
      <c r="G142" s="326" t="s">
        <v>240</v>
      </c>
      <c r="H142" s="350">
        <v>10</v>
      </c>
      <c r="I142" s="2"/>
      <c r="J142" s="209">
        <f>ROUND(I142*H142,2)</f>
        <v>0</v>
      </c>
      <c r="K142" s="325" t="s">
        <v>2280</v>
      </c>
      <c r="L142" s="241"/>
      <c r="M142" s="251" t="s">
        <v>1</v>
      </c>
      <c r="N142" s="252" t="s">
        <v>34</v>
      </c>
      <c r="O142" s="245">
        <v>0</v>
      </c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240"/>
      <c r="V142" s="240"/>
      <c r="W142" s="346"/>
      <c r="X142" s="240"/>
      <c r="Y142" s="240"/>
      <c r="Z142" s="240"/>
      <c r="AA142" s="240"/>
      <c r="AB142" s="240"/>
      <c r="AC142" s="240"/>
      <c r="AD142" s="240"/>
      <c r="AE142" s="240"/>
      <c r="AR142" s="248" t="s">
        <v>147</v>
      </c>
      <c r="AT142" s="248" t="s">
        <v>142</v>
      </c>
      <c r="AU142" s="248" t="s">
        <v>76</v>
      </c>
      <c r="AY142" s="249" t="s">
        <v>140</v>
      </c>
      <c r="BE142" s="250">
        <f>IF(N142="základní",J142,0)</f>
        <v>0</v>
      </c>
      <c r="BF142" s="250">
        <f>IF(N142="snížená",J142,0)</f>
        <v>0</v>
      </c>
      <c r="BG142" s="250">
        <f>IF(N142="zákl. přenesená",J142,0)</f>
        <v>0</v>
      </c>
      <c r="BH142" s="250">
        <f>IF(N142="sníž. přenesená",J142,0)</f>
        <v>0</v>
      </c>
      <c r="BI142" s="250">
        <f>IF(N142="nulová",J142,0)</f>
        <v>0</v>
      </c>
      <c r="BJ142" s="249" t="s">
        <v>76</v>
      </c>
      <c r="BK142" s="250">
        <f>ROUND(I142*H142,2)</f>
        <v>0</v>
      </c>
      <c r="BL142" s="249" t="s">
        <v>147</v>
      </c>
      <c r="BM142" s="248" t="s">
        <v>397</v>
      </c>
    </row>
    <row r="143" spans="1:65" s="18" customFormat="1" ht="19.5" x14ac:dyDescent="0.2">
      <c r="A143" s="15"/>
      <c r="B143" s="16"/>
      <c r="C143" s="15"/>
      <c r="D143" s="99" t="s">
        <v>380</v>
      </c>
      <c r="E143" s="15"/>
      <c r="F143" s="327" t="s">
        <v>2649</v>
      </c>
      <c r="G143" s="15"/>
      <c r="H143" s="349"/>
      <c r="I143" s="15"/>
      <c r="J143" s="15"/>
      <c r="K143" s="15"/>
      <c r="L143" s="16"/>
      <c r="M143" s="101"/>
      <c r="N143" s="102"/>
      <c r="O143" s="103"/>
      <c r="P143" s="103"/>
      <c r="Q143" s="103"/>
      <c r="R143" s="103"/>
      <c r="S143" s="103"/>
      <c r="T143" s="10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7" t="s">
        <v>380</v>
      </c>
      <c r="AU143" s="7" t="s">
        <v>76</v>
      </c>
    </row>
    <row r="144" spans="1:65" s="247" customFormat="1" ht="21.75" customHeight="1" x14ac:dyDescent="0.2">
      <c r="A144" s="240"/>
      <c r="B144" s="241"/>
      <c r="C144" s="323">
        <v>11</v>
      </c>
      <c r="D144" s="323" t="s">
        <v>142</v>
      </c>
      <c r="E144" s="324" t="s">
        <v>2082</v>
      </c>
      <c r="F144" s="325" t="s">
        <v>2651</v>
      </c>
      <c r="G144" s="326" t="s">
        <v>240</v>
      </c>
      <c r="H144" s="350">
        <v>10</v>
      </c>
      <c r="I144" s="2"/>
      <c r="J144" s="209">
        <f>ROUND(I144*H144,2)</f>
        <v>0</v>
      </c>
      <c r="K144" s="325" t="s">
        <v>2280</v>
      </c>
      <c r="L144" s="241"/>
      <c r="M144" s="251" t="s">
        <v>1</v>
      </c>
      <c r="N144" s="252" t="s">
        <v>34</v>
      </c>
      <c r="O144" s="245">
        <v>0</v>
      </c>
      <c r="P144" s="245">
        <f>O144*H144</f>
        <v>0</v>
      </c>
      <c r="Q144" s="245">
        <v>0</v>
      </c>
      <c r="R144" s="245">
        <f>Q144*H144</f>
        <v>0</v>
      </c>
      <c r="S144" s="245">
        <v>0</v>
      </c>
      <c r="T144" s="246">
        <f>S144*H144</f>
        <v>0</v>
      </c>
      <c r="U144" s="240"/>
      <c r="V144" s="240"/>
      <c r="W144" s="240"/>
      <c r="X144" s="240"/>
      <c r="Y144" s="240"/>
      <c r="Z144" s="240"/>
      <c r="AA144" s="240"/>
      <c r="AB144" s="240"/>
      <c r="AC144" s="240"/>
      <c r="AD144" s="240"/>
      <c r="AE144" s="240"/>
      <c r="AR144" s="248" t="s">
        <v>147</v>
      </c>
      <c r="AT144" s="248" t="s">
        <v>142</v>
      </c>
      <c r="AU144" s="248" t="s">
        <v>76</v>
      </c>
      <c r="AY144" s="249" t="s">
        <v>140</v>
      </c>
      <c r="BE144" s="250">
        <f>IF(N144="základní",J144,0)</f>
        <v>0</v>
      </c>
      <c r="BF144" s="250">
        <f>IF(N144="snížená",J144,0)</f>
        <v>0</v>
      </c>
      <c r="BG144" s="250">
        <f>IF(N144="zákl. přenesená",J144,0)</f>
        <v>0</v>
      </c>
      <c r="BH144" s="250">
        <f>IF(N144="sníž. přenesená",J144,0)</f>
        <v>0</v>
      </c>
      <c r="BI144" s="250">
        <f>IF(N144="nulová",J144,0)</f>
        <v>0</v>
      </c>
      <c r="BJ144" s="249" t="s">
        <v>76</v>
      </c>
      <c r="BK144" s="250">
        <f>ROUND(I144*H144,2)</f>
        <v>0</v>
      </c>
      <c r="BL144" s="249" t="s">
        <v>147</v>
      </c>
      <c r="BM144" s="248" t="s">
        <v>410</v>
      </c>
    </row>
    <row r="145" spans="1:65" s="18" customFormat="1" ht="19.5" x14ac:dyDescent="0.2">
      <c r="A145" s="15"/>
      <c r="B145" s="16"/>
      <c r="C145" s="15"/>
      <c r="D145" s="99" t="s">
        <v>380</v>
      </c>
      <c r="E145" s="15"/>
      <c r="F145" s="327" t="s">
        <v>2650</v>
      </c>
      <c r="G145" s="15"/>
      <c r="H145" s="349"/>
      <c r="I145" s="15"/>
      <c r="J145" s="15"/>
      <c r="K145" s="15"/>
      <c r="L145" s="16"/>
      <c r="M145" s="101"/>
      <c r="N145" s="102"/>
      <c r="O145" s="103"/>
      <c r="P145" s="103"/>
      <c r="Q145" s="103"/>
      <c r="R145" s="103"/>
      <c r="S145" s="103"/>
      <c r="T145" s="10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7" t="s">
        <v>380</v>
      </c>
      <c r="AU145" s="7" t="s">
        <v>76</v>
      </c>
    </row>
    <row r="146" spans="1:65" s="247" customFormat="1" ht="16.5" customHeight="1" x14ac:dyDescent="0.2">
      <c r="A146" s="240"/>
      <c r="B146" s="241"/>
      <c r="C146" s="323">
        <v>12</v>
      </c>
      <c r="D146" s="323" t="s">
        <v>142</v>
      </c>
      <c r="E146" s="324" t="s">
        <v>2083</v>
      </c>
      <c r="F146" s="325" t="s">
        <v>2652</v>
      </c>
      <c r="G146" s="326" t="s">
        <v>1442</v>
      </c>
      <c r="H146" s="350">
        <v>10</v>
      </c>
      <c r="I146" s="2"/>
      <c r="J146" s="209">
        <f>ROUND(I146*H146,2)</f>
        <v>0</v>
      </c>
      <c r="K146" s="325" t="s">
        <v>2280</v>
      </c>
      <c r="L146" s="241"/>
      <c r="M146" s="251" t="s">
        <v>1</v>
      </c>
      <c r="N146" s="252" t="s">
        <v>34</v>
      </c>
      <c r="O146" s="245">
        <v>0</v>
      </c>
      <c r="P146" s="245">
        <f>O146*H146</f>
        <v>0</v>
      </c>
      <c r="Q146" s="245">
        <v>0</v>
      </c>
      <c r="R146" s="245">
        <f>Q146*H146</f>
        <v>0</v>
      </c>
      <c r="S146" s="245">
        <v>0</v>
      </c>
      <c r="T146" s="246">
        <f>S146*H146</f>
        <v>0</v>
      </c>
      <c r="U146" s="240"/>
      <c r="V146" s="240"/>
      <c r="W146" s="240"/>
      <c r="X146" s="240"/>
      <c r="Y146" s="240"/>
      <c r="Z146" s="240"/>
      <c r="AA146" s="240"/>
      <c r="AB146" s="240"/>
      <c r="AC146" s="240"/>
      <c r="AD146" s="240"/>
      <c r="AE146" s="240"/>
      <c r="AR146" s="248" t="s">
        <v>147</v>
      </c>
      <c r="AT146" s="248" t="s">
        <v>142</v>
      </c>
      <c r="AU146" s="248" t="s">
        <v>76</v>
      </c>
      <c r="AY146" s="249" t="s">
        <v>140</v>
      </c>
      <c r="BE146" s="250">
        <f>IF(N146="základní",J146,0)</f>
        <v>0</v>
      </c>
      <c r="BF146" s="250">
        <f>IF(N146="snížená",J146,0)</f>
        <v>0</v>
      </c>
      <c r="BG146" s="250">
        <f>IF(N146="zákl. přenesená",J146,0)</f>
        <v>0</v>
      </c>
      <c r="BH146" s="250">
        <f>IF(N146="sníž. přenesená",J146,0)</f>
        <v>0</v>
      </c>
      <c r="BI146" s="250">
        <f>IF(N146="nulová",J146,0)</f>
        <v>0</v>
      </c>
      <c r="BJ146" s="249" t="s">
        <v>76</v>
      </c>
      <c r="BK146" s="250">
        <f>ROUND(I146*H146,2)</f>
        <v>0</v>
      </c>
      <c r="BL146" s="249" t="s">
        <v>147</v>
      </c>
      <c r="BM146" s="248" t="s">
        <v>427</v>
      </c>
    </row>
    <row r="147" spans="1:65" s="18" customFormat="1" ht="19.5" x14ac:dyDescent="0.2">
      <c r="A147" s="15"/>
      <c r="B147" s="16"/>
      <c r="C147" s="15"/>
      <c r="D147" s="99" t="s">
        <v>380</v>
      </c>
      <c r="E147" s="15"/>
      <c r="F147" s="327" t="s">
        <v>2650</v>
      </c>
      <c r="G147" s="15"/>
      <c r="H147" s="349"/>
      <c r="I147" s="15"/>
      <c r="J147" s="15"/>
      <c r="K147" s="15"/>
      <c r="L147" s="16"/>
      <c r="M147" s="101"/>
      <c r="N147" s="102"/>
      <c r="O147" s="103"/>
      <c r="P147" s="103"/>
      <c r="Q147" s="103"/>
      <c r="R147" s="103"/>
      <c r="S147" s="103"/>
      <c r="T147" s="10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7" t="s">
        <v>380</v>
      </c>
      <c r="AU147" s="7" t="s">
        <v>76</v>
      </c>
    </row>
    <row r="148" spans="1:65" s="18" customFormat="1" ht="16.5" customHeight="1" x14ac:dyDescent="0.2">
      <c r="A148" s="15"/>
      <c r="B148" s="16"/>
      <c r="C148" s="87">
        <v>13</v>
      </c>
      <c r="D148" s="87" t="s">
        <v>142</v>
      </c>
      <c r="E148" s="88" t="s">
        <v>2084</v>
      </c>
      <c r="F148" s="325" t="s">
        <v>2085</v>
      </c>
      <c r="G148" s="90" t="s">
        <v>1442</v>
      </c>
      <c r="H148" s="348">
        <v>6</v>
      </c>
      <c r="I148" s="2"/>
      <c r="J148" s="92">
        <f>ROUND(I148*H148,2)</f>
        <v>0</v>
      </c>
      <c r="K148" s="89" t="s">
        <v>2280</v>
      </c>
      <c r="L148" s="16"/>
      <c r="M148" s="93" t="s">
        <v>1</v>
      </c>
      <c r="N148" s="94" t="s">
        <v>34</v>
      </c>
      <c r="O148" s="95">
        <v>0</v>
      </c>
      <c r="P148" s="95">
        <f>O148*H148</f>
        <v>0</v>
      </c>
      <c r="Q148" s="95">
        <v>0</v>
      </c>
      <c r="R148" s="95">
        <f>Q148*H148</f>
        <v>0</v>
      </c>
      <c r="S148" s="95">
        <v>0</v>
      </c>
      <c r="T148" s="96">
        <f>S148*H148</f>
        <v>0</v>
      </c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R148" s="97" t="s">
        <v>147</v>
      </c>
      <c r="AT148" s="97" t="s">
        <v>142</v>
      </c>
      <c r="AU148" s="97" t="s">
        <v>76</v>
      </c>
      <c r="AY148" s="7" t="s">
        <v>140</v>
      </c>
      <c r="BE148" s="98">
        <f>IF(N148="základní",J148,0)</f>
        <v>0</v>
      </c>
      <c r="BF148" s="98">
        <f>IF(N148="snížená",J148,0)</f>
        <v>0</v>
      </c>
      <c r="BG148" s="98">
        <f>IF(N148="zákl. přenesená",J148,0)</f>
        <v>0</v>
      </c>
      <c r="BH148" s="98">
        <f>IF(N148="sníž. přenesená",J148,0)</f>
        <v>0</v>
      </c>
      <c r="BI148" s="98">
        <f>IF(N148="nulová",J148,0)</f>
        <v>0</v>
      </c>
      <c r="BJ148" s="7" t="s">
        <v>76</v>
      </c>
      <c r="BK148" s="98">
        <f>ROUND(I148*H148,2)</f>
        <v>0</v>
      </c>
      <c r="BL148" s="7" t="s">
        <v>147</v>
      </c>
      <c r="BM148" s="97" t="s">
        <v>438</v>
      </c>
    </row>
    <row r="149" spans="1:65" s="18" customFormat="1" ht="19.5" x14ac:dyDescent="0.2">
      <c r="A149" s="15"/>
      <c r="B149" s="16"/>
      <c r="C149" s="15"/>
      <c r="D149" s="99" t="s">
        <v>380</v>
      </c>
      <c r="E149" s="15"/>
      <c r="F149" s="327" t="s">
        <v>2650</v>
      </c>
      <c r="G149" s="15"/>
      <c r="H149" s="349"/>
      <c r="I149" s="15"/>
      <c r="J149" s="15"/>
      <c r="K149" s="15"/>
      <c r="L149" s="16"/>
      <c r="M149" s="101"/>
      <c r="N149" s="102"/>
      <c r="O149" s="103"/>
      <c r="P149" s="103"/>
      <c r="Q149" s="103"/>
      <c r="R149" s="103"/>
      <c r="S149" s="103"/>
      <c r="T149" s="10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7" t="s">
        <v>380</v>
      </c>
      <c r="AU149" s="7" t="s">
        <v>76</v>
      </c>
    </row>
    <row r="150" spans="1:65" s="18" customFormat="1" ht="16.5" customHeight="1" x14ac:dyDescent="0.2">
      <c r="A150" s="15"/>
      <c r="B150" s="16"/>
      <c r="C150" s="87">
        <v>14</v>
      </c>
      <c r="D150" s="87" t="s">
        <v>142</v>
      </c>
      <c r="E150" s="88" t="s">
        <v>2086</v>
      </c>
      <c r="F150" s="325" t="s">
        <v>2087</v>
      </c>
      <c r="G150" s="90" t="s">
        <v>1442</v>
      </c>
      <c r="H150" s="348">
        <v>13</v>
      </c>
      <c r="I150" s="2"/>
      <c r="J150" s="92">
        <f>ROUND(I150*H150,2)</f>
        <v>0</v>
      </c>
      <c r="K150" s="89" t="s">
        <v>2280</v>
      </c>
      <c r="L150" s="16"/>
      <c r="M150" s="93" t="s">
        <v>1</v>
      </c>
      <c r="N150" s="94" t="s">
        <v>34</v>
      </c>
      <c r="O150" s="95">
        <v>0</v>
      </c>
      <c r="P150" s="95">
        <f>O150*H150</f>
        <v>0</v>
      </c>
      <c r="Q150" s="95">
        <v>0</v>
      </c>
      <c r="R150" s="95">
        <f>Q150*H150</f>
        <v>0</v>
      </c>
      <c r="S150" s="95">
        <v>0</v>
      </c>
      <c r="T150" s="96">
        <f>S150*H150</f>
        <v>0</v>
      </c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R150" s="97" t="s">
        <v>147</v>
      </c>
      <c r="AT150" s="97" t="s">
        <v>142</v>
      </c>
      <c r="AU150" s="97" t="s">
        <v>76</v>
      </c>
      <c r="AY150" s="7" t="s">
        <v>140</v>
      </c>
      <c r="BE150" s="98">
        <f>IF(N150="základní",J150,0)</f>
        <v>0</v>
      </c>
      <c r="BF150" s="98">
        <f>IF(N150="snížená",J150,0)</f>
        <v>0</v>
      </c>
      <c r="BG150" s="98">
        <f>IF(N150="zákl. přenesená",J150,0)</f>
        <v>0</v>
      </c>
      <c r="BH150" s="98">
        <f>IF(N150="sníž. přenesená",J150,0)</f>
        <v>0</v>
      </c>
      <c r="BI150" s="98">
        <f>IF(N150="nulová",J150,0)</f>
        <v>0</v>
      </c>
      <c r="BJ150" s="7" t="s">
        <v>76</v>
      </c>
      <c r="BK150" s="98">
        <f>ROUND(I150*H150,2)</f>
        <v>0</v>
      </c>
      <c r="BL150" s="7" t="s">
        <v>147</v>
      </c>
      <c r="BM150" s="97" t="s">
        <v>467</v>
      </c>
    </row>
    <row r="151" spans="1:65" s="18" customFormat="1" ht="19.5" x14ac:dyDescent="0.2">
      <c r="A151" s="15"/>
      <c r="B151" s="16"/>
      <c r="C151" s="15"/>
      <c r="D151" s="99" t="s">
        <v>380</v>
      </c>
      <c r="E151" s="15"/>
      <c r="F151" s="327" t="s">
        <v>2650</v>
      </c>
      <c r="G151" s="15"/>
      <c r="H151" s="349"/>
      <c r="I151" s="15"/>
      <c r="J151" s="15"/>
      <c r="K151" s="15"/>
      <c r="L151" s="16"/>
      <c r="M151" s="101"/>
      <c r="N151" s="102"/>
      <c r="O151" s="103"/>
      <c r="P151" s="103"/>
      <c r="Q151" s="103"/>
      <c r="R151" s="103"/>
      <c r="S151" s="103"/>
      <c r="T151" s="10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7" t="s">
        <v>380</v>
      </c>
      <c r="AU151" s="7" t="s">
        <v>76</v>
      </c>
    </row>
    <row r="152" spans="1:65" s="18" customFormat="1" ht="56.25" customHeight="1" x14ac:dyDescent="0.2">
      <c r="A152" s="15"/>
      <c r="B152" s="16"/>
      <c r="C152" s="87">
        <v>15</v>
      </c>
      <c r="D152" s="87" t="s">
        <v>142</v>
      </c>
      <c r="E152" s="88" t="s">
        <v>2088</v>
      </c>
      <c r="F152" s="325" t="s">
        <v>2653</v>
      </c>
      <c r="G152" s="90" t="s">
        <v>1442</v>
      </c>
      <c r="H152" s="348">
        <v>3</v>
      </c>
      <c r="I152" s="2"/>
      <c r="J152" s="92">
        <f>ROUND(I152*H152,2)</f>
        <v>0</v>
      </c>
      <c r="K152" s="89" t="s">
        <v>2280</v>
      </c>
      <c r="L152" s="16"/>
      <c r="M152" s="93" t="s">
        <v>1</v>
      </c>
      <c r="N152" s="94" t="s">
        <v>34</v>
      </c>
      <c r="O152" s="95">
        <v>0</v>
      </c>
      <c r="P152" s="95">
        <f>O152*H152</f>
        <v>0</v>
      </c>
      <c r="Q152" s="95">
        <v>0</v>
      </c>
      <c r="R152" s="95">
        <f>Q152*H152</f>
        <v>0</v>
      </c>
      <c r="S152" s="95">
        <v>0</v>
      </c>
      <c r="T152" s="96">
        <f>S152*H152</f>
        <v>0</v>
      </c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R152" s="97" t="s">
        <v>147</v>
      </c>
      <c r="AT152" s="97" t="s">
        <v>142</v>
      </c>
      <c r="AU152" s="97" t="s">
        <v>76</v>
      </c>
      <c r="AY152" s="7" t="s">
        <v>140</v>
      </c>
      <c r="BE152" s="98">
        <f>IF(N152="základní",J152,0)</f>
        <v>0</v>
      </c>
      <c r="BF152" s="98">
        <f>IF(N152="snížená",J152,0)</f>
        <v>0</v>
      </c>
      <c r="BG152" s="98">
        <f>IF(N152="zákl. přenesená",J152,0)</f>
        <v>0</v>
      </c>
      <c r="BH152" s="98">
        <f>IF(N152="sníž. přenesená",J152,0)</f>
        <v>0</v>
      </c>
      <c r="BI152" s="98">
        <f>IF(N152="nulová",J152,0)</f>
        <v>0</v>
      </c>
      <c r="BJ152" s="7" t="s">
        <v>76</v>
      </c>
      <c r="BK152" s="98">
        <f>ROUND(I152*H152,2)</f>
        <v>0</v>
      </c>
      <c r="BL152" s="7" t="s">
        <v>147</v>
      </c>
      <c r="BM152" s="97" t="s">
        <v>479</v>
      </c>
    </row>
    <row r="153" spans="1:65" s="18" customFormat="1" ht="19.5" x14ac:dyDescent="0.2">
      <c r="A153" s="15"/>
      <c r="B153" s="16"/>
      <c r="C153" s="15"/>
      <c r="D153" s="99" t="s">
        <v>380</v>
      </c>
      <c r="E153" s="15"/>
      <c r="F153" s="327" t="s">
        <v>2649</v>
      </c>
      <c r="G153" s="15"/>
      <c r="H153" s="349"/>
      <c r="I153" s="15"/>
      <c r="J153" s="15"/>
      <c r="K153" s="15"/>
      <c r="L153" s="16"/>
      <c r="M153" s="101"/>
      <c r="N153" s="102"/>
      <c r="O153" s="103"/>
      <c r="P153" s="103"/>
      <c r="Q153" s="103"/>
      <c r="R153" s="103"/>
      <c r="S153" s="103"/>
      <c r="T153" s="104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7" t="s">
        <v>380</v>
      </c>
      <c r="AU153" s="7" t="s">
        <v>76</v>
      </c>
    </row>
    <row r="154" spans="1:65" s="18" customFormat="1" ht="53.25" customHeight="1" x14ac:dyDescent="0.2">
      <c r="A154" s="15"/>
      <c r="B154" s="16"/>
      <c r="C154" s="87">
        <v>16</v>
      </c>
      <c r="D154" s="87" t="s">
        <v>142</v>
      </c>
      <c r="E154" s="88" t="s">
        <v>2089</v>
      </c>
      <c r="F154" s="325" t="s">
        <v>2654</v>
      </c>
      <c r="G154" s="90" t="s">
        <v>1442</v>
      </c>
      <c r="H154" s="348">
        <v>1</v>
      </c>
      <c r="I154" s="2"/>
      <c r="J154" s="92">
        <f>ROUND(I154*H154,2)</f>
        <v>0</v>
      </c>
      <c r="K154" s="89" t="s">
        <v>2280</v>
      </c>
      <c r="L154" s="16"/>
      <c r="M154" s="93" t="s">
        <v>1</v>
      </c>
      <c r="N154" s="94" t="s">
        <v>34</v>
      </c>
      <c r="O154" s="95">
        <v>0</v>
      </c>
      <c r="P154" s="95">
        <f>O154*H154</f>
        <v>0</v>
      </c>
      <c r="Q154" s="95">
        <v>0</v>
      </c>
      <c r="R154" s="95">
        <f>Q154*H154</f>
        <v>0</v>
      </c>
      <c r="S154" s="95">
        <v>0</v>
      </c>
      <c r="T154" s="96">
        <f>S154*H154</f>
        <v>0</v>
      </c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R154" s="97" t="s">
        <v>147</v>
      </c>
      <c r="AT154" s="97" t="s">
        <v>142</v>
      </c>
      <c r="AU154" s="97" t="s">
        <v>76</v>
      </c>
      <c r="AY154" s="7" t="s">
        <v>140</v>
      </c>
      <c r="BE154" s="98">
        <f>IF(N154="základní",J154,0)</f>
        <v>0</v>
      </c>
      <c r="BF154" s="98">
        <f>IF(N154="snížená",J154,0)</f>
        <v>0</v>
      </c>
      <c r="BG154" s="98">
        <f>IF(N154="zákl. přenesená",J154,0)</f>
        <v>0</v>
      </c>
      <c r="BH154" s="98">
        <f>IF(N154="sníž. přenesená",J154,0)</f>
        <v>0</v>
      </c>
      <c r="BI154" s="98">
        <f>IF(N154="nulová",J154,0)</f>
        <v>0</v>
      </c>
      <c r="BJ154" s="7" t="s">
        <v>76</v>
      </c>
      <c r="BK154" s="98">
        <f>ROUND(I154*H154,2)</f>
        <v>0</v>
      </c>
      <c r="BL154" s="7" t="s">
        <v>147</v>
      </c>
      <c r="BM154" s="97" t="s">
        <v>508</v>
      </c>
    </row>
    <row r="155" spans="1:65" s="18" customFormat="1" ht="19.5" x14ac:dyDescent="0.2">
      <c r="A155" s="15"/>
      <c r="B155" s="16"/>
      <c r="C155" s="15"/>
      <c r="D155" s="99" t="s">
        <v>380</v>
      </c>
      <c r="E155" s="15"/>
      <c r="F155" s="327" t="s">
        <v>2649</v>
      </c>
      <c r="G155" s="15"/>
      <c r="H155" s="349"/>
      <c r="I155" s="15"/>
      <c r="J155" s="15"/>
      <c r="K155" s="15"/>
      <c r="L155" s="16"/>
      <c r="M155" s="101"/>
      <c r="N155" s="102"/>
      <c r="O155" s="103"/>
      <c r="P155" s="103"/>
      <c r="Q155" s="103"/>
      <c r="R155" s="103"/>
      <c r="S155" s="103"/>
      <c r="T155" s="104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7" t="s">
        <v>380</v>
      </c>
      <c r="AU155" s="7" t="s">
        <v>76</v>
      </c>
    </row>
    <row r="156" spans="1:65" s="18" customFormat="1" ht="51.75" customHeight="1" x14ac:dyDescent="0.2">
      <c r="A156" s="15"/>
      <c r="B156" s="16"/>
      <c r="C156" s="87">
        <v>17</v>
      </c>
      <c r="D156" s="87" t="s">
        <v>142</v>
      </c>
      <c r="E156" s="88" t="s">
        <v>2090</v>
      </c>
      <c r="F156" s="325" t="s">
        <v>2655</v>
      </c>
      <c r="G156" s="90" t="s">
        <v>1442</v>
      </c>
      <c r="H156" s="348">
        <v>12</v>
      </c>
      <c r="I156" s="2"/>
      <c r="J156" s="92">
        <f>ROUND(I156*H156,2)</f>
        <v>0</v>
      </c>
      <c r="K156" s="89" t="s">
        <v>2280</v>
      </c>
      <c r="L156" s="16"/>
      <c r="M156" s="93" t="s">
        <v>1</v>
      </c>
      <c r="N156" s="94" t="s">
        <v>34</v>
      </c>
      <c r="O156" s="95">
        <v>0</v>
      </c>
      <c r="P156" s="95">
        <f>O156*H156</f>
        <v>0</v>
      </c>
      <c r="Q156" s="95">
        <v>0</v>
      </c>
      <c r="R156" s="95">
        <f>Q156*H156</f>
        <v>0</v>
      </c>
      <c r="S156" s="95">
        <v>0</v>
      </c>
      <c r="T156" s="96">
        <f>S156*H156</f>
        <v>0</v>
      </c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R156" s="97" t="s">
        <v>147</v>
      </c>
      <c r="AT156" s="97" t="s">
        <v>142</v>
      </c>
      <c r="AU156" s="97" t="s">
        <v>76</v>
      </c>
      <c r="AY156" s="7" t="s">
        <v>140</v>
      </c>
      <c r="BE156" s="98">
        <f>IF(N156="základní",J156,0)</f>
        <v>0</v>
      </c>
      <c r="BF156" s="98">
        <f>IF(N156="snížená",J156,0)</f>
        <v>0</v>
      </c>
      <c r="BG156" s="98">
        <f>IF(N156="zákl. přenesená",J156,0)</f>
        <v>0</v>
      </c>
      <c r="BH156" s="98">
        <f>IF(N156="sníž. přenesená",J156,0)</f>
        <v>0</v>
      </c>
      <c r="BI156" s="98">
        <f>IF(N156="nulová",J156,0)</f>
        <v>0</v>
      </c>
      <c r="BJ156" s="7" t="s">
        <v>76</v>
      </c>
      <c r="BK156" s="98">
        <f>ROUND(I156*H156,2)</f>
        <v>0</v>
      </c>
      <c r="BL156" s="7" t="s">
        <v>147</v>
      </c>
      <c r="BM156" s="97" t="s">
        <v>521</v>
      </c>
    </row>
    <row r="157" spans="1:65" s="18" customFormat="1" ht="19.5" x14ac:dyDescent="0.2">
      <c r="A157" s="15"/>
      <c r="B157" s="16"/>
      <c r="C157" s="15"/>
      <c r="D157" s="99" t="s">
        <v>380</v>
      </c>
      <c r="E157" s="15"/>
      <c r="F157" s="327" t="s">
        <v>2649</v>
      </c>
      <c r="G157" s="15"/>
      <c r="H157" s="349"/>
      <c r="I157" s="15"/>
      <c r="J157" s="15"/>
      <c r="K157" s="15"/>
      <c r="L157" s="16"/>
      <c r="M157" s="101"/>
      <c r="N157" s="102"/>
      <c r="O157" s="103"/>
      <c r="P157" s="103"/>
      <c r="Q157" s="103"/>
      <c r="R157" s="103"/>
      <c r="S157" s="103"/>
      <c r="T157" s="10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7" t="s">
        <v>380</v>
      </c>
      <c r="AU157" s="7" t="s">
        <v>76</v>
      </c>
    </row>
    <row r="158" spans="1:65" s="18" customFormat="1" ht="52.5" customHeight="1" x14ac:dyDescent="0.2">
      <c r="A158" s="15"/>
      <c r="B158" s="16"/>
      <c r="C158" s="87">
        <v>18</v>
      </c>
      <c r="D158" s="87" t="s">
        <v>142</v>
      </c>
      <c r="E158" s="88" t="s">
        <v>2091</v>
      </c>
      <c r="F158" s="325" t="s">
        <v>2656</v>
      </c>
      <c r="G158" s="90" t="s">
        <v>1442</v>
      </c>
      <c r="H158" s="348">
        <v>15</v>
      </c>
      <c r="I158" s="2"/>
      <c r="J158" s="92">
        <f>ROUND(I158*H158,2)</f>
        <v>0</v>
      </c>
      <c r="K158" s="89" t="s">
        <v>2280</v>
      </c>
      <c r="L158" s="16"/>
      <c r="M158" s="93" t="s">
        <v>1</v>
      </c>
      <c r="N158" s="94" t="s">
        <v>34</v>
      </c>
      <c r="O158" s="95">
        <v>0</v>
      </c>
      <c r="P158" s="95">
        <f>O158*H158</f>
        <v>0</v>
      </c>
      <c r="Q158" s="95">
        <v>0</v>
      </c>
      <c r="R158" s="95">
        <f>Q158*H158</f>
        <v>0</v>
      </c>
      <c r="S158" s="95">
        <v>0</v>
      </c>
      <c r="T158" s="96">
        <f>S158*H158</f>
        <v>0</v>
      </c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R158" s="97" t="s">
        <v>147</v>
      </c>
      <c r="AT158" s="97" t="s">
        <v>142</v>
      </c>
      <c r="AU158" s="97" t="s">
        <v>76</v>
      </c>
      <c r="AY158" s="7" t="s">
        <v>140</v>
      </c>
      <c r="BE158" s="98">
        <f>IF(N158="základní",J158,0)</f>
        <v>0</v>
      </c>
      <c r="BF158" s="98">
        <f>IF(N158="snížená",J158,0)</f>
        <v>0</v>
      </c>
      <c r="BG158" s="98">
        <f>IF(N158="zákl. přenesená",J158,0)</f>
        <v>0</v>
      </c>
      <c r="BH158" s="98">
        <f>IF(N158="sníž. přenesená",J158,0)</f>
        <v>0</v>
      </c>
      <c r="BI158" s="98">
        <f>IF(N158="nulová",J158,0)</f>
        <v>0</v>
      </c>
      <c r="BJ158" s="7" t="s">
        <v>76</v>
      </c>
      <c r="BK158" s="98">
        <f>ROUND(I158*H158,2)</f>
        <v>0</v>
      </c>
      <c r="BL158" s="7" t="s">
        <v>147</v>
      </c>
      <c r="BM158" s="97" t="s">
        <v>532</v>
      </c>
    </row>
    <row r="159" spans="1:65" s="18" customFormat="1" ht="19.5" x14ac:dyDescent="0.2">
      <c r="A159" s="15"/>
      <c r="B159" s="16"/>
      <c r="C159" s="15"/>
      <c r="D159" s="99" t="s">
        <v>380</v>
      </c>
      <c r="E159" s="15"/>
      <c r="F159" s="327" t="s">
        <v>2649</v>
      </c>
      <c r="G159" s="15"/>
      <c r="H159" s="349"/>
      <c r="I159" s="15"/>
      <c r="J159" s="15"/>
      <c r="K159" s="15"/>
      <c r="L159" s="16"/>
      <c r="M159" s="101"/>
      <c r="N159" s="102"/>
      <c r="O159" s="103"/>
      <c r="P159" s="103"/>
      <c r="Q159" s="103"/>
      <c r="R159" s="103"/>
      <c r="S159" s="103"/>
      <c r="T159" s="10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7" t="s">
        <v>380</v>
      </c>
      <c r="AU159" s="7" t="s">
        <v>76</v>
      </c>
    </row>
    <row r="160" spans="1:65" s="18" customFormat="1" ht="69" customHeight="1" x14ac:dyDescent="0.2">
      <c r="A160" s="15"/>
      <c r="B160" s="16"/>
      <c r="C160" s="87">
        <v>19</v>
      </c>
      <c r="D160" s="87" t="s">
        <v>142</v>
      </c>
      <c r="E160" s="88" t="s">
        <v>2092</v>
      </c>
      <c r="F160" s="325" t="s">
        <v>2657</v>
      </c>
      <c r="G160" s="90" t="s">
        <v>1442</v>
      </c>
      <c r="H160" s="348">
        <v>4</v>
      </c>
      <c r="I160" s="2"/>
      <c r="J160" s="92">
        <f>ROUND(I160*H160,2)</f>
        <v>0</v>
      </c>
      <c r="K160" s="89" t="s">
        <v>2280</v>
      </c>
      <c r="L160" s="16"/>
      <c r="M160" s="93" t="s">
        <v>1</v>
      </c>
      <c r="N160" s="94" t="s">
        <v>34</v>
      </c>
      <c r="O160" s="95">
        <v>0</v>
      </c>
      <c r="P160" s="95">
        <f>O160*H160</f>
        <v>0</v>
      </c>
      <c r="Q160" s="95">
        <v>0</v>
      </c>
      <c r="R160" s="95">
        <f>Q160*H160</f>
        <v>0</v>
      </c>
      <c r="S160" s="95">
        <v>0</v>
      </c>
      <c r="T160" s="96">
        <f>S160*H160</f>
        <v>0</v>
      </c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R160" s="97" t="s">
        <v>147</v>
      </c>
      <c r="AT160" s="97" t="s">
        <v>142</v>
      </c>
      <c r="AU160" s="97" t="s">
        <v>76</v>
      </c>
      <c r="AY160" s="7" t="s">
        <v>140</v>
      </c>
      <c r="BE160" s="98">
        <f>IF(N160="základní",J160,0)</f>
        <v>0</v>
      </c>
      <c r="BF160" s="98">
        <f>IF(N160="snížená",J160,0)</f>
        <v>0</v>
      </c>
      <c r="BG160" s="98">
        <f>IF(N160="zákl. přenesená",J160,0)</f>
        <v>0</v>
      </c>
      <c r="BH160" s="98">
        <f>IF(N160="sníž. přenesená",J160,0)</f>
        <v>0</v>
      </c>
      <c r="BI160" s="98">
        <f>IF(N160="nulová",J160,0)</f>
        <v>0</v>
      </c>
      <c r="BJ160" s="7" t="s">
        <v>76</v>
      </c>
      <c r="BK160" s="98">
        <f>ROUND(I160*H160,2)</f>
        <v>0</v>
      </c>
      <c r="BL160" s="7" t="s">
        <v>147</v>
      </c>
      <c r="BM160" s="97" t="s">
        <v>539</v>
      </c>
    </row>
    <row r="161" spans="1:65" s="18" customFormat="1" ht="19.5" x14ac:dyDescent="0.2">
      <c r="A161" s="15"/>
      <c r="B161" s="16"/>
      <c r="C161" s="15"/>
      <c r="D161" s="99" t="s">
        <v>380</v>
      </c>
      <c r="E161" s="15"/>
      <c r="F161" s="327" t="s">
        <v>2649</v>
      </c>
      <c r="G161" s="15"/>
      <c r="H161" s="349"/>
      <c r="I161" s="15"/>
      <c r="J161" s="15"/>
      <c r="K161" s="15"/>
      <c r="L161" s="16"/>
      <c r="M161" s="101"/>
      <c r="N161" s="102"/>
      <c r="O161" s="103"/>
      <c r="P161" s="103"/>
      <c r="Q161" s="103"/>
      <c r="R161" s="103"/>
      <c r="S161" s="103"/>
      <c r="T161" s="10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7" t="s">
        <v>380</v>
      </c>
      <c r="AU161" s="7" t="s">
        <v>76</v>
      </c>
    </row>
    <row r="162" spans="1:65" s="18" customFormat="1" ht="16.5" customHeight="1" x14ac:dyDescent="0.2">
      <c r="A162" s="15"/>
      <c r="B162" s="16"/>
      <c r="C162" s="87">
        <v>20</v>
      </c>
      <c r="D162" s="87" t="s">
        <v>142</v>
      </c>
      <c r="E162" s="88" t="s">
        <v>2093</v>
      </c>
      <c r="F162" s="325" t="s">
        <v>2658</v>
      </c>
      <c r="G162" s="90" t="s">
        <v>1442</v>
      </c>
      <c r="H162" s="348">
        <v>4</v>
      </c>
      <c r="I162" s="2"/>
      <c r="J162" s="92">
        <f>ROUND(I162*H162,2)</f>
        <v>0</v>
      </c>
      <c r="K162" s="89" t="s">
        <v>2280</v>
      </c>
      <c r="L162" s="16"/>
      <c r="M162" s="93" t="s">
        <v>1</v>
      </c>
      <c r="N162" s="94" t="s">
        <v>34</v>
      </c>
      <c r="O162" s="95">
        <v>0</v>
      </c>
      <c r="P162" s="95">
        <f>O162*H162</f>
        <v>0</v>
      </c>
      <c r="Q162" s="95">
        <v>0</v>
      </c>
      <c r="R162" s="95">
        <f>Q162*H162</f>
        <v>0</v>
      </c>
      <c r="S162" s="95">
        <v>0</v>
      </c>
      <c r="T162" s="96">
        <f>S162*H162</f>
        <v>0</v>
      </c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R162" s="97" t="s">
        <v>147</v>
      </c>
      <c r="AT162" s="97" t="s">
        <v>142</v>
      </c>
      <c r="AU162" s="97" t="s">
        <v>76</v>
      </c>
      <c r="AY162" s="7" t="s">
        <v>140</v>
      </c>
      <c r="BE162" s="98">
        <f>IF(N162="základní",J162,0)</f>
        <v>0</v>
      </c>
      <c r="BF162" s="98">
        <f>IF(N162="snížená",J162,0)</f>
        <v>0</v>
      </c>
      <c r="BG162" s="98">
        <f>IF(N162="zákl. přenesená",J162,0)</f>
        <v>0</v>
      </c>
      <c r="BH162" s="98">
        <f>IF(N162="sníž. přenesená",J162,0)</f>
        <v>0</v>
      </c>
      <c r="BI162" s="98">
        <f>IF(N162="nulová",J162,0)</f>
        <v>0</v>
      </c>
      <c r="BJ162" s="7" t="s">
        <v>76</v>
      </c>
      <c r="BK162" s="98">
        <f>ROUND(I162*H162,2)</f>
        <v>0</v>
      </c>
      <c r="BL162" s="7" t="s">
        <v>147</v>
      </c>
      <c r="BM162" s="97" t="s">
        <v>550</v>
      </c>
    </row>
    <row r="163" spans="1:65" s="18" customFormat="1" ht="19.5" x14ac:dyDescent="0.2">
      <c r="A163" s="15"/>
      <c r="B163" s="16"/>
      <c r="C163" s="15"/>
      <c r="D163" s="99" t="s">
        <v>380</v>
      </c>
      <c r="E163" s="15"/>
      <c r="F163" s="327" t="s">
        <v>2650</v>
      </c>
      <c r="G163" s="15"/>
      <c r="H163" s="349"/>
      <c r="I163" s="15"/>
      <c r="J163" s="15"/>
      <c r="K163" s="15"/>
      <c r="L163" s="16"/>
      <c r="M163" s="101"/>
      <c r="N163" s="102"/>
      <c r="O163" s="103"/>
      <c r="P163" s="103"/>
      <c r="Q163" s="103"/>
      <c r="R163" s="103"/>
      <c r="S163" s="103"/>
      <c r="T163" s="10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7" t="s">
        <v>380</v>
      </c>
      <c r="AU163" s="7" t="s">
        <v>76</v>
      </c>
    </row>
    <row r="164" spans="1:65" s="18" customFormat="1" ht="54.75" customHeight="1" x14ac:dyDescent="0.2">
      <c r="A164" s="15"/>
      <c r="B164" s="16"/>
      <c r="C164" s="87">
        <v>21</v>
      </c>
      <c r="D164" s="87" t="s">
        <v>142</v>
      </c>
      <c r="E164" s="88" t="s">
        <v>2094</v>
      </c>
      <c r="F164" s="325" t="s">
        <v>2659</v>
      </c>
      <c r="G164" s="90" t="s">
        <v>1442</v>
      </c>
      <c r="H164" s="348">
        <v>1</v>
      </c>
      <c r="I164" s="2"/>
      <c r="J164" s="92">
        <f>ROUND(I164*H164,2)</f>
        <v>0</v>
      </c>
      <c r="K164" s="89" t="s">
        <v>2280</v>
      </c>
      <c r="L164" s="16"/>
      <c r="M164" s="93" t="s">
        <v>1</v>
      </c>
      <c r="N164" s="94" t="s">
        <v>34</v>
      </c>
      <c r="O164" s="95">
        <v>0</v>
      </c>
      <c r="P164" s="95">
        <f>O164*H164</f>
        <v>0</v>
      </c>
      <c r="Q164" s="95">
        <v>0</v>
      </c>
      <c r="R164" s="95">
        <f>Q164*H164</f>
        <v>0</v>
      </c>
      <c r="S164" s="95">
        <v>0</v>
      </c>
      <c r="T164" s="96">
        <f>S164*H164</f>
        <v>0</v>
      </c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R164" s="97" t="s">
        <v>147</v>
      </c>
      <c r="AT164" s="97" t="s">
        <v>142</v>
      </c>
      <c r="AU164" s="97" t="s">
        <v>76</v>
      </c>
      <c r="AY164" s="7" t="s">
        <v>140</v>
      </c>
      <c r="BE164" s="98">
        <f>IF(N164="základní",J164,0)</f>
        <v>0</v>
      </c>
      <c r="BF164" s="98">
        <f>IF(N164="snížená",J164,0)</f>
        <v>0</v>
      </c>
      <c r="BG164" s="98">
        <f>IF(N164="zákl. přenesená",J164,0)</f>
        <v>0</v>
      </c>
      <c r="BH164" s="98">
        <f>IF(N164="sníž. přenesená",J164,0)</f>
        <v>0</v>
      </c>
      <c r="BI164" s="98">
        <f>IF(N164="nulová",J164,0)</f>
        <v>0</v>
      </c>
      <c r="BJ164" s="7" t="s">
        <v>76</v>
      </c>
      <c r="BK164" s="98">
        <f>ROUND(I164*H164,2)</f>
        <v>0</v>
      </c>
      <c r="BL164" s="7" t="s">
        <v>147</v>
      </c>
      <c r="BM164" s="97" t="s">
        <v>567</v>
      </c>
    </row>
    <row r="165" spans="1:65" s="18" customFormat="1" ht="19.5" x14ac:dyDescent="0.2">
      <c r="A165" s="15"/>
      <c r="B165" s="16"/>
      <c r="C165" s="15"/>
      <c r="D165" s="99" t="s">
        <v>380</v>
      </c>
      <c r="E165" s="15"/>
      <c r="F165" s="327" t="s">
        <v>2649</v>
      </c>
      <c r="G165" s="15"/>
      <c r="H165" s="349"/>
      <c r="I165" s="15"/>
      <c r="J165" s="15"/>
      <c r="K165" s="15"/>
      <c r="L165" s="16"/>
      <c r="M165" s="101"/>
      <c r="N165" s="102"/>
      <c r="O165" s="103"/>
      <c r="P165" s="103"/>
      <c r="Q165" s="103"/>
      <c r="R165" s="103"/>
      <c r="S165" s="103"/>
      <c r="T165" s="10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7" t="s">
        <v>380</v>
      </c>
      <c r="AU165" s="7" t="s">
        <v>76</v>
      </c>
    </row>
    <row r="166" spans="1:65" s="18" customFormat="1" ht="66.75" customHeight="1" x14ac:dyDescent="0.2">
      <c r="A166" s="15"/>
      <c r="B166" s="16"/>
      <c r="C166" s="87">
        <v>22</v>
      </c>
      <c r="D166" s="87" t="s">
        <v>142</v>
      </c>
      <c r="E166" s="88" t="s">
        <v>216</v>
      </c>
      <c r="F166" s="325" t="s">
        <v>2791</v>
      </c>
      <c r="G166" s="90" t="s">
        <v>1442</v>
      </c>
      <c r="H166" s="348">
        <v>36</v>
      </c>
      <c r="I166" s="2"/>
      <c r="J166" s="92">
        <f>ROUND(I166*H166,2)</f>
        <v>0</v>
      </c>
      <c r="K166" s="89" t="s">
        <v>2280</v>
      </c>
      <c r="L166" s="16"/>
      <c r="M166" s="93" t="s">
        <v>1</v>
      </c>
      <c r="N166" s="94" t="s">
        <v>34</v>
      </c>
      <c r="O166" s="95">
        <v>0</v>
      </c>
      <c r="P166" s="95">
        <f>O166*H166</f>
        <v>0</v>
      </c>
      <c r="Q166" s="95">
        <v>0</v>
      </c>
      <c r="R166" s="95">
        <f>Q166*H166</f>
        <v>0</v>
      </c>
      <c r="S166" s="95">
        <v>0</v>
      </c>
      <c r="T166" s="96">
        <f>S166*H166</f>
        <v>0</v>
      </c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R166" s="97" t="s">
        <v>147</v>
      </c>
      <c r="AT166" s="97" t="s">
        <v>142</v>
      </c>
      <c r="AU166" s="97" t="s">
        <v>76</v>
      </c>
      <c r="AY166" s="7" t="s">
        <v>140</v>
      </c>
      <c r="BE166" s="98">
        <f>IF(N166="základní",J166,0)</f>
        <v>0</v>
      </c>
      <c r="BF166" s="98">
        <f>IF(N166="snížená",J166,0)</f>
        <v>0</v>
      </c>
      <c r="BG166" s="98">
        <f>IF(N166="zákl. přenesená",J166,0)</f>
        <v>0</v>
      </c>
      <c r="BH166" s="98">
        <f>IF(N166="sníž. přenesená",J166,0)</f>
        <v>0</v>
      </c>
      <c r="BI166" s="98">
        <f>IF(N166="nulová",J166,0)</f>
        <v>0</v>
      </c>
      <c r="BJ166" s="7" t="s">
        <v>76</v>
      </c>
      <c r="BK166" s="98">
        <f>ROUND(I166*H166,2)</f>
        <v>0</v>
      </c>
      <c r="BL166" s="7" t="s">
        <v>147</v>
      </c>
      <c r="BM166" s="97" t="s">
        <v>597</v>
      </c>
    </row>
    <row r="167" spans="1:65" s="18" customFormat="1" ht="19.5" x14ac:dyDescent="0.2">
      <c r="A167" s="15"/>
      <c r="B167" s="16"/>
      <c r="C167" s="15"/>
      <c r="D167" s="99" t="s">
        <v>380</v>
      </c>
      <c r="E167" s="15"/>
      <c r="F167" s="327" t="s">
        <v>2649</v>
      </c>
      <c r="G167" s="15"/>
      <c r="H167" s="349"/>
      <c r="I167" s="15"/>
      <c r="J167" s="15"/>
      <c r="K167" s="15"/>
      <c r="L167" s="16"/>
      <c r="M167" s="101"/>
      <c r="N167" s="102"/>
      <c r="O167" s="103"/>
      <c r="P167" s="103"/>
      <c r="Q167" s="103"/>
      <c r="R167" s="103"/>
      <c r="S167" s="103"/>
      <c r="T167" s="10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7" t="s">
        <v>380</v>
      </c>
      <c r="AU167" s="7" t="s">
        <v>76</v>
      </c>
    </row>
    <row r="168" spans="1:65" s="18" customFormat="1" ht="28.5" customHeight="1" x14ac:dyDescent="0.2">
      <c r="A168" s="15"/>
      <c r="B168" s="16"/>
      <c r="C168" s="87">
        <v>23</v>
      </c>
      <c r="D168" s="87" t="s">
        <v>142</v>
      </c>
      <c r="E168" s="88" t="s">
        <v>2757</v>
      </c>
      <c r="F168" s="325" t="s">
        <v>2660</v>
      </c>
      <c r="G168" s="90" t="s">
        <v>1442</v>
      </c>
      <c r="H168" s="348">
        <v>36</v>
      </c>
      <c r="I168" s="2"/>
      <c r="J168" s="92">
        <f>ROUND(I168*H168,2)</f>
        <v>0</v>
      </c>
      <c r="K168" s="89" t="s">
        <v>2280</v>
      </c>
      <c r="L168" s="16"/>
      <c r="M168" s="93" t="s">
        <v>1</v>
      </c>
      <c r="N168" s="94" t="s">
        <v>34</v>
      </c>
      <c r="O168" s="95">
        <v>0</v>
      </c>
      <c r="P168" s="95">
        <f>O168*H168</f>
        <v>0</v>
      </c>
      <c r="Q168" s="95">
        <v>0</v>
      </c>
      <c r="R168" s="95">
        <f>Q168*H168</f>
        <v>0</v>
      </c>
      <c r="S168" s="95">
        <v>0</v>
      </c>
      <c r="T168" s="96">
        <f>S168*H168</f>
        <v>0</v>
      </c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R168" s="97" t="s">
        <v>147</v>
      </c>
      <c r="AT168" s="97" t="s">
        <v>142</v>
      </c>
      <c r="AU168" s="97" t="s">
        <v>76</v>
      </c>
      <c r="AY168" s="7" t="s">
        <v>140</v>
      </c>
      <c r="BE168" s="98">
        <f>IF(N168="základní",J168,0)</f>
        <v>0</v>
      </c>
      <c r="BF168" s="98">
        <f>IF(N168="snížená",J168,0)</f>
        <v>0</v>
      </c>
      <c r="BG168" s="98">
        <f>IF(N168="zákl. přenesená",J168,0)</f>
        <v>0</v>
      </c>
      <c r="BH168" s="98">
        <f>IF(N168="sníž. přenesená",J168,0)</f>
        <v>0</v>
      </c>
      <c r="BI168" s="98">
        <f>IF(N168="nulová",J168,0)</f>
        <v>0</v>
      </c>
      <c r="BJ168" s="7" t="s">
        <v>76</v>
      </c>
      <c r="BK168" s="98">
        <f>ROUND(I168*H168,2)</f>
        <v>0</v>
      </c>
      <c r="BL168" s="7" t="s">
        <v>147</v>
      </c>
      <c r="BM168" s="97" t="s">
        <v>611</v>
      </c>
    </row>
    <row r="169" spans="1:65" s="18" customFormat="1" ht="19.5" x14ac:dyDescent="0.2">
      <c r="A169" s="15"/>
      <c r="B169" s="16"/>
      <c r="C169" s="15"/>
      <c r="D169" s="99" t="s">
        <v>380</v>
      </c>
      <c r="E169" s="15"/>
      <c r="F169" s="327" t="s">
        <v>2650</v>
      </c>
      <c r="G169" s="15"/>
      <c r="H169" s="349"/>
      <c r="I169" s="15"/>
      <c r="J169" s="15"/>
      <c r="K169" s="15"/>
      <c r="L169" s="16"/>
      <c r="M169" s="101"/>
      <c r="N169" s="102"/>
      <c r="O169" s="103"/>
      <c r="P169" s="103"/>
      <c r="Q169" s="103"/>
      <c r="R169" s="103"/>
      <c r="S169" s="103"/>
      <c r="T169" s="10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7" t="s">
        <v>380</v>
      </c>
      <c r="AU169" s="7" t="s">
        <v>76</v>
      </c>
    </row>
    <row r="170" spans="1:65" s="18" customFormat="1" ht="16.5" customHeight="1" x14ac:dyDescent="0.2">
      <c r="A170" s="15"/>
      <c r="B170" s="16"/>
      <c r="C170" s="87">
        <v>24</v>
      </c>
      <c r="D170" s="87" t="s">
        <v>142</v>
      </c>
      <c r="E170" s="88" t="s">
        <v>2095</v>
      </c>
      <c r="F170" s="325" t="s">
        <v>2688</v>
      </c>
      <c r="G170" s="90" t="s">
        <v>1442</v>
      </c>
      <c r="H170" s="348">
        <v>1</v>
      </c>
      <c r="I170" s="2"/>
      <c r="J170" s="92">
        <f>ROUND(I170*H170,2)</f>
        <v>0</v>
      </c>
      <c r="K170" s="89" t="s">
        <v>2280</v>
      </c>
      <c r="L170" s="16"/>
      <c r="M170" s="93" t="s">
        <v>1</v>
      </c>
      <c r="N170" s="94" t="s">
        <v>34</v>
      </c>
      <c r="O170" s="95">
        <v>0</v>
      </c>
      <c r="P170" s="95">
        <f>O170*H170</f>
        <v>0</v>
      </c>
      <c r="Q170" s="95">
        <v>0</v>
      </c>
      <c r="R170" s="95">
        <f>Q170*H170</f>
        <v>0</v>
      </c>
      <c r="S170" s="95">
        <v>0</v>
      </c>
      <c r="T170" s="96">
        <f>S170*H170</f>
        <v>0</v>
      </c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R170" s="97" t="s">
        <v>147</v>
      </c>
      <c r="AT170" s="97" t="s">
        <v>142</v>
      </c>
      <c r="AU170" s="97" t="s">
        <v>76</v>
      </c>
      <c r="AY170" s="7" t="s">
        <v>140</v>
      </c>
      <c r="BE170" s="98">
        <f>IF(N170="základní",J170,0)</f>
        <v>0</v>
      </c>
      <c r="BF170" s="98">
        <f>IF(N170="snížená",J170,0)</f>
        <v>0</v>
      </c>
      <c r="BG170" s="98">
        <f>IF(N170="zákl. přenesená",J170,0)</f>
        <v>0</v>
      </c>
      <c r="BH170" s="98">
        <f>IF(N170="sníž. přenesená",J170,0)</f>
        <v>0</v>
      </c>
      <c r="BI170" s="98">
        <f>IF(N170="nulová",J170,0)</f>
        <v>0</v>
      </c>
      <c r="BJ170" s="7" t="s">
        <v>76</v>
      </c>
      <c r="BK170" s="98">
        <f>ROUND(I170*H170,2)</f>
        <v>0</v>
      </c>
      <c r="BL170" s="7" t="s">
        <v>147</v>
      </c>
      <c r="BM170" s="97" t="s">
        <v>623</v>
      </c>
    </row>
    <row r="171" spans="1:65" s="18" customFormat="1" ht="19.5" x14ac:dyDescent="0.2">
      <c r="A171" s="15"/>
      <c r="B171" s="16"/>
      <c r="C171" s="15"/>
      <c r="D171" s="99" t="s">
        <v>380</v>
      </c>
      <c r="E171" s="15"/>
      <c r="F171" s="327" t="s">
        <v>2650</v>
      </c>
      <c r="G171" s="15"/>
      <c r="H171" s="349"/>
      <c r="I171" s="15"/>
      <c r="J171" s="15"/>
      <c r="K171" s="15"/>
      <c r="L171" s="16"/>
      <c r="M171" s="101"/>
      <c r="N171" s="102"/>
      <c r="O171" s="103"/>
      <c r="P171" s="103"/>
      <c r="Q171" s="103"/>
      <c r="R171" s="103"/>
      <c r="S171" s="103"/>
      <c r="T171" s="10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7" t="s">
        <v>380</v>
      </c>
      <c r="AU171" s="7" t="s">
        <v>76</v>
      </c>
    </row>
    <row r="172" spans="1:65" s="18" customFormat="1" ht="16.5" customHeight="1" x14ac:dyDescent="0.2">
      <c r="A172" s="15"/>
      <c r="B172" s="16"/>
      <c r="C172" s="87">
        <v>25</v>
      </c>
      <c r="D172" s="87" t="s">
        <v>142</v>
      </c>
      <c r="E172" s="88" t="s">
        <v>2096</v>
      </c>
      <c r="F172" s="325" t="s">
        <v>2687</v>
      </c>
      <c r="G172" s="90" t="s">
        <v>1442</v>
      </c>
      <c r="H172" s="348">
        <v>1</v>
      </c>
      <c r="I172" s="2"/>
      <c r="J172" s="92">
        <f>ROUND(I172*H172,2)</f>
        <v>0</v>
      </c>
      <c r="K172" s="89" t="s">
        <v>2280</v>
      </c>
      <c r="L172" s="16"/>
      <c r="M172" s="93" t="s">
        <v>1</v>
      </c>
      <c r="N172" s="94" t="s">
        <v>34</v>
      </c>
      <c r="O172" s="95">
        <v>0</v>
      </c>
      <c r="P172" s="95">
        <f>O172*H172</f>
        <v>0</v>
      </c>
      <c r="Q172" s="95">
        <v>0</v>
      </c>
      <c r="R172" s="95">
        <f>Q172*H172</f>
        <v>0</v>
      </c>
      <c r="S172" s="95">
        <v>0</v>
      </c>
      <c r="T172" s="96">
        <f>S172*H172</f>
        <v>0</v>
      </c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R172" s="97" t="s">
        <v>147</v>
      </c>
      <c r="AT172" s="97" t="s">
        <v>142</v>
      </c>
      <c r="AU172" s="97" t="s">
        <v>76</v>
      </c>
      <c r="AY172" s="7" t="s">
        <v>140</v>
      </c>
      <c r="BE172" s="98">
        <f>IF(N172="základní",J172,0)</f>
        <v>0</v>
      </c>
      <c r="BF172" s="98">
        <f>IF(N172="snížená",J172,0)</f>
        <v>0</v>
      </c>
      <c r="BG172" s="98">
        <f>IF(N172="zákl. přenesená",J172,0)</f>
        <v>0</v>
      </c>
      <c r="BH172" s="98">
        <f>IF(N172="sníž. přenesená",J172,0)</f>
        <v>0</v>
      </c>
      <c r="BI172" s="98">
        <f>IF(N172="nulová",J172,0)</f>
        <v>0</v>
      </c>
      <c r="BJ172" s="7" t="s">
        <v>76</v>
      </c>
      <c r="BK172" s="98">
        <f>ROUND(I172*H172,2)</f>
        <v>0</v>
      </c>
      <c r="BL172" s="7" t="s">
        <v>147</v>
      </c>
      <c r="BM172" s="97" t="s">
        <v>637</v>
      </c>
    </row>
    <row r="173" spans="1:65" s="18" customFormat="1" ht="19.5" x14ac:dyDescent="0.2">
      <c r="A173" s="15"/>
      <c r="B173" s="16"/>
      <c r="C173" s="15"/>
      <c r="D173" s="99" t="s">
        <v>380</v>
      </c>
      <c r="E173" s="15"/>
      <c r="F173" s="327" t="s">
        <v>2650</v>
      </c>
      <c r="G173" s="15"/>
      <c r="H173" s="349"/>
      <c r="I173" s="15"/>
      <c r="J173" s="15"/>
      <c r="K173" s="15"/>
      <c r="L173" s="16"/>
      <c r="M173" s="101"/>
      <c r="N173" s="102"/>
      <c r="O173" s="103"/>
      <c r="P173" s="103"/>
      <c r="Q173" s="103"/>
      <c r="R173" s="103"/>
      <c r="S173" s="103"/>
      <c r="T173" s="10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7" t="s">
        <v>380</v>
      </c>
      <c r="AU173" s="7" t="s">
        <v>76</v>
      </c>
    </row>
    <row r="174" spans="1:65" s="344" customFormat="1" ht="16.5" customHeight="1" x14ac:dyDescent="0.2">
      <c r="A174" s="345"/>
      <c r="B174" s="16"/>
      <c r="C174" s="353">
        <v>46048</v>
      </c>
      <c r="D174" s="87" t="s">
        <v>142</v>
      </c>
      <c r="E174" s="88" t="s">
        <v>2795</v>
      </c>
      <c r="F174" s="325" t="s">
        <v>2793</v>
      </c>
      <c r="G174" s="90" t="s">
        <v>1442</v>
      </c>
      <c r="H174" s="348">
        <v>5</v>
      </c>
      <c r="I174" s="2"/>
      <c r="J174" s="92">
        <f>ROUND(I174*H174,2)</f>
        <v>0</v>
      </c>
      <c r="K174" s="89" t="s">
        <v>2280</v>
      </c>
      <c r="L174" s="16"/>
      <c r="M174" s="93" t="s">
        <v>1</v>
      </c>
      <c r="N174" s="94" t="s">
        <v>34</v>
      </c>
      <c r="O174" s="95">
        <v>0</v>
      </c>
      <c r="P174" s="95">
        <f>O174*H174</f>
        <v>0</v>
      </c>
      <c r="Q174" s="95">
        <v>0</v>
      </c>
      <c r="R174" s="95">
        <f>Q174*H174</f>
        <v>0</v>
      </c>
      <c r="S174" s="95">
        <v>0</v>
      </c>
      <c r="T174" s="96">
        <f>S174*H174</f>
        <v>0</v>
      </c>
      <c r="U174" s="345"/>
      <c r="V174" s="98"/>
      <c r="W174" s="345"/>
      <c r="X174" s="345"/>
      <c r="Y174" s="345"/>
      <c r="Z174" s="345"/>
      <c r="AA174" s="345"/>
      <c r="AB174" s="345"/>
      <c r="AC174" s="345"/>
      <c r="AD174" s="345"/>
      <c r="AE174" s="345"/>
      <c r="AR174" s="97" t="s">
        <v>147</v>
      </c>
      <c r="AT174" s="97" t="s">
        <v>142</v>
      </c>
      <c r="AU174" s="97" t="s">
        <v>76</v>
      </c>
      <c r="AY174" s="7" t="s">
        <v>140</v>
      </c>
      <c r="BE174" s="98">
        <f>IF(N174="základní",J174,0)</f>
        <v>0</v>
      </c>
      <c r="BF174" s="98">
        <f>IF(N174="snížená",J174,0)</f>
        <v>0</v>
      </c>
      <c r="BG174" s="98">
        <f>IF(N174="zákl. přenesená",J174,0)</f>
        <v>0</v>
      </c>
      <c r="BH174" s="98">
        <f>IF(N174="sníž. přenesená",J174,0)</f>
        <v>0</v>
      </c>
      <c r="BI174" s="98">
        <f>IF(N174="nulová",J174,0)</f>
        <v>0</v>
      </c>
      <c r="BJ174" s="7" t="s">
        <v>76</v>
      </c>
      <c r="BK174" s="98">
        <f>ROUND(I174*H174,2)</f>
        <v>0</v>
      </c>
      <c r="BL174" s="7" t="s">
        <v>147</v>
      </c>
      <c r="BM174" s="97" t="s">
        <v>652</v>
      </c>
    </row>
    <row r="175" spans="1:65" s="344" customFormat="1" ht="28.5" customHeight="1" x14ac:dyDescent="0.2">
      <c r="A175" s="345"/>
      <c r="B175" s="16"/>
      <c r="C175" s="210"/>
      <c r="D175" s="210"/>
      <c r="E175" s="211"/>
      <c r="F175" s="355" t="s">
        <v>2800</v>
      </c>
      <c r="G175" s="213"/>
      <c r="H175" s="351"/>
      <c r="I175" s="354"/>
      <c r="J175" s="215"/>
      <c r="K175" s="216"/>
      <c r="L175" s="16"/>
      <c r="M175" s="93"/>
      <c r="N175" s="94"/>
      <c r="O175" s="95"/>
      <c r="P175" s="95"/>
      <c r="Q175" s="95"/>
      <c r="R175" s="95"/>
      <c r="S175" s="95"/>
      <c r="T175" s="96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R175" s="97"/>
      <c r="AT175" s="97"/>
      <c r="AU175" s="97"/>
      <c r="AY175" s="7"/>
      <c r="BE175" s="98"/>
      <c r="BF175" s="98"/>
      <c r="BG175" s="98"/>
      <c r="BH175" s="98"/>
      <c r="BI175" s="98"/>
      <c r="BJ175" s="7"/>
      <c r="BK175" s="98"/>
      <c r="BL175" s="7"/>
      <c r="BM175" s="97"/>
    </row>
    <row r="176" spans="1:65" s="344" customFormat="1" ht="16.5" customHeight="1" x14ac:dyDescent="0.2">
      <c r="A176" s="345"/>
      <c r="B176" s="16"/>
      <c r="C176" s="353">
        <v>46079</v>
      </c>
      <c r="D176" s="87" t="s">
        <v>142</v>
      </c>
      <c r="E176" s="88" t="s">
        <v>2796</v>
      </c>
      <c r="F176" s="325" t="s">
        <v>2793</v>
      </c>
      <c r="G176" s="90" t="s">
        <v>1442</v>
      </c>
      <c r="H176" s="348">
        <v>4</v>
      </c>
      <c r="I176" s="2"/>
      <c r="J176" s="92">
        <f>ROUND(I176*H176,2)</f>
        <v>0</v>
      </c>
      <c r="K176" s="89" t="s">
        <v>2280</v>
      </c>
      <c r="L176" s="16"/>
      <c r="M176" s="93" t="s">
        <v>1</v>
      </c>
      <c r="N176" s="94" t="s">
        <v>34</v>
      </c>
      <c r="O176" s="95">
        <v>0</v>
      </c>
      <c r="P176" s="95">
        <f>O176*H176</f>
        <v>0</v>
      </c>
      <c r="Q176" s="95">
        <v>0</v>
      </c>
      <c r="R176" s="95">
        <f>Q176*H176</f>
        <v>0</v>
      </c>
      <c r="S176" s="95">
        <v>0</v>
      </c>
      <c r="T176" s="96">
        <f>S176*H176</f>
        <v>0</v>
      </c>
      <c r="U176" s="345"/>
      <c r="V176" s="98"/>
      <c r="W176" s="345"/>
      <c r="X176" s="345"/>
      <c r="Y176" s="345"/>
      <c r="Z176" s="345"/>
      <c r="AA176" s="345"/>
      <c r="AB176" s="345"/>
      <c r="AC176" s="345"/>
      <c r="AD176" s="345"/>
      <c r="AE176" s="345"/>
      <c r="AR176" s="97" t="s">
        <v>147</v>
      </c>
      <c r="AT176" s="97" t="s">
        <v>142</v>
      </c>
      <c r="AU176" s="97" t="s">
        <v>76</v>
      </c>
      <c r="AY176" s="7" t="s">
        <v>140</v>
      </c>
      <c r="BE176" s="98">
        <f>IF(N176="základní",J176,0)</f>
        <v>0</v>
      </c>
      <c r="BF176" s="98">
        <f>IF(N176="snížená",J176,0)</f>
        <v>0</v>
      </c>
      <c r="BG176" s="98">
        <f>IF(N176="zákl. přenesená",J176,0)</f>
        <v>0</v>
      </c>
      <c r="BH176" s="98">
        <f>IF(N176="sníž. přenesená",J176,0)</f>
        <v>0</v>
      </c>
      <c r="BI176" s="98">
        <f>IF(N176="nulová",J176,0)</f>
        <v>0</v>
      </c>
      <c r="BJ176" s="7" t="s">
        <v>76</v>
      </c>
      <c r="BK176" s="98">
        <f>ROUND(I176*H176,2)</f>
        <v>0</v>
      </c>
      <c r="BL176" s="7" t="s">
        <v>147</v>
      </c>
      <c r="BM176" s="97" t="s">
        <v>652</v>
      </c>
    </row>
    <row r="177" spans="1:65" s="344" customFormat="1" ht="27.75" customHeight="1" x14ac:dyDescent="0.2">
      <c r="A177" s="345"/>
      <c r="B177" s="16"/>
      <c r="C177" s="210"/>
      <c r="D177" s="210"/>
      <c r="E177" s="211"/>
      <c r="F177" s="356" t="s">
        <v>2794</v>
      </c>
      <c r="G177" s="213"/>
      <c r="H177" s="351"/>
      <c r="I177" s="354"/>
      <c r="J177" s="215"/>
      <c r="K177" s="216"/>
      <c r="L177" s="16"/>
      <c r="M177" s="93"/>
      <c r="N177" s="94"/>
      <c r="O177" s="95"/>
      <c r="P177" s="95"/>
      <c r="Q177" s="95"/>
      <c r="R177" s="95"/>
      <c r="S177" s="95"/>
      <c r="T177" s="96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R177" s="97"/>
      <c r="AT177" s="97"/>
      <c r="AU177" s="97"/>
      <c r="AY177" s="7"/>
      <c r="BE177" s="98"/>
      <c r="BF177" s="98"/>
      <c r="BG177" s="98"/>
      <c r="BH177" s="98"/>
      <c r="BI177" s="98"/>
      <c r="BJ177" s="7"/>
      <c r="BK177" s="98"/>
      <c r="BL177" s="7"/>
      <c r="BM177" s="97"/>
    </row>
    <row r="178" spans="1:65" s="344" customFormat="1" ht="16.5" customHeight="1" x14ac:dyDescent="0.2">
      <c r="A178" s="345"/>
      <c r="B178" s="16"/>
      <c r="C178" s="353">
        <v>46107</v>
      </c>
      <c r="D178" s="87" t="s">
        <v>142</v>
      </c>
      <c r="E178" s="88" t="s">
        <v>2798</v>
      </c>
      <c r="F178" s="325" t="s">
        <v>2793</v>
      </c>
      <c r="G178" s="90" t="s">
        <v>1442</v>
      </c>
      <c r="H178" s="348">
        <v>10</v>
      </c>
      <c r="I178" s="2"/>
      <c r="J178" s="92">
        <f>ROUND(I178*H178,2)</f>
        <v>0</v>
      </c>
      <c r="K178" s="89" t="s">
        <v>2280</v>
      </c>
      <c r="L178" s="16"/>
      <c r="M178" s="93" t="s">
        <v>1</v>
      </c>
      <c r="N178" s="94" t="s">
        <v>34</v>
      </c>
      <c r="O178" s="95">
        <v>0</v>
      </c>
      <c r="P178" s="95">
        <f>O178*H178</f>
        <v>0</v>
      </c>
      <c r="Q178" s="95">
        <v>0</v>
      </c>
      <c r="R178" s="95">
        <f>Q178*H178</f>
        <v>0</v>
      </c>
      <c r="S178" s="95">
        <v>0</v>
      </c>
      <c r="T178" s="96">
        <f>S178*H178</f>
        <v>0</v>
      </c>
      <c r="U178" s="345"/>
      <c r="V178" s="345"/>
      <c r="W178" s="345"/>
      <c r="X178" s="345"/>
      <c r="Y178" s="345"/>
      <c r="Z178" s="345"/>
      <c r="AA178" s="345"/>
      <c r="AB178" s="345"/>
      <c r="AC178" s="345"/>
      <c r="AD178" s="345"/>
      <c r="AE178" s="345"/>
      <c r="AR178" s="97" t="s">
        <v>147</v>
      </c>
      <c r="AT178" s="97" t="s">
        <v>142</v>
      </c>
      <c r="AU178" s="97" t="s">
        <v>76</v>
      </c>
      <c r="AY178" s="7" t="s">
        <v>140</v>
      </c>
      <c r="BE178" s="98">
        <f>IF(N178="základní",J178,0)</f>
        <v>0</v>
      </c>
      <c r="BF178" s="98">
        <f>IF(N178="snížená",J178,0)</f>
        <v>0</v>
      </c>
      <c r="BG178" s="98">
        <f>IF(N178="zákl. přenesená",J178,0)</f>
        <v>0</v>
      </c>
      <c r="BH178" s="98">
        <f>IF(N178="sníž. přenesená",J178,0)</f>
        <v>0</v>
      </c>
      <c r="BI178" s="98">
        <f>IF(N178="nulová",J178,0)</f>
        <v>0</v>
      </c>
      <c r="BJ178" s="7" t="s">
        <v>76</v>
      </c>
      <c r="BK178" s="98">
        <f>ROUND(I178*H178,2)</f>
        <v>0</v>
      </c>
      <c r="BL178" s="7" t="s">
        <v>147</v>
      </c>
      <c r="BM178" s="97" t="s">
        <v>652</v>
      </c>
    </row>
    <row r="179" spans="1:65" s="344" customFormat="1" ht="25.5" customHeight="1" x14ac:dyDescent="0.2">
      <c r="A179" s="345"/>
      <c r="B179" s="16"/>
      <c r="C179" s="210"/>
      <c r="D179" s="210"/>
      <c r="E179" s="211"/>
      <c r="F179" s="355" t="s">
        <v>2797</v>
      </c>
      <c r="G179" s="213"/>
      <c r="H179" s="351"/>
      <c r="I179" s="354"/>
      <c r="J179" s="215"/>
      <c r="K179" s="216"/>
      <c r="L179" s="16"/>
      <c r="M179" s="93"/>
      <c r="N179" s="94"/>
      <c r="O179" s="95"/>
      <c r="P179" s="95"/>
      <c r="Q179" s="95"/>
      <c r="R179" s="95"/>
      <c r="S179" s="95"/>
      <c r="T179" s="96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R179" s="97"/>
      <c r="AT179" s="97"/>
      <c r="AU179" s="97"/>
      <c r="AY179" s="7"/>
      <c r="BE179" s="98"/>
      <c r="BF179" s="98"/>
      <c r="BG179" s="98"/>
      <c r="BH179" s="98"/>
      <c r="BI179" s="98"/>
      <c r="BJ179" s="7"/>
      <c r="BK179" s="98"/>
      <c r="BL179" s="7"/>
      <c r="BM179" s="97"/>
    </row>
    <row r="180" spans="1:65" s="344" customFormat="1" ht="16.5" customHeight="1" x14ac:dyDescent="0.2">
      <c r="A180" s="345"/>
      <c r="B180" s="16"/>
      <c r="C180" s="353">
        <v>46138</v>
      </c>
      <c r="D180" s="87" t="s">
        <v>142</v>
      </c>
      <c r="E180" s="88" t="s">
        <v>2799</v>
      </c>
      <c r="F180" s="325" t="s">
        <v>2793</v>
      </c>
      <c r="G180" s="90" t="s">
        <v>1442</v>
      </c>
      <c r="H180" s="348">
        <v>36</v>
      </c>
      <c r="I180" s="2"/>
      <c r="J180" s="92">
        <f>ROUND(I180*H180,2)</f>
        <v>0</v>
      </c>
      <c r="K180" s="89" t="s">
        <v>2280</v>
      </c>
      <c r="L180" s="16"/>
      <c r="M180" s="93" t="s">
        <v>1</v>
      </c>
      <c r="N180" s="94" t="s">
        <v>34</v>
      </c>
      <c r="O180" s="95">
        <v>0</v>
      </c>
      <c r="P180" s="95">
        <f>O180*H180</f>
        <v>0</v>
      </c>
      <c r="Q180" s="95">
        <v>0</v>
      </c>
      <c r="R180" s="95">
        <f>Q180*H180</f>
        <v>0</v>
      </c>
      <c r="S180" s="95">
        <v>0</v>
      </c>
      <c r="T180" s="96">
        <f>S180*H180</f>
        <v>0</v>
      </c>
      <c r="U180" s="345"/>
      <c r="V180" s="345"/>
      <c r="W180" s="345"/>
      <c r="X180" s="345"/>
      <c r="Y180" s="345"/>
      <c r="Z180" s="345"/>
      <c r="AA180" s="345"/>
      <c r="AB180" s="345"/>
      <c r="AC180" s="345"/>
      <c r="AD180" s="345"/>
      <c r="AE180" s="345"/>
      <c r="AR180" s="97" t="s">
        <v>147</v>
      </c>
      <c r="AT180" s="97" t="s">
        <v>142</v>
      </c>
      <c r="AU180" s="97" t="s">
        <v>76</v>
      </c>
      <c r="AY180" s="7" t="s">
        <v>140</v>
      </c>
      <c r="BE180" s="98">
        <f>IF(N180="základní",J180,0)</f>
        <v>0</v>
      </c>
      <c r="BF180" s="98">
        <f>IF(N180="snížená",J180,0)</f>
        <v>0</v>
      </c>
      <c r="BG180" s="98">
        <f>IF(N180="zákl. přenesená",J180,0)</f>
        <v>0</v>
      </c>
      <c r="BH180" s="98">
        <f>IF(N180="sníž. přenesená",J180,0)</f>
        <v>0</v>
      </c>
      <c r="BI180" s="98">
        <f>IF(N180="nulová",J180,0)</f>
        <v>0</v>
      </c>
      <c r="BJ180" s="7" t="s">
        <v>76</v>
      </c>
      <c r="BK180" s="98">
        <f>ROUND(I180*H180,2)</f>
        <v>0</v>
      </c>
      <c r="BL180" s="7" t="s">
        <v>147</v>
      </c>
      <c r="BM180" s="97" t="s">
        <v>652</v>
      </c>
    </row>
    <row r="181" spans="1:65" s="344" customFormat="1" ht="27" customHeight="1" x14ac:dyDescent="0.2">
      <c r="A181" s="345"/>
      <c r="B181" s="16"/>
      <c r="C181" s="210"/>
      <c r="D181" s="210"/>
      <c r="E181" s="211"/>
      <c r="F181" s="355" t="s">
        <v>2801</v>
      </c>
      <c r="G181" s="213"/>
      <c r="H181" s="351"/>
      <c r="I181" s="354"/>
      <c r="J181" s="215"/>
      <c r="K181" s="216"/>
      <c r="L181" s="16"/>
      <c r="M181" s="93"/>
      <c r="N181" s="94"/>
      <c r="O181" s="95"/>
      <c r="P181" s="95"/>
      <c r="Q181" s="95"/>
      <c r="R181" s="95"/>
      <c r="S181" s="95"/>
      <c r="T181" s="96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R181" s="97"/>
      <c r="AT181" s="97"/>
      <c r="AU181" s="97"/>
      <c r="AY181" s="7"/>
      <c r="BE181" s="98"/>
      <c r="BF181" s="98"/>
      <c r="BG181" s="98"/>
      <c r="BH181" s="98"/>
      <c r="BI181" s="98"/>
      <c r="BJ181" s="7"/>
      <c r="BK181" s="98"/>
      <c r="BL181" s="7"/>
      <c r="BM181" s="97"/>
    </row>
    <row r="182" spans="1:65" s="18" customFormat="1" ht="63.75" customHeight="1" x14ac:dyDescent="0.2">
      <c r="A182" s="15"/>
      <c r="B182" s="16"/>
      <c r="C182" s="87">
        <v>27</v>
      </c>
      <c r="D182" s="87" t="s">
        <v>142</v>
      </c>
      <c r="E182" s="88" t="s">
        <v>2097</v>
      </c>
      <c r="F182" s="343" t="s">
        <v>2754</v>
      </c>
      <c r="G182" s="90" t="s">
        <v>240</v>
      </c>
      <c r="H182" s="348">
        <v>4</v>
      </c>
      <c r="I182" s="2"/>
      <c r="J182" s="92">
        <f>ROUND(I182*H182,2)</f>
        <v>0</v>
      </c>
      <c r="K182" s="89" t="s">
        <v>2280</v>
      </c>
      <c r="L182" s="16"/>
      <c r="M182" s="93" t="s">
        <v>1</v>
      </c>
      <c r="N182" s="94" t="s">
        <v>34</v>
      </c>
      <c r="O182" s="95">
        <v>0</v>
      </c>
      <c r="P182" s="95">
        <f>O182*H182</f>
        <v>0</v>
      </c>
      <c r="Q182" s="95">
        <v>0</v>
      </c>
      <c r="R182" s="95">
        <f>Q182*H182</f>
        <v>0</v>
      </c>
      <c r="S182" s="95">
        <v>0</v>
      </c>
      <c r="T182" s="96">
        <f>S182*H182</f>
        <v>0</v>
      </c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R182" s="97" t="s">
        <v>147</v>
      </c>
      <c r="AT182" s="97" t="s">
        <v>142</v>
      </c>
      <c r="AU182" s="97" t="s">
        <v>76</v>
      </c>
      <c r="AY182" s="7" t="s">
        <v>140</v>
      </c>
      <c r="BE182" s="98">
        <f>IF(N182="základní",J182,0)</f>
        <v>0</v>
      </c>
      <c r="BF182" s="98">
        <f>IF(N182="snížená",J182,0)</f>
        <v>0</v>
      </c>
      <c r="BG182" s="98">
        <f>IF(N182="zákl. přenesená",J182,0)</f>
        <v>0</v>
      </c>
      <c r="BH182" s="98">
        <f>IF(N182="sníž. přenesená",J182,0)</f>
        <v>0</v>
      </c>
      <c r="BI182" s="98">
        <f>IF(N182="nulová",J182,0)</f>
        <v>0</v>
      </c>
      <c r="BJ182" s="7" t="s">
        <v>76</v>
      </c>
      <c r="BK182" s="98">
        <f>ROUND(I182*H182,2)</f>
        <v>0</v>
      </c>
      <c r="BL182" s="7" t="s">
        <v>147</v>
      </c>
      <c r="BM182" s="97" t="s">
        <v>712</v>
      </c>
    </row>
    <row r="183" spans="1:65" s="18" customFormat="1" ht="19.5" x14ac:dyDescent="0.2">
      <c r="A183" s="15"/>
      <c r="B183" s="16"/>
      <c r="C183" s="15"/>
      <c r="D183" s="99" t="s">
        <v>380</v>
      </c>
      <c r="E183" s="15"/>
      <c r="F183" s="327" t="s">
        <v>2649</v>
      </c>
      <c r="G183" s="15"/>
      <c r="H183" s="349"/>
      <c r="I183" s="15"/>
      <c r="J183" s="15"/>
      <c r="K183" s="15"/>
      <c r="L183" s="16"/>
      <c r="M183" s="101"/>
      <c r="N183" s="102"/>
      <c r="O183" s="103"/>
      <c r="P183" s="103"/>
      <c r="Q183" s="103"/>
      <c r="R183" s="103"/>
      <c r="S183" s="103"/>
      <c r="T183" s="10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7" t="s">
        <v>380</v>
      </c>
      <c r="AU183" s="7" t="s">
        <v>76</v>
      </c>
    </row>
    <row r="184" spans="1:65" s="18" customFormat="1" ht="16.5" customHeight="1" x14ac:dyDescent="0.2">
      <c r="A184" s="15"/>
      <c r="B184" s="16"/>
      <c r="C184" s="87">
        <v>28</v>
      </c>
      <c r="D184" s="87" t="s">
        <v>142</v>
      </c>
      <c r="E184" s="88" t="s">
        <v>2098</v>
      </c>
      <c r="F184" s="325" t="s">
        <v>2686</v>
      </c>
      <c r="G184" s="90" t="s">
        <v>1442</v>
      </c>
      <c r="H184" s="348">
        <v>2</v>
      </c>
      <c r="I184" s="2"/>
      <c r="J184" s="92">
        <f>ROUND(I184*H184,2)</f>
        <v>0</v>
      </c>
      <c r="K184" s="89" t="s">
        <v>2280</v>
      </c>
      <c r="L184" s="16"/>
      <c r="M184" s="93" t="s">
        <v>1</v>
      </c>
      <c r="N184" s="94" t="s">
        <v>34</v>
      </c>
      <c r="O184" s="95">
        <v>0</v>
      </c>
      <c r="P184" s="95">
        <f>O184*H184</f>
        <v>0</v>
      </c>
      <c r="Q184" s="95">
        <v>0</v>
      </c>
      <c r="R184" s="95">
        <f>Q184*H184</f>
        <v>0</v>
      </c>
      <c r="S184" s="95">
        <v>0</v>
      </c>
      <c r="T184" s="96">
        <f>S184*H184</f>
        <v>0</v>
      </c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R184" s="97" t="s">
        <v>147</v>
      </c>
      <c r="AT184" s="97" t="s">
        <v>142</v>
      </c>
      <c r="AU184" s="97" t="s">
        <v>76</v>
      </c>
      <c r="AY184" s="7" t="s">
        <v>140</v>
      </c>
      <c r="BE184" s="98">
        <f>IF(N184="základní",J184,0)</f>
        <v>0</v>
      </c>
      <c r="BF184" s="98">
        <f>IF(N184="snížená",J184,0)</f>
        <v>0</v>
      </c>
      <c r="BG184" s="98">
        <f>IF(N184="zákl. přenesená",J184,0)</f>
        <v>0</v>
      </c>
      <c r="BH184" s="98">
        <f>IF(N184="sníž. přenesená",J184,0)</f>
        <v>0</v>
      </c>
      <c r="BI184" s="98">
        <f>IF(N184="nulová",J184,0)</f>
        <v>0</v>
      </c>
      <c r="BJ184" s="7" t="s">
        <v>76</v>
      </c>
      <c r="BK184" s="98">
        <f>ROUND(I184*H184,2)</f>
        <v>0</v>
      </c>
      <c r="BL184" s="7" t="s">
        <v>147</v>
      </c>
      <c r="BM184" s="97" t="s">
        <v>727</v>
      </c>
    </row>
    <row r="185" spans="1:65" s="18" customFormat="1" ht="19.5" x14ac:dyDescent="0.2">
      <c r="A185" s="15"/>
      <c r="B185" s="16"/>
      <c r="C185" s="15"/>
      <c r="D185" s="99" t="s">
        <v>380</v>
      </c>
      <c r="E185" s="15"/>
      <c r="F185" s="327" t="s">
        <v>2650</v>
      </c>
      <c r="G185" s="15"/>
      <c r="H185" s="349"/>
      <c r="I185" s="15"/>
      <c r="J185" s="15"/>
      <c r="K185" s="15"/>
      <c r="L185" s="16"/>
      <c r="M185" s="101"/>
      <c r="N185" s="102"/>
      <c r="O185" s="103"/>
      <c r="P185" s="103"/>
      <c r="Q185" s="103"/>
      <c r="R185" s="103"/>
      <c r="S185" s="103"/>
      <c r="T185" s="104"/>
      <c r="U185" s="15"/>
      <c r="V185" s="15"/>
      <c r="W185" s="7"/>
      <c r="X185" s="15"/>
      <c r="Y185" s="15"/>
      <c r="Z185" s="15"/>
      <c r="AA185" s="15"/>
      <c r="AB185" s="15"/>
      <c r="AC185" s="15"/>
      <c r="AD185" s="15"/>
      <c r="AE185" s="15"/>
      <c r="AT185" s="7" t="s">
        <v>380</v>
      </c>
      <c r="AU185" s="7" t="s">
        <v>76</v>
      </c>
    </row>
    <row r="186" spans="1:65" s="18" customFormat="1" ht="16.5" customHeight="1" x14ac:dyDescent="0.2">
      <c r="A186" s="15"/>
      <c r="B186" s="16"/>
      <c r="C186" s="87">
        <v>29</v>
      </c>
      <c r="D186" s="87" t="s">
        <v>142</v>
      </c>
      <c r="E186" s="88" t="s">
        <v>2099</v>
      </c>
      <c r="F186" s="325" t="s">
        <v>2100</v>
      </c>
      <c r="G186" s="90" t="s">
        <v>1442</v>
      </c>
      <c r="H186" s="348">
        <v>3</v>
      </c>
      <c r="I186" s="2"/>
      <c r="J186" s="92">
        <f>ROUND(I186*H186,2)</f>
        <v>0</v>
      </c>
      <c r="K186" s="89" t="s">
        <v>2280</v>
      </c>
      <c r="L186" s="16"/>
      <c r="M186" s="93" t="s">
        <v>1</v>
      </c>
      <c r="N186" s="94" t="s">
        <v>34</v>
      </c>
      <c r="O186" s="95">
        <v>0</v>
      </c>
      <c r="P186" s="95">
        <f>O186*H186</f>
        <v>0</v>
      </c>
      <c r="Q186" s="95">
        <v>0</v>
      </c>
      <c r="R186" s="95">
        <f>Q186*H186</f>
        <v>0</v>
      </c>
      <c r="S186" s="95">
        <v>0</v>
      </c>
      <c r="T186" s="96">
        <f>S186*H186</f>
        <v>0</v>
      </c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R186" s="97" t="s">
        <v>147</v>
      </c>
      <c r="AT186" s="97" t="s">
        <v>142</v>
      </c>
      <c r="AU186" s="97" t="s">
        <v>76</v>
      </c>
      <c r="AY186" s="7" t="s">
        <v>140</v>
      </c>
      <c r="BE186" s="98">
        <f>IF(N186="základní",J186,0)</f>
        <v>0</v>
      </c>
      <c r="BF186" s="98">
        <f>IF(N186="snížená",J186,0)</f>
        <v>0</v>
      </c>
      <c r="BG186" s="98">
        <f>IF(N186="zákl. přenesená",J186,0)</f>
        <v>0</v>
      </c>
      <c r="BH186" s="98">
        <f>IF(N186="sníž. přenesená",J186,0)</f>
        <v>0</v>
      </c>
      <c r="BI186" s="98">
        <f>IF(N186="nulová",J186,0)</f>
        <v>0</v>
      </c>
      <c r="BJ186" s="7" t="s">
        <v>76</v>
      </c>
      <c r="BK186" s="98">
        <f>ROUND(I186*H186,2)</f>
        <v>0</v>
      </c>
      <c r="BL186" s="7" t="s">
        <v>147</v>
      </c>
      <c r="BM186" s="97" t="s">
        <v>736</v>
      </c>
    </row>
    <row r="187" spans="1:65" s="18" customFormat="1" ht="19.5" x14ac:dyDescent="0.2">
      <c r="A187" s="15"/>
      <c r="B187" s="16"/>
      <c r="C187" s="15"/>
      <c r="D187" s="99" t="s">
        <v>380</v>
      </c>
      <c r="E187" s="15"/>
      <c r="F187" s="327" t="s">
        <v>2650</v>
      </c>
      <c r="G187" s="15"/>
      <c r="H187" s="349"/>
      <c r="I187" s="15"/>
      <c r="J187" s="15"/>
      <c r="K187" s="15"/>
      <c r="L187" s="16"/>
      <c r="M187" s="101"/>
      <c r="N187" s="102"/>
      <c r="O187" s="103"/>
      <c r="P187" s="103"/>
      <c r="Q187" s="103"/>
      <c r="R187" s="103"/>
      <c r="S187" s="103"/>
      <c r="T187" s="10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7" t="s">
        <v>380</v>
      </c>
      <c r="AU187" s="7" t="s">
        <v>76</v>
      </c>
    </row>
    <row r="188" spans="1:65" s="18" customFormat="1" ht="54.75" customHeight="1" x14ac:dyDescent="0.2">
      <c r="A188" s="15"/>
      <c r="B188" s="16"/>
      <c r="C188" s="87">
        <v>30</v>
      </c>
      <c r="D188" s="87" t="s">
        <v>142</v>
      </c>
      <c r="E188" s="88" t="s">
        <v>2101</v>
      </c>
      <c r="F188" s="325" t="s">
        <v>2661</v>
      </c>
      <c r="G188" s="90" t="s">
        <v>1442</v>
      </c>
      <c r="H188" s="348">
        <v>34</v>
      </c>
      <c r="I188" s="2"/>
      <c r="J188" s="92">
        <f>ROUND(I188*H188,2)</f>
        <v>0</v>
      </c>
      <c r="K188" s="89" t="s">
        <v>2280</v>
      </c>
      <c r="L188" s="16"/>
      <c r="M188" s="93" t="s">
        <v>1</v>
      </c>
      <c r="N188" s="94" t="s">
        <v>34</v>
      </c>
      <c r="O188" s="95">
        <v>0</v>
      </c>
      <c r="P188" s="95">
        <f>O188*H188</f>
        <v>0</v>
      </c>
      <c r="Q188" s="95">
        <v>0</v>
      </c>
      <c r="R188" s="95">
        <f>Q188*H188</f>
        <v>0</v>
      </c>
      <c r="S188" s="95">
        <v>0</v>
      </c>
      <c r="T188" s="96">
        <f>S188*H188</f>
        <v>0</v>
      </c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R188" s="97" t="s">
        <v>147</v>
      </c>
      <c r="AT188" s="97" t="s">
        <v>142</v>
      </c>
      <c r="AU188" s="97" t="s">
        <v>76</v>
      </c>
      <c r="AY188" s="7" t="s">
        <v>140</v>
      </c>
      <c r="BE188" s="98">
        <f>IF(N188="základní",J188,0)</f>
        <v>0</v>
      </c>
      <c r="BF188" s="98">
        <f>IF(N188="snížená",J188,0)</f>
        <v>0</v>
      </c>
      <c r="BG188" s="98">
        <f>IF(N188="zákl. přenesená",J188,0)</f>
        <v>0</v>
      </c>
      <c r="BH188" s="98">
        <f>IF(N188="sníž. přenesená",J188,0)</f>
        <v>0</v>
      </c>
      <c r="BI188" s="98">
        <f>IF(N188="nulová",J188,0)</f>
        <v>0</v>
      </c>
      <c r="BJ188" s="7" t="s">
        <v>76</v>
      </c>
      <c r="BK188" s="98">
        <f>ROUND(I188*H188,2)</f>
        <v>0</v>
      </c>
      <c r="BL188" s="7" t="s">
        <v>147</v>
      </c>
      <c r="BM188" s="97" t="s">
        <v>742</v>
      </c>
    </row>
    <row r="189" spans="1:65" s="18" customFormat="1" ht="19.5" x14ac:dyDescent="0.2">
      <c r="A189" s="15"/>
      <c r="B189" s="16"/>
      <c r="C189" s="15"/>
      <c r="D189" s="99" t="s">
        <v>380</v>
      </c>
      <c r="E189" s="15"/>
      <c r="F189" s="327" t="s">
        <v>2649</v>
      </c>
      <c r="G189" s="15"/>
      <c r="H189" s="349"/>
      <c r="I189" s="15"/>
      <c r="J189" s="15"/>
      <c r="K189" s="15"/>
      <c r="L189" s="16"/>
      <c r="M189" s="101"/>
      <c r="N189" s="102"/>
      <c r="O189" s="103"/>
      <c r="P189" s="103"/>
      <c r="Q189" s="103"/>
      <c r="R189" s="103"/>
      <c r="S189" s="103"/>
      <c r="T189" s="10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7" t="s">
        <v>380</v>
      </c>
      <c r="AU189" s="7" t="s">
        <v>76</v>
      </c>
    </row>
    <row r="190" spans="1:65" s="18" customFormat="1" ht="63.75" customHeight="1" x14ac:dyDescent="0.2">
      <c r="A190" s="15"/>
      <c r="B190" s="16"/>
      <c r="C190" s="87">
        <v>31</v>
      </c>
      <c r="D190" s="87" t="s">
        <v>142</v>
      </c>
      <c r="E190" s="88" t="s">
        <v>2102</v>
      </c>
      <c r="F190" s="325" t="s">
        <v>2672</v>
      </c>
      <c r="G190" s="90" t="s">
        <v>240</v>
      </c>
      <c r="H190" s="348">
        <v>47</v>
      </c>
      <c r="I190" s="2"/>
      <c r="J190" s="92">
        <f>ROUND(I190*H190,2)</f>
        <v>0</v>
      </c>
      <c r="K190" s="89" t="s">
        <v>2280</v>
      </c>
      <c r="L190" s="16"/>
      <c r="M190" s="93" t="s">
        <v>1</v>
      </c>
      <c r="N190" s="94" t="s">
        <v>34</v>
      </c>
      <c r="O190" s="95">
        <v>0</v>
      </c>
      <c r="P190" s="95">
        <f>O190*H190</f>
        <v>0</v>
      </c>
      <c r="Q190" s="95">
        <v>0</v>
      </c>
      <c r="R190" s="95">
        <f>Q190*H190</f>
        <v>0</v>
      </c>
      <c r="S190" s="95">
        <v>0</v>
      </c>
      <c r="T190" s="96">
        <f>S190*H190</f>
        <v>0</v>
      </c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R190" s="97" t="s">
        <v>147</v>
      </c>
      <c r="AT190" s="97" t="s">
        <v>142</v>
      </c>
      <c r="AU190" s="97" t="s">
        <v>76</v>
      </c>
      <c r="AY190" s="7" t="s">
        <v>140</v>
      </c>
      <c r="BE190" s="98">
        <f>IF(N190="základní",J190,0)</f>
        <v>0</v>
      </c>
      <c r="BF190" s="98">
        <f>IF(N190="snížená",J190,0)</f>
        <v>0</v>
      </c>
      <c r="BG190" s="98">
        <f>IF(N190="zákl. přenesená",J190,0)</f>
        <v>0</v>
      </c>
      <c r="BH190" s="98">
        <f>IF(N190="sníž. přenesená",J190,0)</f>
        <v>0</v>
      </c>
      <c r="BI190" s="98">
        <f>IF(N190="nulová",J190,0)</f>
        <v>0</v>
      </c>
      <c r="BJ190" s="7" t="s">
        <v>76</v>
      </c>
      <c r="BK190" s="98">
        <f>ROUND(I190*H190,2)</f>
        <v>0</v>
      </c>
      <c r="BL190" s="7" t="s">
        <v>147</v>
      </c>
      <c r="BM190" s="97" t="s">
        <v>751</v>
      </c>
    </row>
    <row r="191" spans="1:65" s="18" customFormat="1" ht="19.5" x14ac:dyDescent="0.2">
      <c r="A191" s="15"/>
      <c r="B191" s="16"/>
      <c r="C191" s="15"/>
      <c r="D191" s="99" t="s">
        <v>380</v>
      </c>
      <c r="E191" s="15"/>
      <c r="F191" s="327" t="s">
        <v>2649</v>
      </c>
      <c r="G191" s="15"/>
      <c r="H191" s="349"/>
      <c r="I191" s="15"/>
      <c r="J191" s="15"/>
      <c r="K191" s="15"/>
      <c r="L191" s="16"/>
      <c r="M191" s="101"/>
      <c r="N191" s="102"/>
      <c r="O191" s="103"/>
      <c r="P191" s="103"/>
      <c r="Q191" s="103"/>
      <c r="R191" s="103"/>
      <c r="S191" s="103"/>
      <c r="T191" s="10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7" t="s">
        <v>380</v>
      </c>
      <c r="AU191" s="7" t="s">
        <v>76</v>
      </c>
    </row>
    <row r="192" spans="1:65" s="18" customFormat="1" ht="16.5" customHeight="1" x14ac:dyDescent="0.2">
      <c r="A192" s="15"/>
      <c r="B192" s="16"/>
      <c r="C192" s="87">
        <v>32</v>
      </c>
      <c r="D192" s="87" t="s">
        <v>142</v>
      </c>
      <c r="E192" s="88" t="s">
        <v>2103</v>
      </c>
      <c r="F192" s="325" t="s">
        <v>2673</v>
      </c>
      <c r="G192" s="90" t="s">
        <v>1442</v>
      </c>
      <c r="H192" s="348">
        <v>5</v>
      </c>
      <c r="I192" s="2"/>
      <c r="J192" s="92">
        <f>ROUND(I192*H192,2)</f>
        <v>0</v>
      </c>
      <c r="K192" s="89" t="s">
        <v>2280</v>
      </c>
      <c r="L192" s="16"/>
      <c r="M192" s="93" t="s">
        <v>1</v>
      </c>
      <c r="N192" s="94" t="s">
        <v>34</v>
      </c>
      <c r="O192" s="95">
        <v>0</v>
      </c>
      <c r="P192" s="95">
        <f>O192*H192</f>
        <v>0</v>
      </c>
      <c r="Q192" s="95">
        <v>0</v>
      </c>
      <c r="R192" s="95">
        <f>Q192*H192</f>
        <v>0</v>
      </c>
      <c r="S192" s="95">
        <v>0</v>
      </c>
      <c r="T192" s="96">
        <f>S192*H192</f>
        <v>0</v>
      </c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R192" s="97" t="s">
        <v>147</v>
      </c>
      <c r="AT192" s="97" t="s">
        <v>142</v>
      </c>
      <c r="AU192" s="97" t="s">
        <v>76</v>
      </c>
      <c r="AY192" s="7" t="s">
        <v>140</v>
      </c>
      <c r="BE192" s="98">
        <f>IF(N192="základní",J192,0)</f>
        <v>0</v>
      </c>
      <c r="BF192" s="98">
        <f>IF(N192="snížená",J192,0)</f>
        <v>0</v>
      </c>
      <c r="BG192" s="98">
        <f>IF(N192="zákl. přenesená",J192,0)</f>
        <v>0</v>
      </c>
      <c r="BH192" s="98">
        <f>IF(N192="sníž. přenesená",J192,0)</f>
        <v>0</v>
      </c>
      <c r="BI192" s="98">
        <f>IF(N192="nulová",J192,0)</f>
        <v>0</v>
      </c>
      <c r="BJ192" s="7" t="s">
        <v>76</v>
      </c>
      <c r="BK192" s="98">
        <f>ROUND(I192*H192,2)</f>
        <v>0</v>
      </c>
      <c r="BL192" s="7" t="s">
        <v>147</v>
      </c>
      <c r="BM192" s="97" t="s">
        <v>764</v>
      </c>
    </row>
    <row r="193" spans="1:65" s="18" customFormat="1" ht="19.5" x14ac:dyDescent="0.2">
      <c r="A193" s="15"/>
      <c r="B193" s="16"/>
      <c r="C193" s="15"/>
      <c r="D193" s="99" t="s">
        <v>380</v>
      </c>
      <c r="E193" s="15"/>
      <c r="F193" s="327" t="s">
        <v>2650</v>
      </c>
      <c r="G193" s="15"/>
      <c r="H193" s="349"/>
      <c r="I193" s="15"/>
      <c r="J193" s="15"/>
      <c r="K193" s="15"/>
      <c r="L193" s="16"/>
      <c r="M193" s="101"/>
      <c r="N193" s="102"/>
      <c r="O193" s="103"/>
      <c r="P193" s="103"/>
      <c r="Q193" s="103"/>
      <c r="R193" s="103"/>
      <c r="S193" s="103"/>
      <c r="T193" s="10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7" t="s">
        <v>380</v>
      </c>
      <c r="AU193" s="7" t="s">
        <v>76</v>
      </c>
    </row>
    <row r="194" spans="1:65" s="18" customFormat="1" ht="16.5" customHeight="1" x14ac:dyDescent="0.2">
      <c r="A194" s="15"/>
      <c r="B194" s="16"/>
      <c r="C194" s="87">
        <v>33</v>
      </c>
      <c r="D194" s="87" t="s">
        <v>142</v>
      </c>
      <c r="E194" s="88" t="s">
        <v>2104</v>
      </c>
      <c r="F194" s="325" t="s">
        <v>2674</v>
      </c>
      <c r="G194" s="90" t="s">
        <v>1442</v>
      </c>
      <c r="H194" s="348">
        <v>6</v>
      </c>
      <c r="I194" s="2"/>
      <c r="J194" s="92">
        <f>ROUND(I194*H194,2)</f>
        <v>0</v>
      </c>
      <c r="K194" s="89" t="s">
        <v>2280</v>
      </c>
      <c r="L194" s="16"/>
      <c r="M194" s="93" t="s">
        <v>1</v>
      </c>
      <c r="N194" s="94" t="s">
        <v>34</v>
      </c>
      <c r="O194" s="95">
        <v>0</v>
      </c>
      <c r="P194" s="95">
        <f>O194*H194</f>
        <v>0</v>
      </c>
      <c r="Q194" s="95">
        <v>0</v>
      </c>
      <c r="R194" s="95">
        <f>Q194*H194</f>
        <v>0</v>
      </c>
      <c r="S194" s="95">
        <v>0</v>
      </c>
      <c r="T194" s="96">
        <f>S194*H194</f>
        <v>0</v>
      </c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R194" s="97" t="s">
        <v>147</v>
      </c>
      <c r="AT194" s="97" t="s">
        <v>142</v>
      </c>
      <c r="AU194" s="97" t="s">
        <v>76</v>
      </c>
      <c r="AY194" s="7" t="s">
        <v>140</v>
      </c>
      <c r="BE194" s="98">
        <f>IF(N194="základní",J194,0)</f>
        <v>0</v>
      </c>
      <c r="BF194" s="98">
        <f>IF(N194="snížená",J194,0)</f>
        <v>0</v>
      </c>
      <c r="BG194" s="98">
        <f>IF(N194="zákl. přenesená",J194,0)</f>
        <v>0</v>
      </c>
      <c r="BH194" s="98">
        <f>IF(N194="sníž. přenesená",J194,0)</f>
        <v>0</v>
      </c>
      <c r="BI194" s="98">
        <f>IF(N194="nulová",J194,0)</f>
        <v>0</v>
      </c>
      <c r="BJ194" s="7" t="s">
        <v>76</v>
      </c>
      <c r="BK194" s="98">
        <f>ROUND(I194*H194,2)</f>
        <v>0</v>
      </c>
      <c r="BL194" s="7" t="s">
        <v>147</v>
      </c>
      <c r="BM194" s="97" t="s">
        <v>776</v>
      </c>
    </row>
    <row r="195" spans="1:65" s="18" customFormat="1" ht="19.5" x14ac:dyDescent="0.2">
      <c r="A195" s="15"/>
      <c r="B195" s="16"/>
      <c r="C195" s="15"/>
      <c r="D195" s="99" t="s">
        <v>380</v>
      </c>
      <c r="E195" s="15"/>
      <c r="F195" s="327" t="s">
        <v>2650</v>
      </c>
      <c r="G195" s="15"/>
      <c r="H195" s="349"/>
      <c r="I195" s="15"/>
      <c r="J195" s="15"/>
      <c r="K195" s="15"/>
      <c r="L195" s="16"/>
      <c r="M195" s="101"/>
      <c r="N195" s="102"/>
      <c r="O195" s="103"/>
      <c r="P195" s="103"/>
      <c r="Q195" s="103"/>
      <c r="R195" s="103"/>
      <c r="S195" s="103"/>
      <c r="T195" s="104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7" t="s">
        <v>380</v>
      </c>
      <c r="AU195" s="7" t="s">
        <v>76</v>
      </c>
    </row>
    <row r="196" spans="1:65" s="18" customFormat="1" ht="16.5" customHeight="1" x14ac:dyDescent="0.2">
      <c r="A196" s="15"/>
      <c r="B196" s="16"/>
      <c r="C196" s="87">
        <v>34</v>
      </c>
      <c r="D196" s="87" t="s">
        <v>142</v>
      </c>
      <c r="E196" s="88" t="s">
        <v>2105</v>
      </c>
      <c r="F196" s="325" t="s">
        <v>2675</v>
      </c>
      <c r="G196" s="90" t="s">
        <v>1442</v>
      </c>
      <c r="H196" s="348">
        <v>20</v>
      </c>
      <c r="I196" s="2"/>
      <c r="J196" s="92">
        <f>ROUND(I196*H196,2)</f>
        <v>0</v>
      </c>
      <c r="K196" s="89" t="s">
        <v>2280</v>
      </c>
      <c r="L196" s="16"/>
      <c r="M196" s="93" t="s">
        <v>1</v>
      </c>
      <c r="N196" s="94" t="s">
        <v>34</v>
      </c>
      <c r="O196" s="95">
        <v>0</v>
      </c>
      <c r="P196" s="95">
        <f>O196*H196</f>
        <v>0</v>
      </c>
      <c r="Q196" s="95">
        <v>0</v>
      </c>
      <c r="R196" s="95">
        <f>Q196*H196</f>
        <v>0</v>
      </c>
      <c r="S196" s="95">
        <v>0</v>
      </c>
      <c r="T196" s="96">
        <f>S196*H196</f>
        <v>0</v>
      </c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R196" s="97" t="s">
        <v>147</v>
      </c>
      <c r="AT196" s="97" t="s">
        <v>142</v>
      </c>
      <c r="AU196" s="97" t="s">
        <v>76</v>
      </c>
      <c r="AY196" s="7" t="s">
        <v>140</v>
      </c>
      <c r="BE196" s="98">
        <f>IF(N196="základní",J196,0)</f>
        <v>0</v>
      </c>
      <c r="BF196" s="98">
        <f>IF(N196="snížená",J196,0)</f>
        <v>0</v>
      </c>
      <c r="BG196" s="98">
        <f>IF(N196="zákl. přenesená",J196,0)</f>
        <v>0</v>
      </c>
      <c r="BH196" s="98">
        <f>IF(N196="sníž. přenesená",J196,0)</f>
        <v>0</v>
      </c>
      <c r="BI196" s="98">
        <f>IF(N196="nulová",J196,0)</f>
        <v>0</v>
      </c>
      <c r="BJ196" s="7" t="s">
        <v>76</v>
      </c>
      <c r="BK196" s="98">
        <f>ROUND(I196*H196,2)</f>
        <v>0</v>
      </c>
      <c r="BL196" s="7" t="s">
        <v>147</v>
      </c>
      <c r="BM196" s="97" t="s">
        <v>786</v>
      </c>
    </row>
    <row r="197" spans="1:65" s="18" customFormat="1" ht="19.5" x14ac:dyDescent="0.2">
      <c r="A197" s="15"/>
      <c r="B197" s="16"/>
      <c r="C197" s="15"/>
      <c r="D197" s="99" t="s">
        <v>380</v>
      </c>
      <c r="E197" s="15"/>
      <c r="F197" s="327" t="s">
        <v>2650</v>
      </c>
      <c r="G197" s="15"/>
      <c r="H197" s="349"/>
      <c r="I197" s="15"/>
      <c r="J197" s="15"/>
      <c r="K197" s="15"/>
      <c r="L197" s="16"/>
      <c r="M197" s="101"/>
      <c r="N197" s="102"/>
      <c r="O197" s="103"/>
      <c r="P197" s="103"/>
      <c r="Q197" s="103"/>
      <c r="R197" s="103"/>
      <c r="S197" s="103"/>
      <c r="T197" s="10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7" t="s">
        <v>380</v>
      </c>
      <c r="AU197" s="7" t="s">
        <v>76</v>
      </c>
    </row>
    <row r="198" spans="1:65" s="18" customFormat="1" ht="24.2" customHeight="1" x14ac:dyDescent="0.2">
      <c r="A198" s="15"/>
      <c r="B198" s="16"/>
      <c r="C198" s="87">
        <v>35</v>
      </c>
      <c r="D198" s="87" t="s">
        <v>142</v>
      </c>
      <c r="E198" s="88" t="s">
        <v>2106</v>
      </c>
      <c r="F198" s="325" t="s">
        <v>2676</v>
      </c>
      <c r="G198" s="90" t="s">
        <v>1442</v>
      </c>
      <c r="H198" s="348">
        <v>21</v>
      </c>
      <c r="I198" s="2"/>
      <c r="J198" s="92">
        <f>ROUND(I198*H198,2)</f>
        <v>0</v>
      </c>
      <c r="K198" s="89" t="s">
        <v>2280</v>
      </c>
      <c r="L198" s="16"/>
      <c r="M198" s="93" t="s">
        <v>1</v>
      </c>
      <c r="N198" s="94" t="s">
        <v>34</v>
      </c>
      <c r="O198" s="95">
        <v>0</v>
      </c>
      <c r="P198" s="95">
        <f>O198*H198</f>
        <v>0</v>
      </c>
      <c r="Q198" s="95">
        <v>0</v>
      </c>
      <c r="R198" s="95">
        <f>Q198*H198</f>
        <v>0</v>
      </c>
      <c r="S198" s="95">
        <v>0</v>
      </c>
      <c r="T198" s="96">
        <f>S198*H198</f>
        <v>0</v>
      </c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R198" s="97" t="s">
        <v>147</v>
      </c>
      <c r="AT198" s="97" t="s">
        <v>142</v>
      </c>
      <c r="AU198" s="97" t="s">
        <v>76</v>
      </c>
      <c r="AY198" s="7" t="s">
        <v>140</v>
      </c>
      <c r="BE198" s="98">
        <f>IF(N198="základní",J198,0)</f>
        <v>0</v>
      </c>
      <c r="BF198" s="98">
        <f>IF(N198="snížená",J198,0)</f>
        <v>0</v>
      </c>
      <c r="BG198" s="98">
        <f>IF(N198="zákl. přenesená",J198,0)</f>
        <v>0</v>
      </c>
      <c r="BH198" s="98">
        <f>IF(N198="sníž. přenesená",J198,0)</f>
        <v>0</v>
      </c>
      <c r="BI198" s="98">
        <f>IF(N198="nulová",J198,0)</f>
        <v>0</v>
      </c>
      <c r="BJ198" s="7" t="s">
        <v>76</v>
      </c>
      <c r="BK198" s="98">
        <f>ROUND(I198*H198,2)</f>
        <v>0</v>
      </c>
      <c r="BL198" s="7" t="s">
        <v>147</v>
      </c>
      <c r="BM198" s="97" t="s">
        <v>797</v>
      </c>
    </row>
    <row r="199" spans="1:65" s="18" customFormat="1" ht="19.5" x14ac:dyDescent="0.2">
      <c r="A199" s="15"/>
      <c r="B199" s="16"/>
      <c r="C199" s="15"/>
      <c r="D199" s="99" t="s">
        <v>380</v>
      </c>
      <c r="E199" s="15"/>
      <c r="F199" s="327" t="s">
        <v>2650</v>
      </c>
      <c r="G199" s="15"/>
      <c r="H199" s="349"/>
      <c r="I199" s="15"/>
      <c r="J199" s="15"/>
      <c r="K199" s="15"/>
      <c r="L199" s="16"/>
      <c r="M199" s="101"/>
      <c r="N199" s="102"/>
      <c r="O199" s="103"/>
      <c r="P199" s="103"/>
      <c r="Q199" s="103"/>
      <c r="R199" s="103"/>
      <c r="S199" s="103"/>
      <c r="T199" s="10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7" t="s">
        <v>380</v>
      </c>
      <c r="AU199" s="7" t="s">
        <v>76</v>
      </c>
    </row>
    <row r="200" spans="1:65" s="18" customFormat="1" ht="21.75" customHeight="1" x14ac:dyDescent="0.2">
      <c r="A200" s="15"/>
      <c r="B200" s="16"/>
      <c r="C200" s="87">
        <v>36</v>
      </c>
      <c r="D200" s="87" t="s">
        <v>142</v>
      </c>
      <c r="E200" s="88" t="s">
        <v>2107</v>
      </c>
      <c r="F200" s="325" t="s">
        <v>2677</v>
      </c>
      <c r="G200" s="90" t="s">
        <v>1442</v>
      </c>
      <c r="H200" s="348">
        <v>5</v>
      </c>
      <c r="I200" s="2"/>
      <c r="J200" s="92">
        <f>ROUND(I200*H200,2)</f>
        <v>0</v>
      </c>
      <c r="K200" s="89" t="s">
        <v>2280</v>
      </c>
      <c r="L200" s="16"/>
      <c r="M200" s="93" t="s">
        <v>1</v>
      </c>
      <c r="N200" s="94" t="s">
        <v>34</v>
      </c>
      <c r="O200" s="95">
        <v>0</v>
      </c>
      <c r="P200" s="95">
        <f>O200*H200</f>
        <v>0</v>
      </c>
      <c r="Q200" s="95">
        <v>0</v>
      </c>
      <c r="R200" s="95">
        <f>Q200*H200</f>
        <v>0</v>
      </c>
      <c r="S200" s="95">
        <v>0</v>
      </c>
      <c r="T200" s="96">
        <f>S200*H200</f>
        <v>0</v>
      </c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R200" s="97" t="s">
        <v>147</v>
      </c>
      <c r="AT200" s="97" t="s">
        <v>142</v>
      </c>
      <c r="AU200" s="97" t="s">
        <v>76</v>
      </c>
      <c r="AY200" s="7" t="s">
        <v>140</v>
      </c>
      <c r="BE200" s="98">
        <f>IF(N200="základní",J200,0)</f>
        <v>0</v>
      </c>
      <c r="BF200" s="98">
        <f>IF(N200="snížená",J200,0)</f>
        <v>0</v>
      </c>
      <c r="BG200" s="98">
        <f>IF(N200="zákl. přenesená",J200,0)</f>
        <v>0</v>
      </c>
      <c r="BH200" s="98">
        <f>IF(N200="sníž. přenesená",J200,0)</f>
        <v>0</v>
      </c>
      <c r="BI200" s="98">
        <f>IF(N200="nulová",J200,0)</f>
        <v>0</v>
      </c>
      <c r="BJ200" s="7" t="s">
        <v>76</v>
      </c>
      <c r="BK200" s="98">
        <f>ROUND(I200*H200,2)</f>
        <v>0</v>
      </c>
      <c r="BL200" s="7" t="s">
        <v>147</v>
      </c>
      <c r="BM200" s="97" t="s">
        <v>807</v>
      </c>
    </row>
    <row r="201" spans="1:65" s="18" customFormat="1" ht="19.5" x14ac:dyDescent="0.2">
      <c r="A201" s="15"/>
      <c r="B201" s="16"/>
      <c r="C201" s="15"/>
      <c r="D201" s="99" t="s">
        <v>380</v>
      </c>
      <c r="E201" s="15"/>
      <c r="F201" s="327" t="s">
        <v>2650</v>
      </c>
      <c r="G201" s="15"/>
      <c r="H201" s="349"/>
      <c r="I201" s="15"/>
      <c r="J201" s="15"/>
      <c r="K201" s="15"/>
      <c r="L201" s="16"/>
      <c r="M201" s="101"/>
      <c r="N201" s="102"/>
      <c r="O201" s="103"/>
      <c r="P201" s="103"/>
      <c r="Q201" s="103"/>
      <c r="R201" s="103"/>
      <c r="S201" s="103"/>
      <c r="T201" s="10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7" t="s">
        <v>380</v>
      </c>
      <c r="AU201" s="7" t="s">
        <v>76</v>
      </c>
    </row>
    <row r="202" spans="1:65" s="18" customFormat="1" ht="16.5" customHeight="1" x14ac:dyDescent="0.2">
      <c r="A202" s="15"/>
      <c r="B202" s="16"/>
      <c r="C202" s="87">
        <v>37</v>
      </c>
      <c r="D202" s="87" t="s">
        <v>142</v>
      </c>
      <c r="E202" s="88" t="s">
        <v>2108</v>
      </c>
      <c r="F202" s="325" t="s">
        <v>2678</v>
      </c>
      <c r="G202" s="90" t="s">
        <v>1442</v>
      </c>
      <c r="H202" s="348">
        <v>6</v>
      </c>
      <c r="I202" s="2"/>
      <c r="J202" s="92">
        <f>ROUND(I202*H202,2)</f>
        <v>0</v>
      </c>
      <c r="K202" s="89" t="s">
        <v>2280</v>
      </c>
      <c r="L202" s="16"/>
      <c r="M202" s="93" t="s">
        <v>1</v>
      </c>
      <c r="N202" s="94" t="s">
        <v>34</v>
      </c>
      <c r="O202" s="95">
        <v>0</v>
      </c>
      <c r="P202" s="95">
        <f>O202*H202</f>
        <v>0</v>
      </c>
      <c r="Q202" s="95">
        <v>0</v>
      </c>
      <c r="R202" s="95">
        <f>Q202*H202</f>
        <v>0</v>
      </c>
      <c r="S202" s="95">
        <v>0</v>
      </c>
      <c r="T202" s="96">
        <f>S202*H202</f>
        <v>0</v>
      </c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R202" s="97" t="s">
        <v>147</v>
      </c>
      <c r="AT202" s="97" t="s">
        <v>142</v>
      </c>
      <c r="AU202" s="97" t="s">
        <v>76</v>
      </c>
      <c r="AY202" s="7" t="s">
        <v>140</v>
      </c>
      <c r="BE202" s="98">
        <f>IF(N202="základní",J202,0)</f>
        <v>0</v>
      </c>
      <c r="BF202" s="98">
        <f>IF(N202="snížená",J202,0)</f>
        <v>0</v>
      </c>
      <c r="BG202" s="98">
        <f>IF(N202="zákl. přenesená",J202,0)</f>
        <v>0</v>
      </c>
      <c r="BH202" s="98">
        <f>IF(N202="sníž. přenesená",J202,0)</f>
        <v>0</v>
      </c>
      <c r="BI202" s="98">
        <f>IF(N202="nulová",J202,0)</f>
        <v>0</v>
      </c>
      <c r="BJ202" s="7" t="s">
        <v>76</v>
      </c>
      <c r="BK202" s="98">
        <f>ROUND(I202*H202,2)</f>
        <v>0</v>
      </c>
      <c r="BL202" s="7" t="s">
        <v>147</v>
      </c>
      <c r="BM202" s="97" t="s">
        <v>822</v>
      </c>
    </row>
    <row r="203" spans="1:65" s="18" customFormat="1" ht="19.5" x14ac:dyDescent="0.2">
      <c r="A203" s="15"/>
      <c r="B203" s="16"/>
      <c r="C203" s="15"/>
      <c r="D203" s="99" t="s">
        <v>380</v>
      </c>
      <c r="E203" s="15"/>
      <c r="F203" s="327" t="s">
        <v>2650</v>
      </c>
      <c r="G203" s="15"/>
      <c r="H203" s="349"/>
      <c r="I203" s="15"/>
      <c r="J203" s="15"/>
      <c r="K203" s="15"/>
      <c r="L203" s="16"/>
      <c r="M203" s="101"/>
      <c r="N203" s="102"/>
      <c r="O203" s="103"/>
      <c r="P203" s="103"/>
      <c r="Q203" s="103"/>
      <c r="R203" s="103"/>
      <c r="S203" s="103"/>
      <c r="T203" s="10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7" t="s">
        <v>380</v>
      </c>
      <c r="AU203" s="7" t="s">
        <v>76</v>
      </c>
    </row>
    <row r="204" spans="1:65" s="18" customFormat="1" ht="16.5" customHeight="1" x14ac:dyDescent="0.2">
      <c r="A204" s="15"/>
      <c r="B204" s="16"/>
      <c r="C204" s="87">
        <v>38</v>
      </c>
      <c r="D204" s="87" t="s">
        <v>142</v>
      </c>
      <c r="E204" s="88" t="s">
        <v>2109</v>
      </c>
      <c r="F204" s="325" t="s">
        <v>2679</v>
      </c>
      <c r="G204" s="90" t="s">
        <v>1442</v>
      </c>
      <c r="H204" s="348">
        <v>5</v>
      </c>
      <c r="I204" s="2"/>
      <c r="J204" s="92">
        <f>ROUND(I204*H204,2)</f>
        <v>0</v>
      </c>
      <c r="K204" s="89" t="s">
        <v>2280</v>
      </c>
      <c r="L204" s="16"/>
      <c r="M204" s="93" t="s">
        <v>1</v>
      </c>
      <c r="N204" s="94" t="s">
        <v>34</v>
      </c>
      <c r="O204" s="95">
        <v>0</v>
      </c>
      <c r="P204" s="95">
        <f>O204*H204</f>
        <v>0</v>
      </c>
      <c r="Q204" s="95">
        <v>0</v>
      </c>
      <c r="R204" s="95">
        <f>Q204*H204</f>
        <v>0</v>
      </c>
      <c r="S204" s="95">
        <v>0</v>
      </c>
      <c r="T204" s="96">
        <f>S204*H204</f>
        <v>0</v>
      </c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R204" s="97" t="s">
        <v>147</v>
      </c>
      <c r="AT204" s="97" t="s">
        <v>142</v>
      </c>
      <c r="AU204" s="97" t="s">
        <v>76</v>
      </c>
      <c r="AY204" s="7" t="s">
        <v>140</v>
      </c>
      <c r="BE204" s="98">
        <f>IF(N204="základní",J204,0)</f>
        <v>0</v>
      </c>
      <c r="BF204" s="98">
        <f>IF(N204="snížená",J204,0)</f>
        <v>0</v>
      </c>
      <c r="BG204" s="98">
        <f>IF(N204="zákl. přenesená",J204,0)</f>
        <v>0</v>
      </c>
      <c r="BH204" s="98">
        <f>IF(N204="sníž. přenesená",J204,0)</f>
        <v>0</v>
      </c>
      <c r="BI204" s="98">
        <f>IF(N204="nulová",J204,0)</f>
        <v>0</v>
      </c>
      <c r="BJ204" s="7" t="s">
        <v>76</v>
      </c>
      <c r="BK204" s="98">
        <f>ROUND(I204*H204,2)</f>
        <v>0</v>
      </c>
      <c r="BL204" s="7" t="s">
        <v>147</v>
      </c>
      <c r="BM204" s="97" t="s">
        <v>835</v>
      </c>
    </row>
    <row r="205" spans="1:65" s="18" customFormat="1" ht="19.5" x14ac:dyDescent="0.2">
      <c r="A205" s="15"/>
      <c r="B205" s="16"/>
      <c r="C205" s="15"/>
      <c r="D205" s="99" t="s">
        <v>380</v>
      </c>
      <c r="E205" s="15"/>
      <c r="F205" s="327" t="s">
        <v>2650</v>
      </c>
      <c r="G205" s="15"/>
      <c r="H205" s="349"/>
      <c r="I205" s="15"/>
      <c r="J205" s="15"/>
      <c r="K205" s="15"/>
      <c r="L205" s="16"/>
      <c r="M205" s="101"/>
      <c r="N205" s="102"/>
      <c r="O205" s="103"/>
      <c r="P205" s="103"/>
      <c r="Q205" s="103"/>
      <c r="R205" s="103"/>
      <c r="S205" s="103"/>
      <c r="T205" s="10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7" t="s">
        <v>380</v>
      </c>
      <c r="AU205" s="7" t="s">
        <v>76</v>
      </c>
    </row>
    <row r="206" spans="1:65" s="18" customFormat="1" ht="24.2" customHeight="1" x14ac:dyDescent="0.2">
      <c r="A206" s="15"/>
      <c r="B206" s="16"/>
      <c r="C206" s="87">
        <v>39</v>
      </c>
      <c r="D206" s="87" t="s">
        <v>142</v>
      </c>
      <c r="E206" s="88" t="s">
        <v>2110</v>
      </c>
      <c r="F206" s="325" t="s">
        <v>2680</v>
      </c>
      <c r="G206" s="90" t="s">
        <v>1442</v>
      </c>
      <c r="H206" s="348">
        <v>44</v>
      </c>
      <c r="I206" s="2"/>
      <c r="J206" s="92">
        <f>ROUND(I206*H206,2)</f>
        <v>0</v>
      </c>
      <c r="K206" s="89" t="s">
        <v>2280</v>
      </c>
      <c r="L206" s="16"/>
      <c r="M206" s="93" t="s">
        <v>1</v>
      </c>
      <c r="N206" s="94" t="s">
        <v>34</v>
      </c>
      <c r="O206" s="95">
        <v>0</v>
      </c>
      <c r="P206" s="95">
        <f>O206*H206</f>
        <v>0</v>
      </c>
      <c r="Q206" s="95">
        <v>0</v>
      </c>
      <c r="R206" s="95">
        <f>Q206*H206</f>
        <v>0</v>
      </c>
      <c r="S206" s="95">
        <v>0</v>
      </c>
      <c r="T206" s="96">
        <f>S206*H206</f>
        <v>0</v>
      </c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R206" s="97" t="s">
        <v>147</v>
      </c>
      <c r="AT206" s="97" t="s">
        <v>142</v>
      </c>
      <c r="AU206" s="97" t="s">
        <v>76</v>
      </c>
      <c r="AY206" s="7" t="s">
        <v>140</v>
      </c>
      <c r="BE206" s="98">
        <f>IF(N206="základní",J206,0)</f>
        <v>0</v>
      </c>
      <c r="BF206" s="98">
        <f>IF(N206="snížená",J206,0)</f>
        <v>0</v>
      </c>
      <c r="BG206" s="98">
        <f>IF(N206="zákl. přenesená",J206,0)</f>
        <v>0</v>
      </c>
      <c r="BH206" s="98">
        <f>IF(N206="sníž. přenesená",J206,0)</f>
        <v>0</v>
      </c>
      <c r="BI206" s="98">
        <f>IF(N206="nulová",J206,0)</f>
        <v>0</v>
      </c>
      <c r="BJ206" s="7" t="s">
        <v>76</v>
      </c>
      <c r="BK206" s="98">
        <f>ROUND(I206*H206,2)</f>
        <v>0</v>
      </c>
      <c r="BL206" s="7" t="s">
        <v>147</v>
      </c>
      <c r="BM206" s="97" t="s">
        <v>844</v>
      </c>
    </row>
    <row r="207" spans="1:65" s="18" customFormat="1" ht="19.5" x14ac:dyDescent="0.2">
      <c r="A207" s="15"/>
      <c r="B207" s="16"/>
      <c r="C207" s="15"/>
      <c r="D207" s="99" t="s">
        <v>380</v>
      </c>
      <c r="E207" s="15"/>
      <c r="F207" s="327" t="s">
        <v>2650</v>
      </c>
      <c r="G207" s="15"/>
      <c r="H207" s="349"/>
      <c r="I207" s="15"/>
      <c r="J207" s="15"/>
      <c r="K207" s="15"/>
      <c r="L207" s="16"/>
      <c r="M207" s="101"/>
      <c r="N207" s="102"/>
      <c r="O207" s="103"/>
      <c r="P207" s="103"/>
      <c r="Q207" s="103"/>
      <c r="R207" s="103"/>
      <c r="S207" s="103"/>
      <c r="T207" s="10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7" t="s">
        <v>380</v>
      </c>
      <c r="AU207" s="7" t="s">
        <v>76</v>
      </c>
    </row>
    <row r="208" spans="1:65" s="18" customFormat="1" ht="16.5" customHeight="1" x14ac:dyDescent="0.2">
      <c r="A208" s="15"/>
      <c r="B208" s="16"/>
      <c r="C208" s="87">
        <v>40</v>
      </c>
      <c r="D208" s="87" t="s">
        <v>142</v>
      </c>
      <c r="E208" s="88" t="s">
        <v>2111</v>
      </c>
      <c r="F208" s="325" t="s">
        <v>2681</v>
      </c>
      <c r="G208" s="90" t="s">
        <v>1442</v>
      </c>
      <c r="H208" s="348">
        <v>44</v>
      </c>
      <c r="I208" s="2"/>
      <c r="J208" s="92">
        <f>ROUND(I208*H208,2)</f>
        <v>0</v>
      </c>
      <c r="K208" s="89" t="s">
        <v>2280</v>
      </c>
      <c r="L208" s="16"/>
      <c r="M208" s="93" t="s">
        <v>1</v>
      </c>
      <c r="N208" s="94" t="s">
        <v>34</v>
      </c>
      <c r="O208" s="95">
        <v>0</v>
      </c>
      <c r="P208" s="95">
        <f>O208*H208</f>
        <v>0</v>
      </c>
      <c r="Q208" s="95">
        <v>0</v>
      </c>
      <c r="R208" s="95">
        <f>Q208*H208</f>
        <v>0</v>
      </c>
      <c r="S208" s="95">
        <v>0</v>
      </c>
      <c r="T208" s="96">
        <f>S208*H208</f>
        <v>0</v>
      </c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R208" s="97" t="s">
        <v>147</v>
      </c>
      <c r="AT208" s="97" t="s">
        <v>142</v>
      </c>
      <c r="AU208" s="97" t="s">
        <v>76</v>
      </c>
      <c r="AY208" s="7" t="s">
        <v>140</v>
      </c>
      <c r="BE208" s="98">
        <f>IF(N208="základní",J208,0)</f>
        <v>0</v>
      </c>
      <c r="BF208" s="98">
        <f>IF(N208="snížená",J208,0)</f>
        <v>0</v>
      </c>
      <c r="BG208" s="98">
        <f>IF(N208="zákl. přenesená",J208,0)</f>
        <v>0</v>
      </c>
      <c r="BH208" s="98">
        <f>IF(N208="sníž. přenesená",J208,0)</f>
        <v>0</v>
      </c>
      <c r="BI208" s="98">
        <f>IF(N208="nulová",J208,0)</f>
        <v>0</v>
      </c>
      <c r="BJ208" s="7" t="s">
        <v>76</v>
      </c>
      <c r="BK208" s="98">
        <f>ROUND(I208*H208,2)</f>
        <v>0</v>
      </c>
      <c r="BL208" s="7" t="s">
        <v>147</v>
      </c>
      <c r="BM208" s="97" t="s">
        <v>851</v>
      </c>
    </row>
    <row r="209" spans="1:65" s="18" customFormat="1" ht="19.5" x14ac:dyDescent="0.2">
      <c r="A209" s="15"/>
      <c r="B209" s="16"/>
      <c r="C209" s="15"/>
      <c r="D209" s="99" t="s">
        <v>380</v>
      </c>
      <c r="E209" s="15"/>
      <c r="F209" s="327" t="s">
        <v>2650</v>
      </c>
      <c r="G209" s="15"/>
      <c r="H209" s="349"/>
      <c r="I209" s="15"/>
      <c r="J209" s="15"/>
      <c r="K209" s="15"/>
      <c r="L209" s="16"/>
      <c r="M209" s="101"/>
      <c r="N209" s="102"/>
      <c r="O209" s="103"/>
      <c r="P209" s="103"/>
      <c r="Q209" s="103"/>
      <c r="R209" s="103"/>
      <c r="S209" s="103"/>
      <c r="T209" s="10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7" t="s">
        <v>380</v>
      </c>
      <c r="AU209" s="7" t="s">
        <v>76</v>
      </c>
    </row>
    <row r="210" spans="1:65" s="18" customFormat="1" ht="27.75" customHeight="1" x14ac:dyDescent="0.2">
      <c r="A210" s="15"/>
      <c r="B210" s="16"/>
      <c r="C210" s="87">
        <v>41</v>
      </c>
      <c r="D210" s="87" t="s">
        <v>142</v>
      </c>
      <c r="E210" s="88" t="s">
        <v>2112</v>
      </c>
      <c r="F210" s="325" t="s">
        <v>2682</v>
      </c>
      <c r="G210" s="90" t="s">
        <v>1442</v>
      </c>
      <c r="H210" s="348">
        <v>34</v>
      </c>
      <c r="I210" s="2"/>
      <c r="J210" s="92">
        <f>ROUND(I210*H210,2)</f>
        <v>0</v>
      </c>
      <c r="K210" s="89" t="s">
        <v>2280</v>
      </c>
      <c r="L210" s="16"/>
      <c r="M210" s="93" t="s">
        <v>1</v>
      </c>
      <c r="N210" s="94" t="s">
        <v>34</v>
      </c>
      <c r="O210" s="95">
        <v>0</v>
      </c>
      <c r="P210" s="95">
        <f>O210*H210</f>
        <v>0</v>
      </c>
      <c r="Q210" s="95">
        <v>0</v>
      </c>
      <c r="R210" s="95">
        <f>Q210*H210</f>
        <v>0</v>
      </c>
      <c r="S210" s="95">
        <v>0</v>
      </c>
      <c r="T210" s="96">
        <f>S210*H210</f>
        <v>0</v>
      </c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R210" s="97" t="s">
        <v>147</v>
      </c>
      <c r="AT210" s="97" t="s">
        <v>142</v>
      </c>
      <c r="AU210" s="97" t="s">
        <v>76</v>
      </c>
      <c r="AY210" s="7" t="s">
        <v>140</v>
      </c>
      <c r="BE210" s="98">
        <f>IF(N210="základní",J210,0)</f>
        <v>0</v>
      </c>
      <c r="BF210" s="98">
        <f>IF(N210="snížená",J210,0)</f>
        <v>0</v>
      </c>
      <c r="BG210" s="98">
        <f>IF(N210="zákl. přenesená",J210,0)</f>
        <v>0</v>
      </c>
      <c r="BH210" s="98">
        <f>IF(N210="sníž. přenesená",J210,0)</f>
        <v>0</v>
      </c>
      <c r="BI210" s="98">
        <f>IF(N210="nulová",J210,0)</f>
        <v>0</v>
      </c>
      <c r="BJ210" s="7" t="s">
        <v>76</v>
      </c>
      <c r="BK210" s="98">
        <f>ROUND(I210*H210,2)</f>
        <v>0</v>
      </c>
      <c r="BL210" s="7" t="s">
        <v>147</v>
      </c>
      <c r="BM210" s="97" t="s">
        <v>858</v>
      </c>
    </row>
    <row r="211" spans="1:65" s="18" customFormat="1" ht="19.5" x14ac:dyDescent="0.2">
      <c r="A211" s="15"/>
      <c r="B211" s="16"/>
      <c r="C211" s="15"/>
      <c r="D211" s="99" t="s">
        <v>380</v>
      </c>
      <c r="E211" s="15"/>
      <c r="F211" s="327" t="s">
        <v>2683</v>
      </c>
      <c r="G211" s="15"/>
      <c r="H211" s="349"/>
      <c r="I211" s="15"/>
      <c r="J211" s="15"/>
      <c r="K211" s="15"/>
      <c r="L211" s="16"/>
      <c r="M211" s="101"/>
      <c r="N211" s="102"/>
      <c r="O211" s="103"/>
      <c r="P211" s="103"/>
      <c r="Q211" s="103"/>
      <c r="R211" s="103"/>
      <c r="S211" s="103"/>
      <c r="T211" s="10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7" t="s">
        <v>380</v>
      </c>
      <c r="AU211" s="7" t="s">
        <v>76</v>
      </c>
    </row>
    <row r="212" spans="1:65" s="18" customFormat="1" ht="16.5" customHeight="1" x14ac:dyDescent="0.2">
      <c r="A212" s="15"/>
      <c r="B212" s="16"/>
      <c r="C212" s="87">
        <v>42</v>
      </c>
      <c r="D212" s="87" t="s">
        <v>142</v>
      </c>
      <c r="E212" s="88" t="s">
        <v>2113</v>
      </c>
      <c r="F212" s="325" t="s">
        <v>2684</v>
      </c>
      <c r="G212" s="90" t="s">
        <v>1442</v>
      </c>
      <c r="H212" s="348">
        <v>34</v>
      </c>
      <c r="I212" s="2"/>
      <c r="J212" s="92">
        <f>ROUND(I212*H212,2)</f>
        <v>0</v>
      </c>
      <c r="K212" s="89" t="s">
        <v>2280</v>
      </c>
      <c r="L212" s="16"/>
      <c r="M212" s="93" t="s">
        <v>1</v>
      </c>
      <c r="N212" s="94" t="s">
        <v>34</v>
      </c>
      <c r="O212" s="95">
        <v>0</v>
      </c>
      <c r="P212" s="95">
        <f>O212*H212</f>
        <v>0</v>
      </c>
      <c r="Q212" s="95">
        <v>0</v>
      </c>
      <c r="R212" s="95">
        <f>Q212*H212</f>
        <v>0</v>
      </c>
      <c r="S212" s="95">
        <v>0</v>
      </c>
      <c r="T212" s="96">
        <f>S212*H212</f>
        <v>0</v>
      </c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R212" s="97" t="s">
        <v>147</v>
      </c>
      <c r="AT212" s="97" t="s">
        <v>142</v>
      </c>
      <c r="AU212" s="97" t="s">
        <v>76</v>
      </c>
      <c r="AY212" s="7" t="s">
        <v>140</v>
      </c>
      <c r="BE212" s="98">
        <f>IF(N212="základní",J212,0)</f>
        <v>0</v>
      </c>
      <c r="BF212" s="98">
        <f>IF(N212="snížená",J212,0)</f>
        <v>0</v>
      </c>
      <c r="BG212" s="98">
        <f>IF(N212="zákl. přenesená",J212,0)</f>
        <v>0</v>
      </c>
      <c r="BH212" s="98">
        <f>IF(N212="sníž. přenesená",J212,0)</f>
        <v>0</v>
      </c>
      <c r="BI212" s="98">
        <f>IF(N212="nulová",J212,0)</f>
        <v>0</v>
      </c>
      <c r="BJ212" s="7" t="s">
        <v>76</v>
      </c>
      <c r="BK212" s="98">
        <f>ROUND(I212*H212,2)</f>
        <v>0</v>
      </c>
      <c r="BL212" s="7" t="s">
        <v>147</v>
      </c>
      <c r="BM212" s="97" t="s">
        <v>859</v>
      </c>
    </row>
    <row r="213" spans="1:65" s="18" customFormat="1" ht="19.5" x14ac:dyDescent="0.2">
      <c r="A213" s="15"/>
      <c r="B213" s="16"/>
      <c r="C213" s="15"/>
      <c r="D213" s="99" t="s">
        <v>380</v>
      </c>
      <c r="E213" s="15"/>
      <c r="F213" s="327" t="s">
        <v>2650</v>
      </c>
      <c r="G213" s="15"/>
      <c r="H213" s="349"/>
      <c r="I213" s="15"/>
      <c r="J213" s="15"/>
      <c r="K213" s="15"/>
      <c r="L213" s="16"/>
      <c r="M213" s="101"/>
      <c r="N213" s="102"/>
      <c r="O213" s="103"/>
      <c r="P213" s="103"/>
      <c r="Q213" s="103"/>
      <c r="R213" s="103"/>
      <c r="S213" s="103"/>
      <c r="T213" s="10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7" t="s">
        <v>380</v>
      </c>
      <c r="AU213" s="7" t="s">
        <v>76</v>
      </c>
    </row>
    <row r="214" spans="1:65" s="18" customFormat="1" ht="80.25" customHeight="1" x14ac:dyDescent="0.2">
      <c r="A214" s="15"/>
      <c r="B214" s="16"/>
      <c r="C214" s="87">
        <v>43</v>
      </c>
      <c r="D214" s="87" t="s">
        <v>142</v>
      </c>
      <c r="E214" s="88" t="s">
        <v>2114</v>
      </c>
      <c r="F214" s="325" t="s">
        <v>2750</v>
      </c>
      <c r="G214" s="90" t="s">
        <v>1442</v>
      </c>
      <c r="H214" s="348">
        <v>9</v>
      </c>
      <c r="I214" s="2"/>
      <c r="J214" s="92">
        <f>ROUND(I214*H214,2)</f>
        <v>0</v>
      </c>
      <c r="K214" s="89" t="s">
        <v>2280</v>
      </c>
      <c r="L214" s="16"/>
      <c r="M214" s="93" t="s">
        <v>1</v>
      </c>
      <c r="N214" s="94" t="s">
        <v>34</v>
      </c>
      <c r="O214" s="95">
        <v>0</v>
      </c>
      <c r="P214" s="95">
        <f>O214*H214</f>
        <v>0</v>
      </c>
      <c r="Q214" s="95">
        <v>0</v>
      </c>
      <c r="R214" s="95">
        <f>Q214*H214</f>
        <v>0</v>
      </c>
      <c r="S214" s="95">
        <v>0</v>
      </c>
      <c r="T214" s="96">
        <f>S214*H214</f>
        <v>0</v>
      </c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R214" s="97" t="s">
        <v>147</v>
      </c>
      <c r="AT214" s="97" t="s">
        <v>142</v>
      </c>
      <c r="AU214" s="97" t="s">
        <v>76</v>
      </c>
      <c r="AY214" s="7" t="s">
        <v>140</v>
      </c>
      <c r="BE214" s="98">
        <f>IF(N214="základní",J214,0)</f>
        <v>0</v>
      </c>
      <c r="BF214" s="98">
        <f>IF(N214="snížená",J214,0)</f>
        <v>0</v>
      </c>
      <c r="BG214" s="98">
        <f>IF(N214="zákl. přenesená",J214,0)</f>
        <v>0</v>
      </c>
      <c r="BH214" s="98">
        <f>IF(N214="sníž. přenesená",J214,0)</f>
        <v>0</v>
      </c>
      <c r="BI214" s="98">
        <f>IF(N214="nulová",J214,0)</f>
        <v>0</v>
      </c>
      <c r="BJ214" s="7" t="s">
        <v>76</v>
      </c>
      <c r="BK214" s="98">
        <f>ROUND(I214*H214,2)</f>
        <v>0</v>
      </c>
      <c r="BL214" s="7" t="s">
        <v>147</v>
      </c>
      <c r="BM214" s="97" t="s">
        <v>876</v>
      </c>
    </row>
    <row r="215" spans="1:65" s="18" customFormat="1" ht="19.5" x14ac:dyDescent="0.2">
      <c r="A215" s="15"/>
      <c r="B215" s="16"/>
      <c r="C215" s="15"/>
      <c r="D215" s="99" t="s">
        <v>380</v>
      </c>
      <c r="E215" s="15"/>
      <c r="F215" s="327" t="s">
        <v>2649</v>
      </c>
      <c r="G215" s="15"/>
      <c r="H215" s="349"/>
      <c r="I215" s="15"/>
      <c r="J215" s="15"/>
      <c r="K215" s="15"/>
      <c r="L215" s="16"/>
      <c r="M215" s="101"/>
      <c r="N215" s="102"/>
      <c r="O215" s="103"/>
      <c r="P215" s="103"/>
      <c r="Q215" s="103"/>
      <c r="R215" s="103"/>
      <c r="S215" s="103"/>
      <c r="T215" s="10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7" t="s">
        <v>380</v>
      </c>
      <c r="AU215" s="7" t="s">
        <v>76</v>
      </c>
    </row>
    <row r="216" spans="1:65" s="18" customFormat="1" ht="92.25" customHeight="1" x14ac:dyDescent="0.2">
      <c r="A216" s="15"/>
      <c r="B216" s="16"/>
      <c r="C216" s="87">
        <v>44</v>
      </c>
      <c r="D216" s="87" t="s">
        <v>142</v>
      </c>
      <c r="E216" s="88" t="s">
        <v>2115</v>
      </c>
      <c r="F216" s="325" t="s">
        <v>2751</v>
      </c>
      <c r="G216" s="90" t="s">
        <v>1442</v>
      </c>
      <c r="H216" s="348">
        <v>7</v>
      </c>
      <c r="I216" s="2"/>
      <c r="J216" s="92">
        <f>ROUND(I216*H216,2)</f>
        <v>0</v>
      </c>
      <c r="K216" s="89" t="s">
        <v>2280</v>
      </c>
      <c r="L216" s="16"/>
      <c r="M216" s="93" t="s">
        <v>1</v>
      </c>
      <c r="N216" s="94" t="s">
        <v>34</v>
      </c>
      <c r="O216" s="95">
        <v>0</v>
      </c>
      <c r="P216" s="95">
        <f>O216*H216</f>
        <v>0</v>
      </c>
      <c r="Q216" s="95">
        <v>0</v>
      </c>
      <c r="R216" s="95">
        <f>Q216*H216</f>
        <v>0</v>
      </c>
      <c r="S216" s="95">
        <v>0</v>
      </c>
      <c r="T216" s="96">
        <f>S216*H216</f>
        <v>0</v>
      </c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R216" s="97" t="s">
        <v>147</v>
      </c>
      <c r="AT216" s="97" t="s">
        <v>142</v>
      </c>
      <c r="AU216" s="97" t="s">
        <v>76</v>
      </c>
      <c r="AY216" s="7" t="s">
        <v>140</v>
      </c>
      <c r="BE216" s="98">
        <f>IF(N216="základní",J216,0)</f>
        <v>0</v>
      </c>
      <c r="BF216" s="98">
        <f>IF(N216="snížená",J216,0)</f>
        <v>0</v>
      </c>
      <c r="BG216" s="98">
        <f>IF(N216="zákl. přenesená",J216,0)</f>
        <v>0</v>
      </c>
      <c r="BH216" s="98">
        <f>IF(N216="sníž. přenesená",J216,0)</f>
        <v>0</v>
      </c>
      <c r="BI216" s="98">
        <f>IF(N216="nulová",J216,0)</f>
        <v>0</v>
      </c>
      <c r="BJ216" s="7" t="s">
        <v>76</v>
      </c>
      <c r="BK216" s="98">
        <f>ROUND(I216*H216,2)</f>
        <v>0</v>
      </c>
      <c r="BL216" s="7" t="s">
        <v>147</v>
      </c>
      <c r="BM216" s="97" t="s">
        <v>887</v>
      </c>
    </row>
    <row r="217" spans="1:65" s="18" customFormat="1" ht="19.5" x14ac:dyDescent="0.2">
      <c r="A217" s="15"/>
      <c r="B217" s="16"/>
      <c r="C217" s="15"/>
      <c r="D217" s="99" t="s">
        <v>380</v>
      </c>
      <c r="E217" s="15"/>
      <c r="F217" s="327" t="s">
        <v>2649</v>
      </c>
      <c r="G217" s="15"/>
      <c r="H217" s="349"/>
      <c r="I217" s="15"/>
      <c r="J217" s="15"/>
      <c r="K217" s="15"/>
      <c r="L217" s="16"/>
      <c r="M217" s="101"/>
      <c r="N217" s="102"/>
      <c r="O217" s="103"/>
      <c r="P217" s="103"/>
      <c r="Q217" s="103"/>
      <c r="R217" s="103"/>
      <c r="S217" s="103"/>
      <c r="T217" s="10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7" t="s">
        <v>380</v>
      </c>
      <c r="AU217" s="7" t="s">
        <v>76</v>
      </c>
    </row>
    <row r="218" spans="1:65" s="18" customFormat="1" ht="51.75" customHeight="1" x14ac:dyDescent="0.2">
      <c r="A218" s="15"/>
      <c r="B218" s="16"/>
      <c r="C218" s="87">
        <v>45</v>
      </c>
      <c r="D218" s="87" t="s">
        <v>142</v>
      </c>
      <c r="E218" s="88" t="s">
        <v>2116</v>
      </c>
      <c r="F218" s="325" t="s">
        <v>2663</v>
      </c>
      <c r="G218" s="90" t="s">
        <v>1442</v>
      </c>
      <c r="H218" s="348">
        <v>27</v>
      </c>
      <c r="I218" s="2"/>
      <c r="J218" s="92">
        <f>ROUND(I218*H218,2)</f>
        <v>0</v>
      </c>
      <c r="K218" s="89" t="s">
        <v>2280</v>
      </c>
      <c r="L218" s="16"/>
      <c r="M218" s="93" t="s">
        <v>1</v>
      </c>
      <c r="N218" s="94" t="s">
        <v>34</v>
      </c>
      <c r="O218" s="95">
        <v>0</v>
      </c>
      <c r="P218" s="95">
        <f>O218*H218</f>
        <v>0</v>
      </c>
      <c r="Q218" s="95">
        <v>0</v>
      </c>
      <c r="R218" s="95">
        <f>Q218*H218</f>
        <v>0</v>
      </c>
      <c r="S218" s="95">
        <v>0</v>
      </c>
      <c r="T218" s="96">
        <f>S218*H218</f>
        <v>0</v>
      </c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R218" s="97" t="s">
        <v>147</v>
      </c>
      <c r="AT218" s="97" t="s">
        <v>142</v>
      </c>
      <c r="AU218" s="97" t="s">
        <v>76</v>
      </c>
      <c r="AY218" s="7" t="s">
        <v>140</v>
      </c>
      <c r="BE218" s="98">
        <f>IF(N218="základní",J218,0)</f>
        <v>0</v>
      </c>
      <c r="BF218" s="98">
        <f>IF(N218="snížená",J218,0)</f>
        <v>0</v>
      </c>
      <c r="BG218" s="98">
        <f>IF(N218="zákl. přenesená",J218,0)</f>
        <v>0</v>
      </c>
      <c r="BH218" s="98">
        <f>IF(N218="sníž. přenesená",J218,0)</f>
        <v>0</v>
      </c>
      <c r="BI218" s="98">
        <f>IF(N218="nulová",J218,0)</f>
        <v>0</v>
      </c>
      <c r="BJ218" s="7" t="s">
        <v>76</v>
      </c>
      <c r="BK218" s="98">
        <f>ROUND(I218*H218,2)</f>
        <v>0</v>
      </c>
      <c r="BL218" s="7" t="s">
        <v>147</v>
      </c>
      <c r="BM218" s="97" t="s">
        <v>895</v>
      </c>
    </row>
    <row r="219" spans="1:65" s="18" customFormat="1" ht="19.5" x14ac:dyDescent="0.2">
      <c r="A219" s="15"/>
      <c r="B219" s="16"/>
      <c r="C219" s="15"/>
      <c r="D219" s="99" t="s">
        <v>380</v>
      </c>
      <c r="E219" s="15"/>
      <c r="F219" s="327" t="s">
        <v>2650</v>
      </c>
      <c r="G219" s="15"/>
      <c r="H219" s="349"/>
      <c r="I219" s="15"/>
      <c r="J219" s="15"/>
      <c r="K219" s="15"/>
      <c r="L219" s="16"/>
      <c r="M219" s="101"/>
      <c r="N219" s="102"/>
      <c r="O219" s="103"/>
      <c r="P219" s="103"/>
      <c r="Q219" s="103"/>
      <c r="R219" s="103"/>
      <c r="S219" s="103"/>
      <c r="T219" s="104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7" t="s">
        <v>380</v>
      </c>
      <c r="AU219" s="7" t="s">
        <v>76</v>
      </c>
    </row>
    <row r="220" spans="1:65" s="18" customFormat="1" ht="54" customHeight="1" x14ac:dyDescent="0.2">
      <c r="A220" s="15"/>
      <c r="B220" s="16"/>
      <c r="C220" s="87">
        <v>46</v>
      </c>
      <c r="D220" s="87" t="s">
        <v>142</v>
      </c>
      <c r="E220" s="88" t="s">
        <v>2117</v>
      </c>
      <c r="F220" s="325" t="s">
        <v>2664</v>
      </c>
      <c r="G220" s="90" t="s">
        <v>1442</v>
      </c>
      <c r="H220" s="348">
        <v>18</v>
      </c>
      <c r="I220" s="2"/>
      <c r="J220" s="92">
        <f>ROUND(I220*H220,2)</f>
        <v>0</v>
      </c>
      <c r="K220" s="89" t="s">
        <v>2280</v>
      </c>
      <c r="L220" s="16"/>
      <c r="M220" s="93" t="s">
        <v>1</v>
      </c>
      <c r="N220" s="94" t="s">
        <v>34</v>
      </c>
      <c r="O220" s="95">
        <v>0</v>
      </c>
      <c r="P220" s="95">
        <f>O220*H220</f>
        <v>0</v>
      </c>
      <c r="Q220" s="95">
        <v>0</v>
      </c>
      <c r="R220" s="95">
        <f>Q220*H220</f>
        <v>0</v>
      </c>
      <c r="S220" s="95">
        <v>0</v>
      </c>
      <c r="T220" s="96">
        <f>S220*H220</f>
        <v>0</v>
      </c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R220" s="97" t="s">
        <v>147</v>
      </c>
      <c r="AT220" s="97" t="s">
        <v>142</v>
      </c>
      <c r="AU220" s="97" t="s">
        <v>76</v>
      </c>
      <c r="AY220" s="7" t="s">
        <v>140</v>
      </c>
      <c r="BE220" s="98">
        <f>IF(N220="základní",J220,0)</f>
        <v>0</v>
      </c>
      <c r="BF220" s="98">
        <f>IF(N220="snížená",J220,0)</f>
        <v>0</v>
      </c>
      <c r="BG220" s="98">
        <f>IF(N220="zákl. přenesená",J220,0)</f>
        <v>0</v>
      </c>
      <c r="BH220" s="98">
        <f>IF(N220="sníž. přenesená",J220,0)</f>
        <v>0</v>
      </c>
      <c r="BI220" s="98">
        <f>IF(N220="nulová",J220,0)</f>
        <v>0</v>
      </c>
      <c r="BJ220" s="7" t="s">
        <v>76</v>
      </c>
      <c r="BK220" s="98">
        <f>ROUND(I220*H220,2)</f>
        <v>0</v>
      </c>
      <c r="BL220" s="7" t="s">
        <v>147</v>
      </c>
      <c r="BM220" s="97" t="s">
        <v>902</v>
      </c>
    </row>
    <row r="221" spans="1:65" s="18" customFormat="1" ht="19.5" x14ac:dyDescent="0.2">
      <c r="A221" s="15"/>
      <c r="B221" s="16"/>
      <c r="C221" s="15"/>
      <c r="D221" s="99" t="s">
        <v>380</v>
      </c>
      <c r="E221" s="15"/>
      <c r="F221" s="327" t="s">
        <v>2650</v>
      </c>
      <c r="G221" s="15"/>
      <c r="H221" s="349"/>
      <c r="I221" s="15"/>
      <c r="J221" s="15"/>
      <c r="K221" s="15"/>
      <c r="L221" s="16"/>
      <c r="M221" s="101"/>
      <c r="N221" s="102"/>
      <c r="O221" s="103"/>
      <c r="P221" s="103"/>
      <c r="Q221" s="103"/>
      <c r="R221" s="103"/>
      <c r="S221" s="103"/>
      <c r="T221" s="10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7" t="s">
        <v>380</v>
      </c>
      <c r="AU221" s="7" t="s">
        <v>76</v>
      </c>
    </row>
    <row r="222" spans="1:65" s="18" customFormat="1" ht="52.5" customHeight="1" x14ac:dyDescent="0.2">
      <c r="A222" s="15"/>
      <c r="B222" s="16"/>
      <c r="C222" s="87">
        <v>47</v>
      </c>
      <c r="D222" s="87" t="s">
        <v>142</v>
      </c>
      <c r="E222" s="88" t="s">
        <v>2118</v>
      </c>
      <c r="F222" s="325" t="s">
        <v>2665</v>
      </c>
      <c r="G222" s="90" t="s">
        <v>1442</v>
      </c>
      <c r="H222" s="348">
        <v>11</v>
      </c>
      <c r="I222" s="2"/>
      <c r="J222" s="92">
        <f>ROUND(I222*H222,2)</f>
        <v>0</v>
      </c>
      <c r="K222" s="89" t="s">
        <v>2280</v>
      </c>
      <c r="L222" s="16"/>
      <c r="M222" s="93" t="s">
        <v>1</v>
      </c>
      <c r="N222" s="94" t="s">
        <v>34</v>
      </c>
      <c r="O222" s="95">
        <v>0</v>
      </c>
      <c r="P222" s="95">
        <f>O222*H222</f>
        <v>0</v>
      </c>
      <c r="Q222" s="95">
        <v>0</v>
      </c>
      <c r="R222" s="95">
        <f>Q222*H222</f>
        <v>0</v>
      </c>
      <c r="S222" s="95">
        <v>0</v>
      </c>
      <c r="T222" s="96">
        <f>S222*H222</f>
        <v>0</v>
      </c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R222" s="97" t="s">
        <v>147</v>
      </c>
      <c r="AT222" s="97" t="s">
        <v>142</v>
      </c>
      <c r="AU222" s="97" t="s">
        <v>76</v>
      </c>
      <c r="AY222" s="7" t="s">
        <v>140</v>
      </c>
      <c r="BE222" s="98">
        <f>IF(N222="základní",J222,0)</f>
        <v>0</v>
      </c>
      <c r="BF222" s="98">
        <f>IF(N222="snížená",J222,0)</f>
        <v>0</v>
      </c>
      <c r="BG222" s="98">
        <f>IF(N222="zákl. přenesená",J222,0)</f>
        <v>0</v>
      </c>
      <c r="BH222" s="98">
        <f>IF(N222="sníž. přenesená",J222,0)</f>
        <v>0</v>
      </c>
      <c r="BI222" s="98">
        <f>IF(N222="nulová",J222,0)</f>
        <v>0</v>
      </c>
      <c r="BJ222" s="7" t="s">
        <v>76</v>
      </c>
      <c r="BK222" s="98">
        <f>ROUND(I222*H222,2)</f>
        <v>0</v>
      </c>
      <c r="BL222" s="7" t="s">
        <v>147</v>
      </c>
      <c r="BM222" s="97" t="s">
        <v>919</v>
      </c>
    </row>
    <row r="223" spans="1:65" s="18" customFormat="1" ht="19.5" x14ac:dyDescent="0.2">
      <c r="A223" s="15"/>
      <c r="B223" s="16"/>
      <c r="C223" s="15"/>
      <c r="D223" s="99" t="s">
        <v>380</v>
      </c>
      <c r="E223" s="15"/>
      <c r="F223" s="327" t="s">
        <v>2650</v>
      </c>
      <c r="G223" s="15"/>
      <c r="H223" s="349"/>
      <c r="I223" s="15"/>
      <c r="J223" s="15"/>
      <c r="K223" s="15"/>
      <c r="L223" s="16"/>
      <c r="M223" s="101"/>
      <c r="N223" s="102"/>
      <c r="O223" s="103"/>
      <c r="P223" s="103"/>
      <c r="Q223" s="103"/>
      <c r="R223" s="103"/>
      <c r="S223" s="103"/>
      <c r="T223" s="10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7" t="s">
        <v>380</v>
      </c>
      <c r="AU223" s="7" t="s">
        <v>76</v>
      </c>
    </row>
    <row r="224" spans="1:65" s="18" customFormat="1" ht="53.25" customHeight="1" x14ac:dyDescent="0.2">
      <c r="A224" s="15"/>
      <c r="B224" s="16"/>
      <c r="C224" s="87">
        <v>48</v>
      </c>
      <c r="D224" s="87" t="s">
        <v>142</v>
      </c>
      <c r="E224" s="88" t="s">
        <v>2119</v>
      </c>
      <c r="F224" s="325" t="s">
        <v>2666</v>
      </c>
      <c r="G224" s="90" t="s">
        <v>1442</v>
      </c>
      <c r="H224" s="348">
        <v>3</v>
      </c>
      <c r="I224" s="2"/>
      <c r="J224" s="92">
        <f>ROUND(I224*H224,2)</f>
        <v>0</v>
      </c>
      <c r="K224" s="89" t="s">
        <v>2280</v>
      </c>
      <c r="L224" s="16"/>
      <c r="M224" s="93" t="s">
        <v>1</v>
      </c>
      <c r="N224" s="94" t="s">
        <v>34</v>
      </c>
      <c r="O224" s="95">
        <v>0</v>
      </c>
      <c r="P224" s="95">
        <f>O224*H224</f>
        <v>0</v>
      </c>
      <c r="Q224" s="95">
        <v>0</v>
      </c>
      <c r="R224" s="95">
        <f>Q224*H224</f>
        <v>0</v>
      </c>
      <c r="S224" s="95">
        <v>0</v>
      </c>
      <c r="T224" s="96">
        <f>S224*H224</f>
        <v>0</v>
      </c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R224" s="97" t="s">
        <v>147</v>
      </c>
      <c r="AT224" s="97" t="s">
        <v>142</v>
      </c>
      <c r="AU224" s="97" t="s">
        <v>76</v>
      </c>
      <c r="AY224" s="7" t="s">
        <v>140</v>
      </c>
      <c r="BE224" s="98">
        <f>IF(N224="základní",J224,0)</f>
        <v>0</v>
      </c>
      <c r="BF224" s="98">
        <f>IF(N224="snížená",J224,0)</f>
        <v>0</v>
      </c>
      <c r="BG224" s="98">
        <f>IF(N224="zákl. přenesená",J224,0)</f>
        <v>0</v>
      </c>
      <c r="BH224" s="98">
        <f>IF(N224="sníž. přenesená",J224,0)</f>
        <v>0</v>
      </c>
      <c r="BI224" s="98">
        <f>IF(N224="nulová",J224,0)</f>
        <v>0</v>
      </c>
      <c r="BJ224" s="7" t="s">
        <v>76</v>
      </c>
      <c r="BK224" s="98">
        <f>ROUND(I224*H224,2)</f>
        <v>0</v>
      </c>
      <c r="BL224" s="7" t="s">
        <v>147</v>
      </c>
      <c r="BM224" s="97" t="s">
        <v>958</v>
      </c>
    </row>
    <row r="225" spans="1:65" s="18" customFormat="1" ht="19.5" x14ac:dyDescent="0.2">
      <c r="A225" s="15"/>
      <c r="B225" s="16"/>
      <c r="C225" s="15"/>
      <c r="D225" s="99" t="s">
        <v>380</v>
      </c>
      <c r="E225" s="15"/>
      <c r="F225" s="327" t="s">
        <v>2650</v>
      </c>
      <c r="G225" s="15"/>
      <c r="H225" s="349"/>
      <c r="I225" s="15"/>
      <c r="J225" s="15"/>
      <c r="K225" s="15"/>
      <c r="L225" s="16"/>
      <c r="M225" s="101"/>
      <c r="N225" s="102"/>
      <c r="O225" s="103"/>
      <c r="P225" s="103"/>
      <c r="Q225" s="103"/>
      <c r="R225" s="103"/>
      <c r="S225" s="103"/>
      <c r="T225" s="10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7" t="s">
        <v>380</v>
      </c>
      <c r="AU225" s="7" t="s">
        <v>76</v>
      </c>
    </row>
    <row r="226" spans="1:65" s="18" customFormat="1" ht="21.75" customHeight="1" x14ac:dyDescent="0.2">
      <c r="A226" s="15"/>
      <c r="B226" s="16"/>
      <c r="C226" s="87">
        <v>49</v>
      </c>
      <c r="D226" s="87" t="s">
        <v>142</v>
      </c>
      <c r="E226" s="88" t="s">
        <v>2120</v>
      </c>
      <c r="F226" s="325" t="s">
        <v>2668</v>
      </c>
      <c r="G226" s="90" t="s">
        <v>1442</v>
      </c>
      <c r="H226" s="348">
        <v>6</v>
      </c>
      <c r="I226" s="2"/>
      <c r="J226" s="92">
        <f>ROUND(I226*H226,2)</f>
        <v>0</v>
      </c>
      <c r="K226" s="89" t="s">
        <v>2280</v>
      </c>
      <c r="L226" s="16"/>
      <c r="M226" s="93" t="s">
        <v>1</v>
      </c>
      <c r="N226" s="94" t="s">
        <v>34</v>
      </c>
      <c r="O226" s="95">
        <v>0</v>
      </c>
      <c r="P226" s="95">
        <f>O226*H226</f>
        <v>0</v>
      </c>
      <c r="Q226" s="95">
        <v>0</v>
      </c>
      <c r="R226" s="95">
        <f>Q226*H226</f>
        <v>0</v>
      </c>
      <c r="S226" s="95">
        <v>0</v>
      </c>
      <c r="T226" s="96">
        <f>S226*H226</f>
        <v>0</v>
      </c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R226" s="97" t="s">
        <v>147</v>
      </c>
      <c r="AT226" s="97" t="s">
        <v>142</v>
      </c>
      <c r="AU226" s="97" t="s">
        <v>76</v>
      </c>
      <c r="AY226" s="7" t="s">
        <v>140</v>
      </c>
      <c r="BE226" s="98">
        <f>IF(N226="základní",J226,0)</f>
        <v>0</v>
      </c>
      <c r="BF226" s="98">
        <f>IF(N226="snížená",J226,0)</f>
        <v>0</v>
      </c>
      <c r="BG226" s="98">
        <f>IF(N226="zákl. přenesená",J226,0)</f>
        <v>0</v>
      </c>
      <c r="BH226" s="98">
        <f>IF(N226="sníž. přenesená",J226,0)</f>
        <v>0</v>
      </c>
      <c r="BI226" s="98">
        <f>IF(N226="nulová",J226,0)</f>
        <v>0</v>
      </c>
      <c r="BJ226" s="7" t="s">
        <v>76</v>
      </c>
      <c r="BK226" s="98">
        <f>ROUND(I226*H226,2)</f>
        <v>0</v>
      </c>
      <c r="BL226" s="7" t="s">
        <v>147</v>
      </c>
      <c r="BM226" s="97" t="s">
        <v>973</v>
      </c>
    </row>
    <row r="227" spans="1:65" s="18" customFormat="1" ht="19.5" x14ac:dyDescent="0.2">
      <c r="A227" s="15"/>
      <c r="B227" s="16"/>
      <c r="C227" s="15"/>
      <c r="D227" s="99" t="s">
        <v>380</v>
      </c>
      <c r="E227" s="15"/>
      <c r="F227" s="327" t="s">
        <v>2650</v>
      </c>
      <c r="G227" s="15"/>
      <c r="H227" s="349"/>
      <c r="I227" s="15"/>
      <c r="J227" s="15"/>
      <c r="K227" s="15"/>
      <c r="L227" s="16"/>
      <c r="M227" s="101"/>
      <c r="N227" s="102"/>
      <c r="O227" s="103"/>
      <c r="P227" s="103"/>
      <c r="Q227" s="103"/>
      <c r="R227" s="103"/>
      <c r="S227" s="103"/>
      <c r="T227" s="104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7" t="s">
        <v>380</v>
      </c>
      <c r="AU227" s="7" t="s">
        <v>76</v>
      </c>
    </row>
    <row r="228" spans="1:65" s="18" customFormat="1" ht="16.5" customHeight="1" x14ac:dyDescent="0.2">
      <c r="A228" s="15"/>
      <c r="B228" s="16"/>
      <c r="C228" s="87">
        <v>50</v>
      </c>
      <c r="D228" s="87" t="s">
        <v>142</v>
      </c>
      <c r="E228" s="88" t="s">
        <v>2121</v>
      </c>
      <c r="F228" s="325" t="s">
        <v>2667</v>
      </c>
      <c r="G228" s="90" t="s">
        <v>1442</v>
      </c>
      <c r="H228" s="348">
        <v>2</v>
      </c>
      <c r="I228" s="2"/>
      <c r="J228" s="92">
        <f>ROUND(I228*H228,2)</f>
        <v>0</v>
      </c>
      <c r="K228" s="89" t="s">
        <v>2280</v>
      </c>
      <c r="L228" s="16"/>
      <c r="M228" s="93" t="s">
        <v>1</v>
      </c>
      <c r="N228" s="94" t="s">
        <v>34</v>
      </c>
      <c r="O228" s="95">
        <v>0</v>
      </c>
      <c r="P228" s="95">
        <f>O228*H228</f>
        <v>0</v>
      </c>
      <c r="Q228" s="95">
        <v>0</v>
      </c>
      <c r="R228" s="95">
        <f>Q228*H228</f>
        <v>0</v>
      </c>
      <c r="S228" s="95">
        <v>0</v>
      </c>
      <c r="T228" s="96">
        <f>S228*H228</f>
        <v>0</v>
      </c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R228" s="97" t="s">
        <v>147</v>
      </c>
      <c r="AT228" s="97" t="s">
        <v>142</v>
      </c>
      <c r="AU228" s="97" t="s">
        <v>76</v>
      </c>
      <c r="AY228" s="7" t="s">
        <v>140</v>
      </c>
      <c r="BE228" s="98">
        <f>IF(N228="základní",J228,0)</f>
        <v>0</v>
      </c>
      <c r="BF228" s="98">
        <f>IF(N228="snížená",J228,0)</f>
        <v>0</v>
      </c>
      <c r="BG228" s="98">
        <f>IF(N228="zákl. přenesená",J228,0)</f>
        <v>0</v>
      </c>
      <c r="BH228" s="98">
        <f>IF(N228="sníž. přenesená",J228,0)</f>
        <v>0</v>
      </c>
      <c r="BI228" s="98">
        <f>IF(N228="nulová",J228,0)</f>
        <v>0</v>
      </c>
      <c r="BJ228" s="7" t="s">
        <v>76</v>
      </c>
      <c r="BK228" s="98">
        <f>ROUND(I228*H228,2)</f>
        <v>0</v>
      </c>
      <c r="BL228" s="7" t="s">
        <v>147</v>
      </c>
      <c r="BM228" s="97" t="s">
        <v>986</v>
      </c>
    </row>
    <row r="229" spans="1:65" s="18" customFormat="1" ht="19.5" x14ac:dyDescent="0.2">
      <c r="A229" s="15"/>
      <c r="B229" s="16"/>
      <c r="C229" s="15"/>
      <c r="D229" s="99" t="s">
        <v>380</v>
      </c>
      <c r="E229" s="15"/>
      <c r="F229" s="327" t="s">
        <v>2650</v>
      </c>
      <c r="G229" s="15"/>
      <c r="H229" s="349"/>
      <c r="I229" s="15"/>
      <c r="J229" s="15"/>
      <c r="K229" s="15"/>
      <c r="L229" s="16"/>
      <c r="M229" s="101"/>
      <c r="N229" s="102"/>
      <c r="O229" s="103"/>
      <c r="P229" s="103"/>
      <c r="Q229" s="103"/>
      <c r="R229" s="103"/>
      <c r="S229" s="103"/>
      <c r="T229" s="10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7" t="s">
        <v>380</v>
      </c>
      <c r="AU229" s="7" t="s">
        <v>76</v>
      </c>
    </row>
    <row r="230" spans="1:65" s="18" customFormat="1" ht="21.75" customHeight="1" x14ac:dyDescent="0.2">
      <c r="A230" s="15"/>
      <c r="B230" s="16"/>
      <c r="C230" s="87">
        <v>51</v>
      </c>
      <c r="D230" s="87" t="s">
        <v>142</v>
      </c>
      <c r="E230" s="88" t="s">
        <v>2122</v>
      </c>
      <c r="F230" s="325" t="s">
        <v>2669</v>
      </c>
      <c r="G230" s="90" t="s">
        <v>1442</v>
      </c>
      <c r="H230" s="348">
        <v>1</v>
      </c>
      <c r="I230" s="2"/>
      <c r="J230" s="92">
        <f>ROUND(I230*H230,2)</f>
        <v>0</v>
      </c>
      <c r="K230" s="89" t="s">
        <v>2280</v>
      </c>
      <c r="L230" s="16"/>
      <c r="M230" s="93" t="s">
        <v>1</v>
      </c>
      <c r="N230" s="94" t="s">
        <v>34</v>
      </c>
      <c r="O230" s="95">
        <v>0</v>
      </c>
      <c r="P230" s="95">
        <f>O230*H230</f>
        <v>0</v>
      </c>
      <c r="Q230" s="95">
        <v>0</v>
      </c>
      <c r="R230" s="95">
        <f>Q230*H230</f>
        <v>0</v>
      </c>
      <c r="S230" s="95">
        <v>0</v>
      </c>
      <c r="T230" s="96">
        <f>S230*H230</f>
        <v>0</v>
      </c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R230" s="97" t="s">
        <v>147</v>
      </c>
      <c r="AT230" s="97" t="s">
        <v>142</v>
      </c>
      <c r="AU230" s="97" t="s">
        <v>76</v>
      </c>
      <c r="AY230" s="7" t="s">
        <v>140</v>
      </c>
      <c r="BE230" s="98">
        <f>IF(N230="základní",J230,0)</f>
        <v>0</v>
      </c>
      <c r="BF230" s="98">
        <f>IF(N230="snížená",J230,0)</f>
        <v>0</v>
      </c>
      <c r="BG230" s="98">
        <f>IF(N230="zákl. přenesená",J230,0)</f>
        <v>0</v>
      </c>
      <c r="BH230" s="98">
        <f>IF(N230="sníž. přenesená",J230,0)</f>
        <v>0</v>
      </c>
      <c r="BI230" s="98">
        <f>IF(N230="nulová",J230,0)</f>
        <v>0</v>
      </c>
      <c r="BJ230" s="7" t="s">
        <v>76</v>
      </c>
      <c r="BK230" s="98">
        <f>ROUND(I230*H230,2)</f>
        <v>0</v>
      </c>
      <c r="BL230" s="7" t="s">
        <v>147</v>
      </c>
      <c r="BM230" s="97" t="s">
        <v>993</v>
      </c>
    </row>
    <row r="231" spans="1:65" s="18" customFormat="1" ht="19.5" x14ac:dyDescent="0.2">
      <c r="A231" s="15"/>
      <c r="B231" s="16"/>
      <c r="C231" s="15"/>
      <c r="D231" s="99" t="s">
        <v>380</v>
      </c>
      <c r="E231" s="15"/>
      <c r="F231" s="327" t="s">
        <v>2650</v>
      </c>
      <c r="G231" s="15"/>
      <c r="H231" s="349"/>
      <c r="I231" s="15"/>
      <c r="J231" s="15"/>
      <c r="K231" s="15"/>
      <c r="L231" s="16"/>
      <c r="M231" s="101"/>
      <c r="N231" s="102"/>
      <c r="O231" s="103"/>
      <c r="P231" s="103"/>
      <c r="Q231" s="103"/>
      <c r="R231" s="103"/>
      <c r="S231" s="103"/>
      <c r="T231" s="10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7" t="s">
        <v>380</v>
      </c>
      <c r="AU231" s="7" t="s">
        <v>76</v>
      </c>
    </row>
    <row r="232" spans="1:65" s="18" customFormat="1" ht="39.75" customHeight="1" x14ac:dyDescent="0.2">
      <c r="A232" s="15"/>
      <c r="B232" s="16"/>
      <c r="C232" s="87">
        <v>51</v>
      </c>
      <c r="D232" s="87" t="s">
        <v>142</v>
      </c>
      <c r="E232" s="88" t="s">
        <v>2123</v>
      </c>
      <c r="F232" s="325" t="s">
        <v>2670</v>
      </c>
      <c r="G232" s="90" t="s">
        <v>1442</v>
      </c>
      <c r="H232" s="348">
        <v>3</v>
      </c>
      <c r="I232" s="2"/>
      <c r="J232" s="92">
        <f>ROUND(I232*H232,2)</f>
        <v>0</v>
      </c>
      <c r="K232" s="89" t="s">
        <v>2280</v>
      </c>
      <c r="L232" s="16"/>
      <c r="M232" s="93" t="s">
        <v>1</v>
      </c>
      <c r="N232" s="94" t="s">
        <v>34</v>
      </c>
      <c r="O232" s="95">
        <v>0</v>
      </c>
      <c r="P232" s="95">
        <f>O232*H232</f>
        <v>0</v>
      </c>
      <c r="Q232" s="95">
        <v>0</v>
      </c>
      <c r="R232" s="95">
        <f>Q232*H232</f>
        <v>0</v>
      </c>
      <c r="S232" s="95">
        <v>0</v>
      </c>
      <c r="T232" s="96">
        <f>S232*H232</f>
        <v>0</v>
      </c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R232" s="97" t="s">
        <v>147</v>
      </c>
      <c r="AT232" s="97" t="s">
        <v>142</v>
      </c>
      <c r="AU232" s="97" t="s">
        <v>76</v>
      </c>
      <c r="AY232" s="7" t="s">
        <v>140</v>
      </c>
      <c r="BE232" s="98">
        <f>IF(N232="základní",J232,0)</f>
        <v>0</v>
      </c>
      <c r="BF232" s="98">
        <f>IF(N232="snížená",J232,0)</f>
        <v>0</v>
      </c>
      <c r="BG232" s="98">
        <f>IF(N232="zákl. přenesená",J232,0)</f>
        <v>0</v>
      </c>
      <c r="BH232" s="98">
        <f>IF(N232="sníž. přenesená",J232,0)</f>
        <v>0</v>
      </c>
      <c r="BI232" s="98">
        <f>IF(N232="nulová",J232,0)</f>
        <v>0</v>
      </c>
      <c r="BJ232" s="7" t="s">
        <v>76</v>
      </c>
      <c r="BK232" s="98">
        <f>ROUND(I232*H232,2)</f>
        <v>0</v>
      </c>
      <c r="BL232" s="7" t="s">
        <v>147</v>
      </c>
      <c r="BM232" s="97" t="s">
        <v>1000</v>
      </c>
    </row>
    <row r="233" spans="1:65" s="18" customFormat="1" ht="19.5" x14ac:dyDescent="0.2">
      <c r="A233" s="15"/>
      <c r="B233" s="16"/>
      <c r="C233" s="15"/>
      <c r="D233" s="99" t="s">
        <v>380</v>
      </c>
      <c r="E233" s="15"/>
      <c r="F233" s="327" t="s">
        <v>2650</v>
      </c>
      <c r="G233" s="15"/>
      <c r="H233" s="349"/>
      <c r="I233" s="15"/>
      <c r="J233" s="15"/>
      <c r="K233" s="15"/>
      <c r="L233" s="16"/>
      <c r="M233" s="101"/>
      <c r="N233" s="102"/>
      <c r="O233" s="103"/>
      <c r="P233" s="103"/>
      <c r="Q233" s="103"/>
      <c r="R233" s="103"/>
      <c r="S233" s="103"/>
      <c r="T233" s="10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7" t="s">
        <v>380</v>
      </c>
      <c r="AU233" s="7" t="s">
        <v>76</v>
      </c>
    </row>
    <row r="234" spans="1:65" s="18" customFormat="1" ht="30.75" customHeight="1" x14ac:dyDescent="0.2">
      <c r="A234" s="15"/>
      <c r="B234" s="16"/>
      <c r="C234" s="87">
        <v>53</v>
      </c>
      <c r="D234" s="87" t="s">
        <v>142</v>
      </c>
      <c r="E234" s="88" t="s">
        <v>2124</v>
      </c>
      <c r="F234" s="325" t="s">
        <v>2792</v>
      </c>
      <c r="G234" s="90" t="s">
        <v>1451</v>
      </c>
      <c r="H234" s="348">
        <v>24</v>
      </c>
      <c r="I234" s="2"/>
      <c r="J234" s="92">
        <f>ROUND(I234*H234,2)</f>
        <v>0</v>
      </c>
      <c r="K234" s="89" t="s">
        <v>2280</v>
      </c>
      <c r="L234" s="16"/>
      <c r="M234" s="93" t="s">
        <v>1</v>
      </c>
      <c r="N234" s="94" t="s">
        <v>34</v>
      </c>
      <c r="O234" s="95">
        <v>0</v>
      </c>
      <c r="P234" s="95">
        <f>O234*H234</f>
        <v>0</v>
      </c>
      <c r="Q234" s="95">
        <v>0</v>
      </c>
      <c r="R234" s="95">
        <f>Q234*H234</f>
        <v>0</v>
      </c>
      <c r="S234" s="95">
        <v>0</v>
      </c>
      <c r="T234" s="96">
        <f>S234*H234</f>
        <v>0</v>
      </c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R234" s="97" t="s">
        <v>147</v>
      </c>
      <c r="AT234" s="97" t="s">
        <v>142</v>
      </c>
      <c r="AU234" s="97" t="s">
        <v>76</v>
      </c>
      <c r="AY234" s="7" t="s">
        <v>140</v>
      </c>
      <c r="BE234" s="98">
        <f>IF(N234="základní",J234,0)</f>
        <v>0</v>
      </c>
      <c r="BF234" s="98">
        <f>IF(N234="snížená",J234,0)</f>
        <v>0</v>
      </c>
      <c r="BG234" s="98">
        <f>IF(N234="zákl. přenesená",J234,0)</f>
        <v>0</v>
      </c>
      <c r="BH234" s="98">
        <f>IF(N234="sníž. přenesená",J234,0)</f>
        <v>0</v>
      </c>
      <c r="BI234" s="98">
        <f>IF(N234="nulová",J234,0)</f>
        <v>0</v>
      </c>
      <c r="BJ234" s="7" t="s">
        <v>76</v>
      </c>
      <c r="BK234" s="98">
        <f>ROUND(I234*H234,2)</f>
        <v>0</v>
      </c>
      <c r="BL234" s="7" t="s">
        <v>147</v>
      </c>
      <c r="BM234" s="97" t="s">
        <v>1007</v>
      </c>
    </row>
    <row r="235" spans="1:65" s="18" customFormat="1" ht="19.5" x14ac:dyDescent="0.2">
      <c r="A235" s="15"/>
      <c r="B235" s="16"/>
      <c r="C235" s="15"/>
      <c r="D235" s="99" t="s">
        <v>380</v>
      </c>
      <c r="E235" s="15"/>
      <c r="F235" s="327" t="s">
        <v>2650</v>
      </c>
      <c r="G235" s="15"/>
      <c r="H235" s="349"/>
      <c r="I235" s="15"/>
      <c r="J235" s="15"/>
      <c r="K235" s="15"/>
      <c r="L235" s="16"/>
      <c r="M235" s="101"/>
      <c r="N235" s="102"/>
      <c r="O235" s="103"/>
      <c r="P235" s="103"/>
      <c r="Q235" s="103"/>
      <c r="R235" s="103"/>
      <c r="S235" s="103"/>
      <c r="T235" s="10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7" t="s">
        <v>380</v>
      </c>
      <c r="AU235" s="7" t="s">
        <v>76</v>
      </c>
    </row>
    <row r="236" spans="1:65" s="18" customFormat="1" ht="42" customHeight="1" x14ac:dyDescent="0.2">
      <c r="A236" s="15"/>
      <c r="B236" s="16"/>
      <c r="C236" s="87">
        <v>54</v>
      </c>
      <c r="D236" s="87" t="s">
        <v>142</v>
      </c>
      <c r="E236" s="88" t="s">
        <v>2125</v>
      </c>
      <c r="F236" s="325" t="s">
        <v>2805</v>
      </c>
      <c r="G236" s="326" t="s">
        <v>1451</v>
      </c>
      <c r="H236" s="348">
        <v>30</v>
      </c>
      <c r="I236" s="2"/>
      <c r="J236" s="92">
        <f>ROUND(I236*H236,2)</f>
        <v>0</v>
      </c>
      <c r="K236" s="89" t="s">
        <v>2280</v>
      </c>
      <c r="L236" s="16"/>
      <c r="M236" s="93" t="s">
        <v>1</v>
      </c>
      <c r="N236" s="94" t="s">
        <v>34</v>
      </c>
      <c r="O236" s="95">
        <v>0</v>
      </c>
      <c r="P236" s="95">
        <f>O236*H236</f>
        <v>0</v>
      </c>
      <c r="Q236" s="95">
        <v>0</v>
      </c>
      <c r="R236" s="95">
        <f>Q236*H236</f>
        <v>0</v>
      </c>
      <c r="S236" s="95">
        <v>0</v>
      </c>
      <c r="T236" s="96">
        <f>S236*H236</f>
        <v>0</v>
      </c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R236" s="97" t="s">
        <v>147</v>
      </c>
      <c r="AT236" s="97" t="s">
        <v>142</v>
      </c>
      <c r="AU236" s="97" t="s">
        <v>76</v>
      </c>
      <c r="AY236" s="7" t="s">
        <v>140</v>
      </c>
      <c r="BE236" s="98">
        <f>IF(N236="základní",J236,0)</f>
        <v>0</v>
      </c>
      <c r="BF236" s="98">
        <f>IF(N236="snížená",J236,0)</f>
        <v>0</v>
      </c>
      <c r="BG236" s="98">
        <f>IF(N236="zákl. přenesená",J236,0)</f>
        <v>0</v>
      </c>
      <c r="BH236" s="98">
        <f>IF(N236="sníž. přenesená",J236,0)</f>
        <v>0</v>
      </c>
      <c r="BI236" s="98">
        <f>IF(N236="nulová",J236,0)</f>
        <v>0</v>
      </c>
      <c r="BJ236" s="7" t="s">
        <v>76</v>
      </c>
      <c r="BK236" s="98">
        <f>ROUND(I236*H236,2)</f>
        <v>0</v>
      </c>
      <c r="BL236" s="7" t="s">
        <v>147</v>
      </c>
      <c r="BM236" s="97" t="s">
        <v>2126</v>
      </c>
    </row>
    <row r="237" spans="1:65" s="18" customFormat="1" ht="19.5" x14ac:dyDescent="0.2">
      <c r="A237" s="15"/>
      <c r="B237" s="16"/>
      <c r="C237" s="15"/>
      <c r="D237" s="99" t="s">
        <v>380</v>
      </c>
      <c r="E237" s="15"/>
      <c r="F237" s="327" t="s">
        <v>2650</v>
      </c>
      <c r="G237" s="15"/>
      <c r="H237" s="349"/>
      <c r="I237" s="15"/>
      <c r="J237" s="15"/>
      <c r="K237" s="15"/>
      <c r="L237" s="16"/>
      <c r="M237" s="101"/>
      <c r="N237" s="102"/>
      <c r="O237" s="103"/>
      <c r="P237" s="103"/>
      <c r="Q237" s="103"/>
      <c r="R237" s="103"/>
      <c r="S237" s="103"/>
      <c r="T237" s="10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7" t="s">
        <v>380</v>
      </c>
      <c r="AU237" s="7" t="s">
        <v>76</v>
      </c>
    </row>
    <row r="238" spans="1:65" s="76" customFormat="1" ht="25.9" customHeight="1" x14ac:dyDescent="0.2">
      <c r="B238" s="77"/>
      <c r="D238" s="78"/>
      <c r="E238" s="79" t="s">
        <v>2127</v>
      </c>
      <c r="F238" s="328" t="s">
        <v>2128</v>
      </c>
      <c r="H238" s="352"/>
      <c r="J238" s="80">
        <f>BK238</f>
        <v>0</v>
      </c>
      <c r="L238" s="77"/>
      <c r="M238" s="81"/>
      <c r="N238" s="82"/>
      <c r="O238" s="82"/>
      <c r="P238" s="83">
        <f>SUM(P239:P250)</f>
        <v>0</v>
      </c>
      <c r="Q238" s="82"/>
      <c r="R238" s="83">
        <f>SUM(R239:R250)</f>
        <v>0</v>
      </c>
      <c r="S238" s="82"/>
      <c r="T238" s="84">
        <f>SUM(T239:T250)</f>
        <v>0</v>
      </c>
      <c r="AR238" s="78" t="s">
        <v>76</v>
      </c>
      <c r="AT238" s="85" t="s">
        <v>67</v>
      </c>
      <c r="AU238" s="85" t="s">
        <v>68</v>
      </c>
      <c r="AY238" s="78" t="s">
        <v>140</v>
      </c>
      <c r="BK238" s="86">
        <f>SUM(BK239:BK250)</f>
        <v>0</v>
      </c>
    </row>
    <row r="239" spans="1:65" s="18" customFormat="1" ht="38.25" customHeight="1" x14ac:dyDescent="0.2">
      <c r="A239" s="15"/>
      <c r="B239" s="16"/>
      <c r="C239" s="87">
        <v>55</v>
      </c>
      <c r="D239" s="87" t="s">
        <v>142</v>
      </c>
      <c r="E239" s="88" t="s">
        <v>2129</v>
      </c>
      <c r="F239" s="325" t="s">
        <v>2642</v>
      </c>
      <c r="G239" s="90" t="s">
        <v>1442</v>
      </c>
      <c r="H239" s="348">
        <v>22</v>
      </c>
      <c r="I239" s="2"/>
      <c r="J239" s="92">
        <f>ROUND(I239*H239,2)</f>
        <v>0</v>
      </c>
      <c r="K239" s="89" t="s">
        <v>2280</v>
      </c>
      <c r="L239" s="16"/>
      <c r="M239" s="93" t="s">
        <v>1</v>
      </c>
      <c r="N239" s="94" t="s">
        <v>34</v>
      </c>
      <c r="O239" s="95">
        <v>0</v>
      </c>
      <c r="P239" s="95">
        <f>O239*H239</f>
        <v>0</v>
      </c>
      <c r="Q239" s="95">
        <v>0</v>
      </c>
      <c r="R239" s="95">
        <f>Q239*H239</f>
        <v>0</v>
      </c>
      <c r="S239" s="95">
        <v>0</v>
      </c>
      <c r="T239" s="96">
        <f>S239*H239</f>
        <v>0</v>
      </c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R239" s="97" t="s">
        <v>147</v>
      </c>
      <c r="AT239" s="97" t="s">
        <v>142</v>
      </c>
      <c r="AU239" s="97" t="s">
        <v>76</v>
      </c>
      <c r="AY239" s="7" t="s">
        <v>140</v>
      </c>
      <c r="BE239" s="98">
        <f>IF(N239="základní",J239,0)</f>
        <v>0</v>
      </c>
      <c r="BF239" s="98">
        <f>IF(N239="snížená",J239,0)</f>
        <v>0</v>
      </c>
      <c r="BG239" s="98">
        <f>IF(N239="zákl. přenesená",J239,0)</f>
        <v>0</v>
      </c>
      <c r="BH239" s="98">
        <f>IF(N239="sníž. přenesená",J239,0)</f>
        <v>0</v>
      </c>
      <c r="BI239" s="98">
        <f>IF(N239="nulová",J239,0)</f>
        <v>0</v>
      </c>
      <c r="BJ239" s="7" t="s">
        <v>76</v>
      </c>
      <c r="BK239" s="98">
        <f>ROUND(I239*H239,2)</f>
        <v>0</v>
      </c>
      <c r="BL239" s="7" t="s">
        <v>147</v>
      </c>
      <c r="BM239" s="97" t="s">
        <v>1014</v>
      </c>
    </row>
    <row r="240" spans="1:65" s="18" customFormat="1" x14ac:dyDescent="0.2">
      <c r="A240" s="15"/>
      <c r="B240" s="16"/>
      <c r="C240" s="15"/>
      <c r="D240" s="99"/>
      <c r="E240" s="15"/>
      <c r="F240" s="327"/>
      <c r="G240" s="15"/>
      <c r="H240" s="349"/>
      <c r="I240" s="15"/>
      <c r="J240" s="15"/>
      <c r="K240" s="15"/>
      <c r="L240" s="16"/>
      <c r="M240" s="101"/>
      <c r="N240" s="102"/>
      <c r="O240" s="103"/>
      <c r="P240" s="103"/>
      <c r="Q240" s="103"/>
      <c r="R240" s="103"/>
      <c r="S240" s="103"/>
      <c r="T240" s="10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7" t="s">
        <v>380</v>
      </c>
      <c r="AU240" s="7" t="s">
        <v>76</v>
      </c>
    </row>
    <row r="241" spans="1:65" s="18" customFormat="1" ht="41.25" customHeight="1" x14ac:dyDescent="0.2">
      <c r="A241" s="15"/>
      <c r="B241" s="16"/>
      <c r="C241" s="87">
        <v>56</v>
      </c>
      <c r="D241" s="87" t="s">
        <v>142</v>
      </c>
      <c r="E241" s="88" t="s">
        <v>2130</v>
      </c>
      <c r="F241" s="325" t="s">
        <v>2643</v>
      </c>
      <c r="G241" s="90" t="s">
        <v>1442</v>
      </c>
      <c r="H241" s="348">
        <v>6</v>
      </c>
      <c r="I241" s="2"/>
      <c r="J241" s="92">
        <f>ROUND(I241*H241,2)</f>
        <v>0</v>
      </c>
      <c r="K241" s="89" t="s">
        <v>2280</v>
      </c>
      <c r="L241" s="16"/>
      <c r="M241" s="93" t="s">
        <v>1</v>
      </c>
      <c r="N241" s="94" t="s">
        <v>34</v>
      </c>
      <c r="O241" s="95">
        <v>0</v>
      </c>
      <c r="P241" s="95">
        <f>O241*H241</f>
        <v>0</v>
      </c>
      <c r="Q241" s="95">
        <v>0</v>
      </c>
      <c r="R241" s="95">
        <f>Q241*H241</f>
        <v>0</v>
      </c>
      <c r="S241" s="95">
        <v>0</v>
      </c>
      <c r="T241" s="96">
        <f>S241*H241</f>
        <v>0</v>
      </c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R241" s="97" t="s">
        <v>147</v>
      </c>
      <c r="AT241" s="97" t="s">
        <v>142</v>
      </c>
      <c r="AU241" s="97" t="s">
        <v>76</v>
      </c>
      <c r="AY241" s="7" t="s">
        <v>140</v>
      </c>
      <c r="BE241" s="98">
        <f>IF(N241="základní",J241,0)</f>
        <v>0</v>
      </c>
      <c r="BF241" s="98">
        <f>IF(N241="snížená",J241,0)</f>
        <v>0</v>
      </c>
      <c r="BG241" s="98">
        <f>IF(N241="zákl. přenesená",J241,0)</f>
        <v>0</v>
      </c>
      <c r="BH241" s="98">
        <f>IF(N241="sníž. přenesená",J241,0)</f>
        <v>0</v>
      </c>
      <c r="BI241" s="98">
        <f>IF(N241="nulová",J241,0)</f>
        <v>0</v>
      </c>
      <c r="BJ241" s="7" t="s">
        <v>76</v>
      </c>
      <c r="BK241" s="98">
        <f>ROUND(I241*H241,2)</f>
        <v>0</v>
      </c>
      <c r="BL241" s="7" t="s">
        <v>147</v>
      </c>
      <c r="BM241" s="97" t="s">
        <v>1021</v>
      </c>
    </row>
    <row r="242" spans="1:65" s="18" customFormat="1" x14ac:dyDescent="0.2">
      <c r="A242" s="15"/>
      <c r="B242" s="16"/>
      <c r="C242" s="15"/>
      <c r="D242" s="99"/>
      <c r="E242" s="15"/>
      <c r="F242" s="327"/>
      <c r="G242" s="15"/>
      <c r="H242" s="349"/>
      <c r="I242" s="15"/>
      <c r="J242" s="15"/>
      <c r="K242" s="15"/>
      <c r="L242" s="16"/>
      <c r="M242" s="101"/>
      <c r="N242" s="102"/>
      <c r="O242" s="103"/>
      <c r="P242" s="103"/>
      <c r="Q242" s="103"/>
      <c r="R242" s="103"/>
      <c r="S242" s="103"/>
      <c r="T242" s="104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7" t="s">
        <v>380</v>
      </c>
      <c r="AU242" s="7" t="s">
        <v>76</v>
      </c>
    </row>
    <row r="243" spans="1:65" s="18" customFormat="1" ht="41.25" customHeight="1" x14ac:dyDescent="0.2">
      <c r="A243" s="15"/>
      <c r="B243" s="16"/>
      <c r="C243" s="87">
        <v>57</v>
      </c>
      <c r="D243" s="87" t="s">
        <v>142</v>
      </c>
      <c r="E243" s="88" t="s">
        <v>2131</v>
      </c>
      <c r="F243" s="325" t="s">
        <v>2644</v>
      </c>
      <c r="G243" s="90" t="s">
        <v>1442</v>
      </c>
      <c r="H243" s="348">
        <v>20</v>
      </c>
      <c r="I243" s="2"/>
      <c r="J243" s="92">
        <f>ROUND(I243*H243,2)</f>
        <v>0</v>
      </c>
      <c r="K243" s="89" t="s">
        <v>2280</v>
      </c>
      <c r="L243" s="16"/>
      <c r="M243" s="93" t="s">
        <v>1</v>
      </c>
      <c r="N243" s="94" t="s">
        <v>34</v>
      </c>
      <c r="O243" s="95">
        <v>0</v>
      </c>
      <c r="P243" s="95">
        <f>O243*H243</f>
        <v>0</v>
      </c>
      <c r="Q243" s="95">
        <v>0</v>
      </c>
      <c r="R243" s="95">
        <f>Q243*H243</f>
        <v>0</v>
      </c>
      <c r="S243" s="95">
        <v>0</v>
      </c>
      <c r="T243" s="96">
        <f>S243*H243</f>
        <v>0</v>
      </c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R243" s="97" t="s">
        <v>147</v>
      </c>
      <c r="AT243" s="97" t="s">
        <v>142</v>
      </c>
      <c r="AU243" s="97" t="s">
        <v>76</v>
      </c>
      <c r="AY243" s="7" t="s">
        <v>140</v>
      </c>
      <c r="BE243" s="98">
        <f>IF(N243="základní",J243,0)</f>
        <v>0</v>
      </c>
      <c r="BF243" s="98">
        <f>IF(N243="snížená",J243,0)</f>
        <v>0</v>
      </c>
      <c r="BG243" s="98">
        <f>IF(N243="zákl. přenesená",J243,0)</f>
        <v>0</v>
      </c>
      <c r="BH243" s="98">
        <f>IF(N243="sníž. přenesená",J243,0)</f>
        <v>0</v>
      </c>
      <c r="BI243" s="98">
        <f>IF(N243="nulová",J243,0)</f>
        <v>0</v>
      </c>
      <c r="BJ243" s="7" t="s">
        <v>76</v>
      </c>
      <c r="BK243" s="98">
        <f>ROUND(I243*H243,2)</f>
        <v>0</v>
      </c>
      <c r="BL243" s="7" t="s">
        <v>147</v>
      </c>
      <c r="BM243" s="97" t="s">
        <v>1027</v>
      </c>
    </row>
    <row r="244" spans="1:65" s="18" customFormat="1" x14ac:dyDescent="0.2">
      <c r="A244" s="15"/>
      <c r="B244" s="16"/>
      <c r="C244" s="15"/>
      <c r="D244" s="99"/>
      <c r="E244" s="15"/>
      <c r="F244" s="327"/>
      <c r="G244" s="15"/>
      <c r="H244" s="349"/>
      <c r="I244" s="15"/>
      <c r="J244" s="15"/>
      <c r="K244" s="15"/>
      <c r="L244" s="16"/>
      <c r="M244" s="101"/>
      <c r="N244" s="102"/>
      <c r="O244" s="103"/>
      <c r="P244" s="103"/>
      <c r="Q244" s="103"/>
      <c r="R244" s="103"/>
      <c r="S244" s="103"/>
      <c r="T244" s="104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7" t="s">
        <v>380</v>
      </c>
      <c r="AU244" s="7" t="s">
        <v>76</v>
      </c>
    </row>
    <row r="245" spans="1:65" s="18" customFormat="1" ht="41.25" customHeight="1" x14ac:dyDescent="0.2">
      <c r="A245" s="15"/>
      <c r="B245" s="16"/>
      <c r="C245" s="87">
        <v>58</v>
      </c>
      <c r="D245" s="87" t="s">
        <v>142</v>
      </c>
      <c r="E245" s="88" t="s">
        <v>2132</v>
      </c>
      <c r="F245" s="325" t="s">
        <v>2645</v>
      </c>
      <c r="G245" s="90" t="s">
        <v>1442</v>
      </c>
      <c r="H245" s="348">
        <v>4</v>
      </c>
      <c r="I245" s="2"/>
      <c r="J245" s="92">
        <f>ROUND(I245*H245,2)</f>
        <v>0</v>
      </c>
      <c r="K245" s="89" t="s">
        <v>2280</v>
      </c>
      <c r="L245" s="16"/>
      <c r="M245" s="93" t="s">
        <v>1</v>
      </c>
      <c r="N245" s="94" t="s">
        <v>34</v>
      </c>
      <c r="O245" s="95">
        <v>0</v>
      </c>
      <c r="P245" s="95">
        <f>O245*H245</f>
        <v>0</v>
      </c>
      <c r="Q245" s="95">
        <v>0</v>
      </c>
      <c r="R245" s="95">
        <f>Q245*H245</f>
        <v>0</v>
      </c>
      <c r="S245" s="95">
        <v>0</v>
      </c>
      <c r="T245" s="96">
        <f>S245*H245</f>
        <v>0</v>
      </c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R245" s="97" t="s">
        <v>147</v>
      </c>
      <c r="AT245" s="97" t="s">
        <v>142</v>
      </c>
      <c r="AU245" s="97" t="s">
        <v>76</v>
      </c>
      <c r="AY245" s="7" t="s">
        <v>140</v>
      </c>
      <c r="BE245" s="98">
        <f>IF(N245="základní",J245,0)</f>
        <v>0</v>
      </c>
      <c r="BF245" s="98">
        <f>IF(N245="snížená",J245,0)</f>
        <v>0</v>
      </c>
      <c r="BG245" s="98">
        <f>IF(N245="zákl. přenesená",J245,0)</f>
        <v>0</v>
      </c>
      <c r="BH245" s="98">
        <f>IF(N245="sníž. přenesená",J245,0)</f>
        <v>0</v>
      </c>
      <c r="BI245" s="98">
        <f>IF(N245="nulová",J245,0)</f>
        <v>0</v>
      </c>
      <c r="BJ245" s="7" t="s">
        <v>76</v>
      </c>
      <c r="BK245" s="98">
        <f>ROUND(I245*H245,2)</f>
        <v>0</v>
      </c>
      <c r="BL245" s="7" t="s">
        <v>147</v>
      </c>
      <c r="BM245" s="97" t="s">
        <v>1034</v>
      </c>
    </row>
    <row r="246" spans="1:65" s="18" customFormat="1" x14ac:dyDescent="0.2">
      <c r="A246" s="15"/>
      <c r="B246" s="16"/>
      <c r="C246" s="15"/>
      <c r="D246" s="99"/>
      <c r="E246" s="15"/>
      <c r="F246" s="327"/>
      <c r="G246" s="15"/>
      <c r="H246" s="349"/>
      <c r="I246" s="15"/>
      <c r="J246" s="15"/>
      <c r="K246" s="15"/>
      <c r="L246" s="16"/>
      <c r="M246" s="101"/>
      <c r="N246" s="102"/>
      <c r="O246" s="103"/>
      <c r="P246" s="103"/>
      <c r="Q246" s="103"/>
      <c r="R246" s="103"/>
      <c r="S246" s="103"/>
      <c r="T246" s="104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7" t="s">
        <v>380</v>
      </c>
      <c r="AU246" s="7" t="s">
        <v>76</v>
      </c>
    </row>
    <row r="247" spans="1:65" s="18" customFormat="1" ht="52.5" customHeight="1" x14ac:dyDescent="0.2">
      <c r="A247" s="15"/>
      <c r="B247" s="16"/>
      <c r="C247" s="87">
        <v>59</v>
      </c>
      <c r="D247" s="87" t="s">
        <v>142</v>
      </c>
      <c r="E247" s="88" t="s">
        <v>2133</v>
      </c>
      <c r="F247" s="325" t="s">
        <v>2646</v>
      </c>
      <c r="G247" s="90" t="s">
        <v>1442</v>
      </c>
      <c r="H247" s="348">
        <v>4</v>
      </c>
      <c r="I247" s="2"/>
      <c r="J247" s="92">
        <f>ROUND(I247*H247,2)</f>
        <v>0</v>
      </c>
      <c r="K247" s="89" t="s">
        <v>2280</v>
      </c>
      <c r="L247" s="16"/>
      <c r="M247" s="93" t="s">
        <v>1</v>
      </c>
      <c r="N247" s="94" t="s">
        <v>34</v>
      </c>
      <c r="O247" s="95">
        <v>0</v>
      </c>
      <c r="P247" s="95">
        <f>O247*H247</f>
        <v>0</v>
      </c>
      <c r="Q247" s="95">
        <v>0</v>
      </c>
      <c r="R247" s="95">
        <f>Q247*H247</f>
        <v>0</v>
      </c>
      <c r="S247" s="95">
        <v>0</v>
      </c>
      <c r="T247" s="96">
        <f>S247*H247</f>
        <v>0</v>
      </c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R247" s="97" t="s">
        <v>147</v>
      </c>
      <c r="AT247" s="97" t="s">
        <v>142</v>
      </c>
      <c r="AU247" s="97" t="s">
        <v>76</v>
      </c>
      <c r="AY247" s="7" t="s">
        <v>140</v>
      </c>
      <c r="BE247" s="98">
        <f>IF(N247="základní",J247,0)</f>
        <v>0</v>
      </c>
      <c r="BF247" s="98">
        <f>IF(N247="snížená",J247,0)</f>
        <v>0</v>
      </c>
      <c r="BG247" s="98">
        <f>IF(N247="zákl. přenesená",J247,0)</f>
        <v>0</v>
      </c>
      <c r="BH247" s="98">
        <f>IF(N247="sníž. přenesená",J247,0)</f>
        <v>0</v>
      </c>
      <c r="BI247" s="98">
        <f>IF(N247="nulová",J247,0)</f>
        <v>0</v>
      </c>
      <c r="BJ247" s="7" t="s">
        <v>76</v>
      </c>
      <c r="BK247" s="98">
        <f>ROUND(I247*H247,2)</f>
        <v>0</v>
      </c>
      <c r="BL247" s="7" t="s">
        <v>147</v>
      </c>
      <c r="BM247" s="97" t="s">
        <v>1041</v>
      </c>
    </row>
    <row r="248" spans="1:65" s="18" customFormat="1" x14ac:dyDescent="0.2">
      <c r="A248" s="15"/>
      <c r="B248" s="16"/>
      <c r="C248" s="15"/>
      <c r="D248" s="99"/>
      <c r="E248" s="15"/>
      <c r="F248" s="327"/>
      <c r="G248" s="15"/>
      <c r="H248" s="349"/>
      <c r="I248" s="15"/>
      <c r="J248" s="15"/>
      <c r="K248" s="15"/>
      <c r="L248" s="16"/>
      <c r="M248" s="101"/>
      <c r="N248" s="102"/>
      <c r="O248" s="103"/>
      <c r="P248" s="103"/>
      <c r="Q248" s="103"/>
      <c r="R248" s="103"/>
      <c r="S248" s="103"/>
      <c r="T248" s="10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7" t="s">
        <v>380</v>
      </c>
      <c r="AU248" s="7" t="s">
        <v>76</v>
      </c>
    </row>
    <row r="249" spans="1:65" s="18" customFormat="1" ht="27.75" customHeight="1" x14ac:dyDescent="0.2">
      <c r="A249" s="15"/>
      <c r="B249" s="16"/>
      <c r="C249" s="87">
        <v>60</v>
      </c>
      <c r="D249" s="87" t="s">
        <v>142</v>
      </c>
      <c r="E249" s="88" t="s">
        <v>2134</v>
      </c>
      <c r="F249" s="325" t="s">
        <v>2647</v>
      </c>
      <c r="G249" s="90" t="s">
        <v>1442</v>
      </c>
      <c r="H249" s="348">
        <v>4</v>
      </c>
      <c r="I249" s="2"/>
      <c r="J249" s="92">
        <f>ROUND(I249*H249,2)</f>
        <v>0</v>
      </c>
      <c r="K249" s="89" t="s">
        <v>2280</v>
      </c>
      <c r="L249" s="16"/>
      <c r="M249" s="93" t="s">
        <v>1</v>
      </c>
      <c r="N249" s="94" t="s">
        <v>34</v>
      </c>
      <c r="O249" s="95">
        <v>0</v>
      </c>
      <c r="P249" s="95">
        <f>O249*H249</f>
        <v>0</v>
      </c>
      <c r="Q249" s="95">
        <v>0</v>
      </c>
      <c r="R249" s="95">
        <f>Q249*H249</f>
        <v>0</v>
      </c>
      <c r="S249" s="95">
        <v>0</v>
      </c>
      <c r="T249" s="96">
        <f>S249*H249</f>
        <v>0</v>
      </c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R249" s="97" t="s">
        <v>147</v>
      </c>
      <c r="AT249" s="97" t="s">
        <v>142</v>
      </c>
      <c r="AU249" s="97" t="s">
        <v>76</v>
      </c>
      <c r="AY249" s="7" t="s">
        <v>140</v>
      </c>
      <c r="BE249" s="98">
        <f>IF(N249="základní",J249,0)</f>
        <v>0</v>
      </c>
      <c r="BF249" s="98">
        <f>IF(N249="snížená",J249,0)</f>
        <v>0</v>
      </c>
      <c r="BG249" s="98">
        <f>IF(N249="zákl. přenesená",J249,0)</f>
        <v>0</v>
      </c>
      <c r="BH249" s="98">
        <f>IF(N249="sníž. přenesená",J249,0)</f>
        <v>0</v>
      </c>
      <c r="BI249" s="98">
        <f>IF(N249="nulová",J249,0)</f>
        <v>0</v>
      </c>
      <c r="BJ249" s="7" t="s">
        <v>76</v>
      </c>
      <c r="BK249" s="98">
        <f>ROUND(I249*H249,2)</f>
        <v>0</v>
      </c>
      <c r="BL249" s="7" t="s">
        <v>147</v>
      </c>
      <c r="BM249" s="97" t="s">
        <v>1048</v>
      </c>
    </row>
    <row r="250" spans="1:65" s="18" customFormat="1" x14ac:dyDescent="0.2">
      <c r="A250" s="15"/>
      <c r="B250" s="16"/>
      <c r="C250" s="15"/>
      <c r="D250" s="99"/>
      <c r="E250" s="15"/>
      <c r="F250" s="327"/>
      <c r="G250" s="15"/>
      <c r="H250" s="349"/>
      <c r="I250" s="15"/>
      <c r="J250" s="15"/>
      <c r="K250" s="15"/>
      <c r="L250" s="16"/>
      <c r="M250" s="101"/>
      <c r="N250" s="102"/>
      <c r="O250" s="103"/>
      <c r="P250" s="103"/>
      <c r="Q250" s="103"/>
      <c r="R250" s="103"/>
      <c r="S250" s="103"/>
      <c r="T250" s="104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7" t="s">
        <v>380</v>
      </c>
      <c r="AU250" s="7" t="s">
        <v>76</v>
      </c>
    </row>
    <row r="251" spans="1:65" s="76" customFormat="1" ht="25.9" customHeight="1" x14ac:dyDescent="0.2">
      <c r="B251" s="77"/>
      <c r="D251" s="78"/>
      <c r="E251" s="79" t="s">
        <v>2135</v>
      </c>
      <c r="F251" s="328" t="s">
        <v>2136</v>
      </c>
      <c r="H251" s="352"/>
      <c r="J251" s="80">
        <f>BK251</f>
        <v>0</v>
      </c>
      <c r="L251" s="77"/>
      <c r="M251" s="81"/>
      <c r="N251" s="82"/>
      <c r="O251" s="82"/>
      <c r="P251" s="83">
        <f>SUM(P252:P253)</f>
        <v>0</v>
      </c>
      <c r="Q251" s="82"/>
      <c r="R251" s="83">
        <f>SUM(R252:R253)</f>
        <v>0</v>
      </c>
      <c r="S251" s="82"/>
      <c r="T251" s="84">
        <f>SUM(T252:T253)</f>
        <v>0</v>
      </c>
      <c r="AR251" s="78" t="s">
        <v>76</v>
      </c>
      <c r="AT251" s="85" t="s">
        <v>67</v>
      </c>
      <c r="AU251" s="85" t="s">
        <v>68</v>
      </c>
      <c r="AY251" s="78" t="s">
        <v>140</v>
      </c>
      <c r="BK251" s="86">
        <f>SUM(BK252:BK253)</f>
        <v>0</v>
      </c>
    </row>
    <row r="252" spans="1:65" s="18" customFormat="1" ht="40.5" customHeight="1" x14ac:dyDescent="0.2">
      <c r="A252" s="15"/>
      <c r="B252" s="16"/>
      <c r="C252" s="87">
        <v>61</v>
      </c>
      <c r="D252" s="87" t="s">
        <v>142</v>
      </c>
      <c r="E252" s="88" t="s">
        <v>2662</v>
      </c>
      <c r="F252" s="325" t="s">
        <v>2671</v>
      </c>
      <c r="G252" s="90" t="s">
        <v>1442</v>
      </c>
      <c r="H252" s="348">
        <v>19</v>
      </c>
      <c r="I252" s="2"/>
      <c r="J252" s="92">
        <f>ROUND(I252*H252,2)</f>
        <v>0</v>
      </c>
      <c r="K252" s="89" t="s">
        <v>2280</v>
      </c>
      <c r="L252" s="16"/>
      <c r="M252" s="93" t="s">
        <v>1</v>
      </c>
      <c r="N252" s="94" t="s">
        <v>34</v>
      </c>
      <c r="O252" s="95">
        <v>0</v>
      </c>
      <c r="P252" s="95">
        <f>O252*H252</f>
        <v>0</v>
      </c>
      <c r="Q252" s="95">
        <v>0</v>
      </c>
      <c r="R252" s="95">
        <f>Q252*H252</f>
        <v>0</v>
      </c>
      <c r="S252" s="95">
        <v>0</v>
      </c>
      <c r="T252" s="96">
        <f>S252*H252</f>
        <v>0</v>
      </c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R252" s="97" t="s">
        <v>147</v>
      </c>
      <c r="AT252" s="97" t="s">
        <v>142</v>
      </c>
      <c r="AU252" s="97" t="s">
        <v>76</v>
      </c>
      <c r="AY252" s="7" t="s">
        <v>140</v>
      </c>
      <c r="BE252" s="98">
        <f>IF(N252="základní",J252,0)</f>
        <v>0</v>
      </c>
      <c r="BF252" s="98">
        <f>IF(N252="snížená",J252,0)</f>
        <v>0</v>
      </c>
      <c r="BG252" s="98">
        <f>IF(N252="zákl. přenesená",J252,0)</f>
        <v>0</v>
      </c>
      <c r="BH252" s="98">
        <f>IF(N252="sníž. přenesená",J252,0)</f>
        <v>0</v>
      </c>
      <c r="BI252" s="98">
        <f>IF(N252="nulová",J252,0)</f>
        <v>0</v>
      </c>
      <c r="BJ252" s="7" t="s">
        <v>76</v>
      </c>
      <c r="BK252" s="98">
        <f>ROUND(I252*H252,2)</f>
        <v>0</v>
      </c>
      <c r="BL252" s="7" t="s">
        <v>147</v>
      </c>
      <c r="BM252" s="97" t="s">
        <v>1055</v>
      </c>
    </row>
    <row r="253" spans="1:65" s="18" customFormat="1" ht="19.5" x14ac:dyDescent="0.2">
      <c r="A253" s="15"/>
      <c r="B253" s="16"/>
      <c r="C253" s="15"/>
      <c r="D253" s="99" t="s">
        <v>380</v>
      </c>
      <c r="E253" s="15"/>
      <c r="F253" s="327" t="s">
        <v>2650</v>
      </c>
      <c r="G253" s="15"/>
      <c r="H253" s="349"/>
      <c r="I253" s="15"/>
      <c r="J253" s="15"/>
      <c r="K253" s="15"/>
      <c r="L253" s="16"/>
      <c r="M253" s="101"/>
      <c r="N253" s="102"/>
      <c r="O253" s="103"/>
      <c r="P253" s="103"/>
      <c r="Q253" s="103"/>
      <c r="R253" s="103"/>
      <c r="S253" s="103"/>
      <c r="T253" s="10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7" t="s">
        <v>380</v>
      </c>
      <c r="AU253" s="7" t="s">
        <v>76</v>
      </c>
    </row>
    <row r="254" spans="1:65" s="76" customFormat="1" ht="25.9" customHeight="1" x14ac:dyDescent="0.2">
      <c r="B254" s="77"/>
      <c r="D254" s="78" t="s">
        <v>67</v>
      </c>
      <c r="E254" s="79" t="s">
        <v>2137</v>
      </c>
      <c r="F254" s="79" t="s">
        <v>2138</v>
      </c>
      <c r="H254" s="352"/>
      <c r="J254" s="80">
        <f>BK254</f>
        <v>0</v>
      </c>
      <c r="L254" s="77"/>
      <c r="M254" s="81"/>
      <c r="N254" s="82"/>
      <c r="O254" s="82"/>
      <c r="P254" s="83">
        <f>SUM(P255:P258)</f>
        <v>0</v>
      </c>
      <c r="Q254" s="82"/>
      <c r="R254" s="83">
        <f>SUM(R255:R258)</f>
        <v>0</v>
      </c>
      <c r="S254" s="82"/>
      <c r="T254" s="84">
        <f>SUM(T255:T258)</f>
        <v>0</v>
      </c>
      <c r="AR254" s="78" t="s">
        <v>76</v>
      </c>
      <c r="AT254" s="85" t="s">
        <v>67</v>
      </c>
      <c r="AU254" s="85" t="s">
        <v>68</v>
      </c>
      <c r="AY254" s="78" t="s">
        <v>140</v>
      </c>
      <c r="BK254" s="86">
        <f>SUM(BK255:BK258)</f>
        <v>0</v>
      </c>
    </row>
    <row r="255" spans="1:65" s="18" customFormat="1" ht="16.5" customHeight="1" x14ac:dyDescent="0.2">
      <c r="A255" s="15"/>
      <c r="B255" s="16"/>
      <c r="C255" s="87">
        <v>62</v>
      </c>
      <c r="D255" s="87" t="s">
        <v>142</v>
      </c>
      <c r="E255" s="88" t="s">
        <v>2139</v>
      </c>
      <c r="F255" s="89" t="s">
        <v>2140</v>
      </c>
      <c r="G255" s="90" t="s">
        <v>2076</v>
      </c>
      <c r="H255" s="348">
        <v>3</v>
      </c>
      <c r="I255" s="2"/>
      <c r="J255" s="92">
        <f>ROUND(I255*H255,2)</f>
        <v>0</v>
      </c>
      <c r="K255" s="89" t="s">
        <v>2280</v>
      </c>
      <c r="L255" s="16"/>
      <c r="M255" s="93" t="s">
        <v>1</v>
      </c>
      <c r="N255" s="94" t="s">
        <v>34</v>
      </c>
      <c r="O255" s="95">
        <v>0</v>
      </c>
      <c r="P255" s="95">
        <f>O255*H255</f>
        <v>0</v>
      </c>
      <c r="Q255" s="95">
        <v>0</v>
      </c>
      <c r="R255" s="95">
        <f>Q255*H255</f>
        <v>0</v>
      </c>
      <c r="S255" s="95">
        <v>0</v>
      </c>
      <c r="T255" s="96">
        <f>S255*H255</f>
        <v>0</v>
      </c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R255" s="97" t="s">
        <v>147</v>
      </c>
      <c r="AT255" s="97" t="s">
        <v>142</v>
      </c>
      <c r="AU255" s="97" t="s">
        <v>76</v>
      </c>
      <c r="AY255" s="7" t="s">
        <v>140</v>
      </c>
      <c r="BE255" s="98">
        <f>IF(N255="základní",J255,0)</f>
        <v>0</v>
      </c>
      <c r="BF255" s="98">
        <f>IF(N255="snížená",J255,0)</f>
        <v>0</v>
      </c>
      <c r="BG255" s="98">
        <f>IF(N255="zákl. přenesená",J255,0)</f>
        <v>0</v>
      </c>
      <c r="BH255" s="98">
        <f>IF(N255="sníž. přenesená",J255,0)</f>
        <v>0</v>
      </c>
      <c r="BI255" s="98">
        <f>IF(N255="nulová",J255,0)</f>
        <v>0</v>
      </c>
      <c r="BJ255" s="7" t="s">
        <v>76</v>
      </c>
      <c r="BK255" s="98">
        <f>ROUND(I255*H255,2)</f>
        <v>0</v>
      </c>
      <c r="BL255" s="7" t="s">
        <v>147</v>
      </c>
      <c r="BM255" s="97" t="s">
        <v>1062</v>
      </c>
    </row>
    <row r="256" spans="1:65" s="18" customFormat="1" ht="16.5" customHeight="1" x14ac:dyDescent="0.2">
      <c r="A256" s="15"/>
      <c r="B256" s="16"/>
      <c r="C256" s="87">
        <v>63</v>
      </c>
      <c r="D256" s="87" t="s">
        <v>142</v>
      </c>
      <c r="E256" s="88" t="s">
        <v>2141</v>
      </c>
      <c r="F256" s="89" t="s">
        <v>2142</v>
      </c>
      <c r="G256" s="90" t="s">
        <v>2076</v>
      </c>
      <c r="H256" s="348">
        <v>177</v>
      </c>
      <c r="I256" s="2"/>
      <c r="J256" s="92">
        <f>ROUND(I256*H256,2)</f>
        <v>0</v>
      </c>
      <c r="K256" s="89" t="s">
        <v>2280</v>
      </c>
      <c r="L256" s="16"/>
      <c r="M256" s="93" t="s">
        <v>1</v>
      </c>
      <c r="N256" s="94" t="s">
        <v>34</v>
      </c>
      <c r="O256" s="95">
        <v>0</v>
      </c>
      <c r="P256" s="95">
        <f>O256*H256</f>
        <v>0</v>
      </c>
      <c r="Q256" s="95">
        <v>0</v>
      </c>
      <c r="R256" s="95">
        <f>Q256*H256</f>
        <v>0</v>
      </c>
      <c r="S256" s="95">
        <v>0</v>
      </c>
      <c r="T256" s="96">
        <f>S256*H256</f>
        <v>0</v>
      </c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R256" s="97" t="s">
        <v>147</v>
      </c>
      <c r="AT256" s="97" t="s">
        <v>142</v>
      </c>
      <c r="AU256" s="97" t="s">
        <v>76</v>
      </c>
      <c r="AY256" s="7" t="s">
        <v>140</v>
      </c>
      <c r="BE256" s="98">
        <f>IF(N256="základní",J256,0)</f>
        <v>0</v>
      </c>
      <c r="BF256" s="98">
        <f>IF(N256="snížená",J256,0)</f>
        <v>0</v>
      </c>
      <c r="BG256" s="98">
        <f>IF(N256="zákl. přenesená",J256,0)</f>
        <v>0</v>
      </c>
      <c r="BH256" s="98">
        <f>IF(N256="sníž. přenesená",J256,0)</f>
        <v>0</v>
      </c>
      <c r="BI256" s="98">
        <f>IF(N256="nulová",J256,0)</f>
        <v>0</v>
      </c>
      <c r="BJ256" s="7" t="s">
        <v>76</v>
      </c>
      <c r="BK256" s="98">
        <f>ROUND(I256*H256,2)</f>
        <v>0</v>
      </c>
      <c r="BL256" s="7" t="s">
        <v>147</v>
      </c>
      <c r="BM256" s="97" t="s">
        <v>1069</v>
      </c>
    </row>
    <row r="257" spans="1:65" s="18" customFormat="1" ht="16.5" customHeight="1" x14ac:dyDescent="0.2">
      <c r="A257" s="15"/>
      <c r="B257" s="16"/>
      <c r="C257" s="87">
        <v>64</v>
      </c>
      <c r="D257" s="87" t="s">
        <v>142</v>
      </c>
      <c r="E257" s="88" t="s">
        <v>2143</v>
      </c>
      <c r="F257" s="89" t="s">
        <v>2144</v>
      </c>
      <c r="G257" s="90" t="s">
        <v>2076</v>
      </c>
      <c r="H257" s="348">
        <v>208.92500000000001</v>
      </c>
      <c r="I257" s="2"/>
      <c r="J257" s="92">
        <f>ROUND(I257*H257,2)</f>
        <v>0</v>
      </c>
      <c r="K257" s="89" t="s">
        <v>2280</v>
      </c>
      <c r="L257" s="16"/>
      <c r="M257" s="93" t="s">
        <v>1</v>
      </c>
      <c r="N257" s="94" t="s">
        <v>34</v>
      </c>
      <c r="O257" s="95">
        <v>0</v>
      </c>
      <c r="P257" s="95">
        <f>O257*H257</f>
        <v>0</v>
      </c>
      <c r="Q257" s="95">
        <v>0</v>
      </c>
      <c r="R257" s="95">
        <f>Q257*H257</f>
        <v>0</v>
      </c>
      <c r="S257" s="95">
        <v>0</v>
      </c>
      <c r="T257" s="96">
        <f>S257*H257</f>
        <v>0</v>
      </c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R257" s="97" t="s">
        <v>147</v>
      </c>
      <c r="AT257" s="97" t="s">
        <v>142</v>
      </c>
      <c r="AU257" s="97" t="s">
        <v>76</v>
      </c>
      <c r="AY257" s="7" t="s">
        <v>140</v>
      </c>
      <c r="BE257" s="98">
        <f>IF(N257="základní",J257,0)</f>
        <v>0</v>
      </c>
      <c r="BF257" s="98">
        <f>IF(N257="snížená",J257,0)</f>
        <v>0</v>
      </c>
      <c r="BG257" s="98">
        <f>IF(N257="zákl. přenesená",J257,0)</f>
        <v>0</v>
      </c>
      <c r="BH257" s="98">
        <f>IF(N257="sníž. přenesená",J257,0)</f>
        <v>0</v>
      </c>
      <c r="BI257" s="98">
        <f>IF(N257="nulová",J257,0)</f>
        <v>0</v>
      </c>
      <c r="BJ257" s="7" t="s">
        <v>76</v>
      </c>
      <c r="BK257" s="98">
        <f>ROUND(I257*H257,2)</f>
        <v>0</v>
      </c>
      <c r="BL257" s="7" t="s">
        <v>147</v>
      </c>
      <c r="BM257" s="97" t="s">
        <v>978</v>
      </c>
    </row>
    <row r="258" spans="1:65" s="18" customFormat="1" ht="16.5" customHeight="1" x14ac:dyDescent="0.2">
      <c r="A258" s="15"/>
      <c r="B258" s="16"/>
      <c r="C258" s="87">
        <v>65</v>
      </c>
      <c r="D258" s="87" t="s">
        <v>142</v>
      </c>
      <c r="E258" s="88" t="s">
        <v>2145</v>
      </c>
      <c r="F258" s="89" t="s">
        <v>2146</v>
      </c>
      <c r="G258" s="90" t="s">
        <v>2076</v>
      </c>
      <c r="H258" s="348">
        <v>42</v>
      </c>
      <c r="I258" s="2"/>
      <c r="J258" s="92">
        <f>ROUND(I258*H258,2)</f>
        <v>0</v>
      </c>
      <c r="K258" s="89" t="s">
        <v>2280</v>
      </c>
      <c r="L258" s="16"/>
      <c r="M258" s="105" t="s">
        <v>1</v>
      </c>
      <c r="N258" s="106" t="s">
        <v>34</v>
      </c>
      <c r="O258" s="107">
        <v>0</v>
      </c>
      <c r="P258" s="107">
        <f>O258*H258</f>
        <v>0</v>
      </c>
      <c r="Q258" s="107">
        <v>0</v>
      </c>
      <c r="R258" s="107">
        <f>Q258*H258</f>
        <v>0</v>
      </c>
      <c r="S258" s="107">
        <v>0</v>
      </c>
      <c r="T258" s="108">
        <f>S258*H258</f>
        <v>0</v>
      </c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R258" s="97" t="s">
        <v>147</v>
      </c>
      <c r="AT258" s="97" t="s">
        <v>142</v>
      </c>
      <c r="AU258" s="97" t="s">
        <v>76</v>
      </c>
      <c r="AY258" s="7" t="s">
        <v>140</v>
      </c>
      <c r="BE258" s="98">
        <f>IF(N258="základní",J258,0)</f>
        <v>0</v>
      </c>
      <c r="BF258" s="98">
        <f>IF(N258="snížená",J258,0)</f>
        <v>0</v>
      </c>
      <c r="BG258" s="98">
        <f>IF(N258="zákl. přenesená",J258,0)</f>
        <v>0</v>
      </c>
      <c r="BH258" s="98">
        <f>IF(N258="sníž. přenesená",J258,0)</f>
        <v>0</v>
      </c>
      <c r="BI258" s="98">
        <f>IF(N258="nulová",J258,0)</f>
        <v>0</v>
      </c>
      <c r="BJ258" s="7" t="s">
        <v>76</v>
      </c>
      <c r="BK258" s="98">
        <f>ROUND(I258*H258,2)</f>
        <v>0</v>
      </c>
      <c r="BL258" s="7" t="s">
        <v>147</v>
      </c>
      <c r="BM258" s="97" t="s">
        <v>1082</v>
      </c>
    </row>
    <row r="259" spans="1:65" s="18" customFormat="1" ht="6.95" customHeight="1" x14ac:dyDescent="0.2">
      <c r="A259" s="15"/>
      <c r="B259" s="46"/>
      <c r="C259" s="47"/>
      <c r="D259" s="47"/>
      <c r="E259" s="47"/>
      <c r="F259" s="47"/>
      <c r="G259" s="47"/>
      <c r="H259" s="47"/>
      <c r="I259" s="47"/>
      <c r="J259" s="47"/>
      <c r="K259" s="47"/>
      <c r="L259" s="16"/>
      <c r="M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</row>
  </sheetData>
  <sheetProtection password="C71F" sheet="1" objects="1" scenarios="1" selectLockedCells="1"/>
  <autoFilter ref="C119:K258"/>
  <mergeCells count="10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  <mergeCell ref="E15:H1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8"/>
  <sheetViews>
    <sheetView showGridLines="0" workbookViewId="0">
      <selection activeCell="I131" sqref="I13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9.33203125" style="1"/>
    <col min="44" max="65" width="9.33203125" style="1" hidden="1"/>
    <col min="66" max="16384" width="9.33203125" style="1"/>
  </cols>
  <sheetData>
    <row r="2" spans="1:46" ht="36.950000000000003" customHeight="1" x14ac:dyDescent="0.2">
      <c r="L2" s="398" t="s">
        <v>5</v>
      </c>
      <c r="M2" s="388"/>
      <c r="N2" s="388"/>
      <c r="O2" s="388"/>
      <c r="P2" s="388"/>
      <c r="Q2" s="388"/>
      <c r="R2" s="388"/>
      <c r="S2" s="388"/>
      <c r="T2" s="388"/>
      <c r="U2" s="388"/>
      <c r="V2" s="388"/>
      <c r="AT2" s="7" t="s">
        <v>93</v>
      </c>
    </row>
    <row r="3" spans="1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78</v>
      </c>
    </row>
    <row r="4" spans="1:46" ht="24.95" customHeight="1" x14ac:dyDescent="0.2">
      <c r="B4" s="10"/>
      <c r="D4" s="11" t="s">
        <v>100</v>
      </c>
      <c r="L4" s="10"/>
      <c r="M4" s="12" t="s">
        <v>10</v>
      </c>
      <c r="AT4" s="7" t="s">
        <v>3</v>
      </c>
    </row>
    <row r="5" spans="1:46" ht="6.95" customHeight="1" x14ac:dyDescent="0.2">
      <c r="B5" s="10"/>
      <c r="L5" s="10"/>
    </row>
    <row r="6" spans="1:46" ht="12" customHeight="1" x14ac:dyDescent="0.2">
      <c r="B6" s="10"/>
      <c r="D6" s="13" t="s">
        <v>13</v>
      </c>
      <c r="L6" s="10"/>
    </row>
    <row r="7" spans="1:46" ht="30.75" customHeight="1" x14ac:dyDescent="0.2">
      <c r="B7" s="10"/>
      <c r="E7" s="404" t="str">
        <f>'Rekapitulace stavby'!K6</f>
        <v>72000 - Stavební úpravy vybraných částí Arcibiskupského zámku 
SO 03 Obnova vinných sklepů - expozice</v>
      </c>
      <c r="F7" s="405"/>
      <c r="G7" s="405"/>
      <c r="H7" s="405"/>
      <c r="L7" s="10"/>
    </row>
    <row r="8" spans="1:46" s="18" customFormat="1" ht="12" customHeight="1" x14ac:dyDescent="0.2">
      <c r="A8" s="15"/>
      <c r="B8" s="16"/>
      <c r="C8" s="15"/>
      <c r="D8" s="13" t="s">
        <v>101</v>
      </c>
      <c r="E8" s="15"/>
      <c r="F8" s="15"/>
      <c r="G8" s="15"/>
      <c r="H8" s="15"/>
      <c r="I8" s="15"/>
      <c r="J8" s="15"/>
      <c r="K8" s="15"/>
      <c r="L8" s="17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46" s="18" customFormat="1" ht="16.5" customHeight="1" x14ac:dyDescent="0.2">
      <c r="A9" s="15"/>
      <c r="B9" s="16"/>
      <c r="C9" s="15"/>
      <c r="D9" s="15"/>
      <c r="E9" s="362" t="s">
        <v>2147</v>
      </c>
      <c r="F9" s="403"/>
      <c r="G9" s="403"/>
      <c r="H9" s="403"/>
      <c r="I9" s="15"/>
      <c r="J9" s="15"/>
      <c r="K9" s="15"/>
      <c r="L9" s="17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6" s="18" customFormat="1" x14ac:dyDescent="0.2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7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46" s="18" customFormat="1" ht="12" customHeight="1" x14ac:dyDescent="0.2">
      <c r="A11" s="15"/>
      <c r="B11" s="16"/>
      <c r="C11" s="15"/>
      <c r="D11" s="13" t="s">
        <v>14</v>
      </c>
      <c r="E11" s="15"/>
      <c r="F11" s="19" t="s">
        <v>1</v>
      </c>
      <c r="G11" s="15"/>
      <c r="H11" s="15"/>
      <c r="I11" s="13" t="s">
        <v>15</v>
      </c>
      <c r="J11" s="19"/>
      <c r="K11" s="15"/>
      <c r="L11" s="17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46" s="18" customFormat="1" ht="12" customHeight="1" x14ac:dyDescent="0.2">
      <c r="A12" s="15"/>
      <c r="B12" s="16"/>
      <c r="C12" s="15"/>
      <c r="D12" s="13" t="s">
        <v>16</v>
      </c>
      <c r="E12" s="15"/>
      <c r="F12" s="19" t="s">
        <v>17</v>
      </c>
      <c r="G12" s="15"/>
      <c r="H12" s="15"/>
      <c r="I12" s="13" t="s">
        <v>18</v>
      </c>
      <c r="J12" s="20"/>
      <c r="K12" s="15"/>
      <c r="L12" s="17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46" s="18" customFormat="1" ht="10.9" customHeight="1" x14ac:dyDescent="0.2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7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46" s="18" customFormat="1" ht="12" customHeight="1" x14ac:dyDescent="0.2">
      <c r="A14" s="15"/>
      <c r="B14" s="16"/>
      <c r="C14" s="15"/>
      <c r="D14" s="13" t="s">
        <v>19</v>
      </c>
      <c r="E14" s="15"/>
      <c r="F14" s="15"/>
      <c r="G14" s="15"/>
      <c r="H14" s="15"/>
      <c r="I14" s="13" t="s">
        <v>20</v>
      </c>
      <c r="J14" s="19">
        <v>445151</v>
      </c>
      <c r="K14" s="15"/>
      <c r="L14" s="17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46" s="18" customFormat="1" ht="18" customHeight="1" x14ac:dyDescent="0.2">
      <c r="A15" s="15"/>
      <c r="B15" s="16"/>
      <c r="C15" s="15"/>
      <c r="D15" s="15"/>
      <c r="E15" s="390" t="s">
        <v>2304</v>
      </c>
      <c r="F15" s="371"/>
      <c r="G15" s="371"/>
      <c r="H15" s="371"/>
      <c r="I15" s="13" t="s">
        <v>21</v>
      </c>
      <c r="J15" s="19" t="s">
        <v>2303</v>
      </c>
      <c r="K15" s="15"/>
      <c r="L15" s="1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6" s="18" customFormat="1" ht="6.95" customHeight="1" x14ac:dyDescent="0.2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8" customFormat="1" ht="12" customHeight="1" x14ac:dyDescent="0.2">
      <c r="A17" s="15"/>
      <c r="B17" s="16"/>
      <c r="C17" s="15"/>
      <c r="D17" s="13" t="s">
        <v>22</v>
      </c>
      <c r="E17" s="15"/>
      <c r="F17" s="15"/>
      <c r="G17" s="15"/>
      <c r="H17" s="15"/>
      <c r="I17" s="13" t="s">
        <v>20</v>
      </c>
      <c r="J17" s="19" t="str">
        <f>'Rekapitulace stavby'!AN13</f>
        <v/>
      </c>
      <c r="K17" s="15"/>
      <c r="L17" s="17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8" customFormat="1" ht="18" customHeight="1" x14ac:dyDescent="0.2">
      <c r="A18" s="15"/>
      <c r="B18" s="16"/>
      <c r="C18" s="15"/>
      <c r="D18" s="15"/>
      <c r="E18" s="387" t="str">
        <f>'Rekapitulace stavby'!E14</f>
        <v xml:space="preserve"> </v>
      </c>
      <c r="F18" s="387"/>
      <c r="G18" s="387"/>
      <c r="H18" s="387"/>
      <c r="I18" s="13" t="s">
        <v>21</v>
      </c>
      <c r="J18" s="19" t="str">
        <f>'Rekapitulace stavby'!AN14</f>
        <v/>
      </c>
      <c r="K18" s="15"/>
      <c r="L18" s="17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8" customFormat="1" ht="6.95" customHeight="1" x14ac:dyDescent="0.2">
      <c r="A19" s="15"/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7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8" customFormat="1" ht="12" customHeight="1" x14ac:dyDescent="0.2">
      <c r="A20" s="15"/>
      <c r="B20" s="16"/>
      <c r="C20" s="15"/>
      <c r="D20" s="13" t="s">
        <v>24</v>
      </c>
      <c r="E20" s="15"/>
      <c r="F20" s="15"/>
      <c r="G20" s="15"/>
      <c r="H20" s="15"/>
      <c r="I20" s="13" t="s">
        <v>20</v>
      </c>
      <c r="J20" s="19" t="s">
        <v>1</v>
      </c>
      <c r="K20" s="15"/>
      <c r="L20" s="17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8" customFormat="1" ht="18" customHeight="1" x14ac:dyDescent="0.2">
      <c r="A21" s="15"/>
      <c r="B21" s="16"/>
      <c r="C21" s="15"/>
      <c r="D21" s="15"/>
      <c r="E21" s="19" t="s">
        <v>25</v>
      </c>
      <c r="F21" s="15"/>
      <c r="G21" s="15"/>
      <c r="H21" s="15"/>
      <c r="I21" s="13" t="s">
        <v>21</v>
      </c>
      <c r="J21" s="19" t="s">
        <v>1</v>
      </c>
      <c r="K21" s="15"/>
      <c r="L21" s="17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8" customFormat="1" ht="6.95" customHeight="1" x14ac:dyDescent="0.2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7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8" customFormat="1" ht="12" customHeight="1" x14ac:dyDescent="0.2">
      <c r="A23" s="15"/>
      <c r="B23" s="16"/>
      <c r="C23" s="15"/>
      <c r="D23" s="13" t="s">
        <v>27</v>
      </c>
      <c r="E23" s="15"/>
      <c r="F23" s="15"/>
      <c r="G23" s="15"/>
      <c r="H23" s="15"/>
      <c r="I23" s="13" t="s">
        <v>20</v>
      </c>
      <c r="J23" s="19" t="str">
        <f>IF('Rekapitulace stavby'!AN20="","",'Rekapitulace stavby'!AN20)</f>
        <v/>
      </c>
      <c r="K23" s="15"/>
      <c r="L23" s="17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8" customFormat="1" ht="18" customHeight="1" x14ac:dyDescent="0.2">
      <c r="A24" s="15"/>
      <c r="B24" s="16"/>
      <c r="C24" s="15"/>
      <c r="D24" s="15"/>
      <c r="E24" s="19" t="str">
        <f>IF('Rekapitulace stavby'!E21="","",'Rekapitulace stavby'!E21)</f>
        <v xml:space="preserve"> </v>
      </c>
      <c r="F24" s="15"/>
      <c r="G24" s="15"/>
      <c r="H24" s="15"/>
      <c r="I24" s="13" t="s">
        <v>21</v>
      </c>
      <c r="J24" s="19" t="str">
        <f>IF('Rekapitulace stavby'!AN21="","",'Rekapitulace stavby'!AN21)</f>
        <v/>
      </c>
      <c r="K24" s="15"/>
      <c r="L24" s="17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8" customFormat="1" ht="6.95" customHeight="1" x14ac:dyDescent="0.2">
      <c r="A25" s="15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7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8" customFormat="1" ht="12" customHeight="1" x14ac:dyDescent="0.2">
      <c r="A26" s="15"/>
      <c r="B26" s="16"/>
      <c r="C26" s="15"/>
      <c r="D26" s="13" t="s">
        <v>28</v>
      </c>
      <c r="E26" s="15"/>
      <c r="F26" s="15"/>
      <c r="G26" s="15"/>
      <c r="H26" s="15"/>
      <c r="I26" s="15"/>
      <c r="J26" s="15"/>
      <c r="K26" s="15"/>
      <c r="L26" s="17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24" customFormat="1" ht="16.5" customHeight="1" x14ac:dyDescent="0.2">
      <c r="A27" s="21"/>
      <c r="B27" s="22"/>
      <c r="C27" s="21"/>
      <c r="D27" s="21"/>
      <c r="E27" s="390" t="s">
        <v>1</v>
      </c>
      <c r="F27" s="390"/>
      <c r="G27" s="390"/>
      <c r="H27" s="390"/>
      <c r="I27" s="21"/>
      <c r="J27" s="21"/>
      <c r="K27" s="21"/>
      <c r="L27" s="2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s="18" customFormat="1" ht="6.95" customHeight="1" x14ac:dyDescent="0.2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7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8" customFormat="1" ht="6.95" customHeight="1" x14ac:dyDescent="0.2">
      <c r="A29" s="15"/>
      <c r="B29" s="16"/>
      <c r="C29" s="15"/>
      <c r="D29" s="25"/>
      <c r="E29" s="25"/>
      <c r="F29" s="25"/>
      <c r="G29" s="25"/>
      <c r="H29" s="25"/>
      <c r="I29" s="25"/>
      <c r="J29" s="25"/>
      <c r="K29" s="25"/>
      <c r="L29" s="17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8" customFormat="1" ht="25.35" customHeight="1" x14ac:dyDescent="0.2">
      <c r="A30" s="15"/>
      <c r="B30" s="16"/>
      <c r="C30" s="15"/>
      <c r="D30" s="26" t="s">
        <v>29</v>
      </c>
      <c r="E30" s="15"/>
      <c r="F30" s="15"/>
      <c r="G30" s="15"/>
      <c r="H30" s="15"/>
      <c r="I30" s="15"/>
      <c r="J30" s="27">
        <f>ROUND(J128, 2)</f>
        <v>0</v>
      </c>
      <c r="K30" s="15"/>
      <c r="L30" s="17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8" customFormat="1" ht="6.95" customHeight="1" x14ac:dyDescent="0.2">
      <c r="A31" s="15"/>
      <c r="B31" s="16"/>
      <c r="C31" s="15"/>
      <c r="D31" s="25"/>
      <c r="E31" s="25"/>
      <c r="F31" s="25"/>
      <c r="G31" s="25"/>
      <c r="H31" s="25"/>
      <c r="I31" s="25"/>
      <c r="J31" s="25"/>
      <c r="K31" s="25"/>
      <c r="L31" s="17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8" customFormat="1" ht="14.45" customHeight="1" x14ac:dyDescent="0.2">
      <c r="A32" s="15"/>
      <c r="B32" s="16"/>
      <c r="C32" s="15"/>
      <c r="D32" s="15"/>
      <c r="E32" s="15"/>
      <c r="F32" s="28" t="s">
        <v>31</v>
      </c>
      <c r="G32" s="15"/>
      <c r="H32" s="15"/>
      <c r="I32" s="28" t="s">
        <v>30</v>
      </c>
      <c r="J32" s="28" t="s">
        <v>32</v>
      </c>
      <c r="K32" s="15"/>
      <c r="L32" s="17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8" customFormat="1" ht="14.45" customHeight="1" x14ac:dyDescent="0.2">
      <c r="A33" s="15"/>
      <c r="B33" s="16"/>
      <c r="C33" s="15"/>
      <c r="D33" s="29" t="s">
        <v>33</v>
      </c>
      <c r="E33" s="13" t="s">
        <v>34</v>
      </c>
      <c r="F33" s="30">
        <f>ROUND((SUM(BE128:BE187)),  2)</f>
        <v>0</v>
      </c>
      <c r="G33" s="15"/>
      <c r="H33" s="15"/>
      <c r="I33" s="31">
        <v>0.21</v>
      </c>
      <c r="J33" s="30">
        <f>ROUND(((SUM(BE128:BE187))*I33),  2)</f>
        <v>0</v>
      </c>
      <c r="K33" s="15"/>
      <c r="L33" s="17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8" customFormat="1" ht="14.45" customHeight="1" x14ac:dyDescent="0.2">
      <c r="A34" s="15"/>
      <c r="B34" s="16"/>
      <c r="C34" s="15"/>
      <c r="D34" s="15"/>
      <c r="E34" s="13" t="s">
        <v>35</v>
      </c>
      <c r="F34" s="30">
        <f>ROUND((SUM(BF128:BF187)),  2)</f>
        <v>0</v>
      </c>
      <c r="G34" s="15"/>
      <c r="H34" s="15"/>
      <c r="I34" s="31">
        <v>0.12</v>
      </c>
      <c r="J34" s="30">
        <f>ROUND(((SUM(BF128:BF187))*I34),  2)</f>
        <v>0</v>
      </c>
      <c r="K34" s="15"/>
      <c r="L34" s="17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8" customFormat="1" ht="14.45" hidden="1" customHeight="1" x14ac:dyDescent="0.2">
      <c r="A35" s="15"/>
      <c r="B35" s="16"/>
      <c r="C35" s="15"/>
      <c r="D35" s="15"/>
      <c r="E35" s="13" t="s">
        <v>36</v>
      </c>
      <c r="F35" s="30">
        <f>ROUND((SUM(BG128:BG187)),  2)</f>
        <v>0</v>
      </c>
      <c r="G35" s="15"/>
      <c r="H35" s="15"/>
      <c r="I35" s="31">
        <v>0.21</v>
      </c>
      <c r="J35" s="30">
        <f>0</f>
        <v>0</v>
      </c>
      <c r="K35" s="15"/>
      <c r="L35" s="17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8" customFormat="1" ht="14.45" hidden="1" customHeight="1" x14ac:dyDescent="0.2">
      <c r="A36" s="15"/>
      <c r="B36" s="16"/>
      <c r="C36" s="15"/>
      <c r="D36" s="15"/>
      <c r="E36" s="13" t="s">
        <v>37</v>
      </c>
      <c r="F36" s="30">
        <f>ROUND((SUM(BH128:BH187)),  2)</f>
        <v>0</v>
      </c>
      <c r="G36" s="15"/>
      <c r="H36" s="15"/>
      <c r="I36" s="31">
        <v>0.12</v>
      </c>
      <c r="J36" s="30">
        <f>0</f>
        <v>0</v>
      </c>
      <c r="K36" s="15"/>
      <c r="L36" s="17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8" customFormat="1" ht="14.45" hidden="1" customHeight="1" x14ac:dyDescent="0.2">
      <c r="A37" s="15"/>
      <c r="B37" s="16"/>
      <c r="C37" s="15"/>
      <c r="D37" s="15"/>
      <c r="E37" s="13" t="s">
        <v>38</v>
      </c>
      <c r="F37" s="30">
        <f>ROUND((SUM(BI128:BI187)),  2)</f>
        <v>0</v>
      </c>
      <c r="G37" s="15"/>
      <c r="H37" s="15"/>
      <c r="I37" s="31">
        <v>0</v>
      </c>
      <c r="J37" s="30">
        <f>0</f>
        <v>0</v>
      </c>
      <c r="K37" s="15"/>
      <c r="L37" s="1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8" customFormat="1" ht="6.95" customHeight="1" x14ac:dyDescent="0.2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7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8" customFormat="1" ht="25.35" customHeight="1" x14ac:dyDescent="0.2">
      <c r="A39" s="15"/>
      <c r="B39" s="16"/>
      <c r="C39" s="32"/>
      <c r="D39" s="33" t="s">
        <v>39</v>
      </c>
      <c r="E39" s="34"/>
      <c r="F39" s="34"/>
      <c r="G39" s="35" t="s">
        <v>40</v>
      </c>
      <c r="H39" s="36" t="s">
        <v>41</v>
      </c>
      <c r="I39" s="34"/>
      <c r="J39" s="37">
        <f>SUM(J30:J37)</f>
        <v>0</v>
      </c>
      <c r="K39" s="38"/>
      <c r="L39" s="17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8" customFormat="1" ht="14.45" customHeight="1" x14ac:dyDescent="0.2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7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4.45" customHeight="1" x14ac:dyDescent="0.2">
      <c r="B41" s="10"/>
      <c r="L41" s="10"/>
    </row>
    <row r="42" spans="1:31" ht="14.45" customHeight="1" x14ac:dyDescent="0.2">
      <c r="B42" s="10"/>
      <c r="L42" s="10"/>
    </row>
    <row r="43" spans="1:31" ht="14.45" customHeight="1" x14ac:dyDescent="0.2">
      <c r="B43" s="10"/>
      <c r="L43" s="10"/>
    </row>
    <row r="44" spans="1:31" ht="14.45" customHeight="1" x14ac:dyDescent="0.2">
      <c r="B44" s="10"/>
      <c r="L44" s="10"/>
    </row>
    <row r="45" spans="1:31" ht="14.45" customHeight="1" x14ac:dyDescent="0.2">
      <c r="B45" s="10"/>
      <c r="L45" s="10"/>
    </row>
    <row r="46" spans="1:31" ht="14.45" customHeight="1" x14ac:dyDescent="0.2">
      <c r="B46" s="10"/>
      <c r="L46" s="10"/>
    </row>
    <row r="47" spans="1:31" ht="14.45" customHeight="1" x14ac:dyDescent="0.2">
      <c r="B47" s="10"/>
      <c r="L47" s="10"/>
    </row>
    <row r="48" spans="1:31" ht="14.45" customHeight="1" x14ac:dyDescent="0.2">
      <c r="B48" s="10"/>
      <c r="L48" s="10"/>
    </row>
    <row r="49" spans="1:31" ht="14.45" customHeight="1" x14ac:dyDescent="0.2">
      <c r="B49" s="10"/>
      <c r="L49" s="10"/>
    </row>
    <row r="50" spans="1:31" s="18" customFormat="1" ht="14.45" customHeight="1" x14ac:dyDescent="0.2">
      <c r="B50" s="17"/>
      <c r="D50" s="39" t="s">
        <v>42</v>
      </c>
      <c r="E50" s="40"/>
      <c r="F50" s="40"/>
      <c r="G50" s="39" t="s">
        <v>43</v>
      </c>
      <c r="H50" s="40"/>
      <c r="I50" s="40"/>
      <c r="J50" s="40"/>
      <c r="K50" s="40"/>
      <c r="L50" s="17"/>
    </row>
    <row r="51" spans="1:31" x14ac:dyDescent="0.2">
      <c r="B51" s="10"/>
      <c r="L51" s="10"/>
    </row>
    <row r="52" spans="1:31" x14ac:dyDescent="0.2">
      <c r="B52" s="10"/>
      <c r="L52" s="10"/>
    </row>
    <row r="53" spans="1:31" x14ac:dyDescent="0.2">
      <c r="B53" s="10"/>
      <c r="L53" s="10"/>
    </row>
    <row r="54" spans="1:31" x14ac:dyDescent="0.2">
      <c r="B54" s="10"/>
      <c r="L54" s="10"/>
    </row>
    <row r="55" spans="1:31" x14ac:dyDescent="0.2">
      <c r="B55" s="10"/>
      <c r="L55" s="10"/>
    </row>
    <row r="56" spans="1:31" x14ac:dyDescent="0.2">
      <c r="B56" s="10"/>
      <c r="L56" s="10"/>
    </row>
    <row r="57" spans="1:31" x14ac:dyDescent="0.2">
      <c r="B57" s="10"/>
      <c r="L57" s="10"/>
    </row>
    <row r="58" spans="1:31" x14ac:dyDescent="0.2">
      <c r="B58" s="10"/>
      <c r="L58" s="10"/>
    </row>
    <row r="59" spans="1:31" x14ac:dyDescent="0.2">
      <c r="B59" s="10"/>
      <c r="L59" s="10"/>
    </row>
    <row r="60" spans="1:31" x14ac:dyDescent="0.2">
      <c r="B60" s="10"/>
      <c r="L60" s="10"/>
    </row>
    <row r="61" spans="1:31" s="18" customFormat="1" ht="12.75" x14ac:dyDescent="0.2">
      <c r="A61" s="15"/>
      <c r="B61" s="16"/>
      <c r="C61" s="15"/>
      <c r="D61" s="41" t="s">
        <v>44</v>
      </c>
      <c r="E61" s="42"/>
      <c r="F61" s="43" t="s">
        <v>45</v>
      </c>
      <c r="G61" s="41" t="s">
        <v>44</v>
      </c>
      <c r="H61" s="42"/>
      <c r="I61" s="42"/>
      <c r="J61" s="44" t="s">
        <v>45</v>
      </c>
      <c r="K61" s="42"/>
      <c r="L61" s="17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x14ac:dyDescent="0.2">
      <c r="B62" s="10"/>
      <c r="L62" s="10"/>
    </row>
    <row r="63" spans="1:31" x14ac:dyDescent="0.2">
      <c r="B63" s="10"/>
      <c r="L63" s="10"/>
    </row>
    <row r="64" spans="1:31" x14ac:dyDescent="0.2">
      <c r="B64" s="10"/>
      <c r="L64" s="10"/>
    </row>
    <row r="65" spans="1:31" s="18" customFormat="1" ht="12.75" x14ac:dyDescent="0.2">
      <c r="A65" s="15"/>
      <c r="B65" s="16"/>
      <c r="C65" s="15"/>
      <c r="D65" s="39" t="s">
        <v>46</v>
      </c>
      <c r="E65" s="45"/>
      <c r="F65" s="45"/>
      <c r="G65" s="39" t="s">
        <v>47</v>
      </c>
      <c r="H65" s="45"/>
      <c r="I65" s="45"/>
      <c r="J65" s="45"/>
      <c r="K65" s="45"/>
      <c r="L65" s="17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x14ac:dyDescent="0.2">
      <c r="B66" s="10"/>
      <c r="L66" s="10"/>
    </row>
    <row r="67" spans="1:31" x14ac:dyDescent="0.2">
      <c r="B67" s="10"/>
      <c r="L67" s="10"/>
    </row>
    <row r="68" spans="1:31" x14ac:dyDescent="0.2">
      <c r="B68" s="10"/>
      <c r="L68" s="10"/>
    </row>
    <row r="69" spans="1:31" x14ac:dyDescent="0.2">
      <c r="B69" s="10"/>
      <c r="L69" s="10"/>
    </row>
    <row r="70" spans="1:31" x14ac:dyDescent="0.2">
      <c r="B70" s="10"/>
      <c r="L70" s="10"/>
    </row>
    <row r="71" spans="1:31" x14ac:dyDescent="0.2">
      <c r="B71" s="10"/>
      <c r="L71" s="10"/>
    </row>
    <row r="72" spans="1:31" x14ac:dyDescent="0.2">
      <c r="B72" s="10"/>
      <c r="L72" s="10"/>
    </row>
    <row r="73" spans="1:31" x14ac:dyDescent="0.2">
      <c r="B73" s="10"/>
      <c r="L73" s="10"/>
    </row>
    <row r="74" spans="1:31" x14ac:dyDescent="0.2">
      <c r="B74" s="10"/>
      <c r="L74" s="10"/>
    </row>
    <row r="75" spans="1:31" x14ac:dyDescent="0.2">
      <c r="B75" s="10"/>
      <c r="L75" s="10"/>
    </row>
    <row r="76" spans="1:31" s="18" customFormat="1" ht="12.75" x14ac:dyDescent="0.2">
      <c r="A76" s="15"/>
      <c r="B76" s="16"/>
      <c r="C76" s="15"/>
      <c r="D76" s="41" t="s">
        <v>44</v>
      </c>
      <c r="E76" s="42"/>
      <c r="F76" s="43" t="s">
        <v>45</v>
      </c>
      <c r="G76" s="41" t="s">
        <v>44</v>
      </c>
      <c r="H76" s="42"/>
      <c r="I76" s="42"/>
      <c r="J76" s="44" t="s">
        <v>45</v>
      </c>
      <c r="K76" s="42"/>
      <c r="L76" s="17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8" customFormat="1" ht="14.45" customHeight="1" x14ac:dyDescent="0.2">
      <c r="A77" s="15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17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81" spans="1:47" s="18" customFormat="1" ht="6.95" customHeight="1" x14ac:dyDescent="0.2">
      <c r="A81" s="15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17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47" s="18" customFormat="1" ht="24.95" customHeight="1" x14ac:dyDescent="0.2">
      <c r="A82" s="15"/>
      <c r="B82" s="16"/>
      <c r="C82" s="11" t="s">
        <v>103</v>
      </c>
      <c r="D82" s="15"/>
      <c r="E82" s="15"/>
      <c r="F82" s="15"/>
      <c r="G82" s="15"/>
      <c r="H82" s="15"/>
      <c r="I82" s="15"/>
      <c r="J82" s="15"/>
      <c r="K82" s="15"/>
      <c r="L82" s="17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47" s="18" customFormat="1" ht="6.95" customHeight="1" x14ac:dyDescent="0.2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7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47" s="18" customFormat="1" ht="12" customHeight="1" x14ac:dyDescent="0.2">
      <c r="A84" s="15"/>
      <c r="B84" s="16"/>
      <c r="C84" s="13" t="s">
        <v>13</v>
      </c>
      <c r="D84" s="15"/>
      <c r="E84" s="15"/>
      <c r="F84" s="15"/>
      <c r="G84" s="15"/>
      <c r="H84" s="15"/>
      <c r="I84" s="15"/>
      <c r="J84" s="15"/>
      <c r="K84" s="15"/>
      <c r="L84" s="17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47" s="18" customFormat="1" ht="30.75" customHeight="1" x14ac:dyDescent="0.2">
      <c r="A85" s="15"/>
      <c r="B85" s="16"/>
      <c r="C85" s="15"/>
      <c r="D85" s="15"/>
      <c r="E85" s="404" t="str">
        <f>E7</f>
        <v>72000 - Stavební úpravy vybraných částí Arcibiskupského zámku 
SO 03 Obnova vinných sklepů - expozice</v>
      </c>
      <c r="F85" s="405"/>
      <c r="G85" s="405"/>
      <c r="H85" s="405"/>
      <c r="I85" s="15"/>
      <c r="J85" s="15"/>
      <c r="K85" s="15"/>
      <c r="L85" s="17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47" s="18" customFormat="1" ht="12" customHeight="1" x14ac:dyDescent="0.2">
      <c r="A86" s="15"/>
      <c r="B86" s="16"/>
      <c r="C86" s="13" t="s">
        <v>101</v>
      </c>
      <c r="D86" s="15"/>
      <c r="E86" s="15"/>
      <c r="F86" s="15"/>
      <c r="G86" s="15"/>
      <c r="H86" s="15"/>
      <c r="I86" s="15"/>
      <c r="J86" s="15"/>
      <c r="K86" s="15"/>
      <c r="L86" s="17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47" s="18" customFormat="1" ht="16.5" customHeight="1" x14ac:dyDescent="0.2">
      <c r="A87" s="15"/>
      <c r="B87" s="16"/>
      <c r="C87" s="15"/>
      <c r="D87" s="15"/>
      <c r="E87" s="362" t="str">
        <f>E9</f>
        <v>D.1.4.4 - Měření a regulace</v>
      </c>
      <c r="F87" s="403"/>
      <c r="G87" s="403"/>
      <c r="H87" s="403"/>
      <c r="I87" s="15"/>
      <c r="J87" s="15"/>
      <c r="K87" s="15"/>
      <c r="L87" s="17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47" s="18" customFormat="1" ht="6.95" customHeight="1" x14ac:dyDescent="0.2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7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47" s="18" customFormat="1" ht="12" customHeight="1" x14ac:dyDescent="0.2">
      <c r="A89" s="15"/>
      <c r="B89" s="16"/>
      <c r="C89" s="13" t="s">
        <v>16</v>
      </c>
      <c r="D89" s="15"/>
      <c r="E89" s="15"/>
      <c r="F89" s="19" t="str">
        <f>F12</f>
        <v>Kroměříž</v>
      </c>
      <c r="G89" s="15"/>
      <c r="H89" s="15"/>
      <c r="I89" s="13" t="s">
        <v>18</v>
      </c>
      <c r="J89" s="20"/>
      <c r="K89" s="15"/>
      <c r="L89" s="17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47" s="18" customFormat="1" ht="6.95" customHeight="1" x14ac:dyDescent="0.2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7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47" s="18" customFormat="1" ht="15.2" customHeight="1" x14ac:dyDescent="0.2">
      <c r="A91" s="15"/>
      <c r="B91" s="16"/>
      <c r="C91" s="13" t="s">
        <v>19</v>
      </c>
      <c r="D91" s="15"/>
      <c r="E91" s="15"/>
      <c r="F91" s="19" t="str">
        <f>E15</f>
        <v>Arcibiskupství olomoucké, Wurmova 562/9, 779 00 Olomouc</v>
      </c>
      <c r="G91" s="15"/>
      <c r="H91" s="15"/>
      <c r="I91" s="13" t="s">
        <v>24</v>
      </c>
      <c r="J91" s="50"/>
      <c r="K91" s="15"/>
      <c r="L91" s="17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47" s="18" customFormat="1" ht="15.2" customHeight="1" x14ac:dyDescent="0.2">
      <c r="A92" s="15"/>
      <c r="B92" s="16"/>
      <c r="C92" s="13" t="s">
        <v>22</v>
      </c>
      <c r="D92" s="15"/>
      <c r="E92" s="15"/>
      <c r="F92" s="19" t="str">
        <f>IF(E18="","",E18)</f>
        <v xml:space="preserve"> </v>
      </c>
      <c r="G92" s="15"/>
      <c r="H92" s="15"/>
      <c r="I92" s="13" t="s">
        <v>27</v>
      </c>
      <c r="J92" s="50" t="str">
        <f>E24</f>
        <v xml:space="preserve"> </v>
      </c>
      <c r="K92" s="15"/>
      <c r="L92" s="17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47" s="18" customFormat="1" ht="10.35" customHeight="1" x14ac:dyDescent="0.2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7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47" s="18" customFormat="1" ht="29.25" customHeight="1" x14ac:dyDescent="0.2">
      <c r="A94" s="15"/>
      <c r="B94" s="16"/>
      <c r="C94" s="51" t="s">
        <v>104</v>
      </c>
      <c r="D94" s="32"/>
      <c r="E94" s="32"/>
      <c r="F94" s="32"/>
      <c r="G94" s="32"/>
      <c r="H94" s="32"/>
      <c r="I94" s="32"/>
      <c r="J94" s="52" t="s">
        <v>105</v>
      </c>
      <c r="K94" s="32"/>
      <c r="L94" s="17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47" s="18" customFormat="1" ht="10.35" customHeight="1" x14ac:dyDescent="0.2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7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47" s="18" customFormat="1" ht="22.9" customHeight="1" x14ac:dyDescent="0.2">
      <c r="A96" s="15"/>
      <c r="B96" s="16"/>
      <c r="C96" s="53" t="s">
        <v>106</v>
      </c>
      <c r="D96" s="15"/>
      <c r="E96" s="15"/>
      <c r="F96" s="15"/>
      <c r="G96" s="15"/>
      <c r="H96" s="15"/>
      <c r="I96" s="15"/>
      <c r="J96" s="27">
        <f>J128</f>
        <v>0</v>
      </c>
      <c r="K96" s="15"/>
      <c r="L96" s="17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U96" s="7" t="s">
        <v>107</v>
      </c>
    </row>
    <row r="97" spans="1:31" s="54" customFormat="1" ht="24.95" customHeight="1" x14ac:dyDescent="0.2">
      <c r="B97" s="55"/>
      <c r="D97" s="56" t="s">
        <v>2148</v>
      </c>
      <c r="E97" s="57"/>
      <c r="F97" s="57"/>
      <c r="G97" s="57"/>
      <c r="H97" s="57"/>
      <c r="I97" s="57"/>
      <c r="J97" s="58">
        <f>J129</f>
        <v>0</v>
      </c>
      <c r="L97" s="55"/>
    </row>
    <row r="98" spans="1:31" s="165" customFormat="1" ht="19.899999999999999" customHeight="1" x14ac:dyDescent="0.2">
      <c r="B98" s="166"/>
      <c r="D98" s="167" t="s">
        <v>2149</v>
      </c>
      <c r="E98" s="168"/>
      <c r="F98" s="168"/>
      <c r="G98" s="168"/>
      <c r="H98" s="168"/>
      <c r="I98" s="168"/>
      <c r="J98" s="169">
        <f>J130</f>
        <v>0</v>
      </c>
      <c r="L98" s="166"/>
    </row>
    <row r="99" spans="1:31" s="165" customFormat="1" ht="19.899999999999999" customHeight="1" x14ac:dyDescent="0.2">
      <c r="B99" s="166"/>
      <c r="D99" s="167" t="s">
        <v>2150</v>
      </c>
      <c r="E99" s="168"/>
      <c r="F99" s="168"/>
      <c r="G99" s="168"/>
      <c r="H99" s="168"/>
      <c r="I99" s="168"/>
      <c r="J99" s="169">
        <f>J135</f>
        <v>0</v>
      </c>
      <c r="L99" s="166"/>
    </row>
    <row r="100" spans="1:31" s="165" customFormat="1" ht="19.899999999999999" customHeight="1" x14ac:dyDescent="0.2">
      <c r="B100" s="166"/>
      <c r="D100" s="167" t="s">
        <v>2151</v>
      </c>
      <c r="E100" s="168"/>
      <c r="F100" s="168"/>
      <c r="G100" s="168"/>
      <c r="H100" s="168"/>
      <c r="I100" s="168"/>
      <c r="J100" s="169">
        <f>J140</f>
        <v>0</v>
      </c>
      <c r="L100" s="166"/>
    </row>
    <row r="101" spans="1:31" s="165" customFormat="1" ht="19.899999999999999" customHeight="1" x14ac:dyDescent="0.2">
      <c r="B101" s="166"/>
      <c r="D101" s="167" t="s">
        <v>2152</v>
      </c>
      <c r="E101" s="168"/>
      <c r="F101" s="168"/>
      <c r="G101" s="168"/>
      <c r="H101" s="168"/>
      <c r="I101" s="168"/>
      <c r="J101" s="169">
        <f>J145</f>
        <v>0</v>
      </c>
      <c r="L101" s="166"/>
    </row>
    <row r="102" spans="1:31" s="165" customFormat="1" ht="19.899999999999999" customHeight="1" x14ac:dyDescent="0.2">
      <c r="B102" s="166"/>
      <c r="D102" s="167" t="s">
        <v>2153</v>
      </c>
      <c r="E102" s="168"/>
      <c r="F102" s="168"/>
      <c r="G102" s="168"/>
      <c r="H102" s="168"/>
      <c r="I102" s="168"/>
      <c r="J102" s="169">
        <f>J150</f>
        <v>0</v>
      </c>
      <c r="L102" s="166"/>
    </row>
    <row r="103" spans="1:31" s="165" customFormat="1" ht="19.899999999999999" customHeight="1" x14ac:dyDescent="0.2">
      <c r="B103" s="166"/>
      <c r="D103" s="167" t="s">
        <v>2154</v>
      </c>
      <c r="E103" s="168"/>
      <c r="F103" s="168"/>
      <c r="G103" s="168"/>
      <c r="H103" s="168"/>
      <c r="I103" s="168"/>
      <c r="J103" s="169">
        <f>J153</f>
        <v>0</v>
      </c>
      <c r="L103" s="166"/>
    </row>
    <row r="104" spans="1:31" s="165" customFormat="1" ht="19.899999999999999" customHeight="1" x14ac:dyDescent="0.2">
      <c r="B104" s="166"/>
      <c r="D104" s="167" t="s">
        <v>2155</v>
      </c>
      <c r="E104" s="168"/>
      <c r="F104" s="168"/>
      <c r="G104" s="168"/>
      <c r="H104" s="168"/>
      <c r="I104" s="168"/>
      <c r="J104" s="169">
        <f>J156</f>
        <v>0</v>
      </c>
      <c r="L104" s="166"/>
    </row>
    <row r="105" spans="1:31" s="165" customFormat="1" ht="19.899999999999999" customHeight="1" x14ac:dyDescent="0.2">
      <c r="B105" s="166"/>
      <c r="D105" s="167" t="s">
        <v>2156</v>
      </c>
      <c r="E105" s="168"/>
      <c r="F105" s="168"/>
      <c r="G105" s="168"/>
      <c r="H105" s="168"/>
      <c r="I105" s="168"/>
      <c r="J105" s="169">
        <f>J161</f>
        <v>0</v>
      </c>
      <c r="L105" s="166"/>
    </row>
    <row r="106" spans="1:31" s="165" customFormat="1" ht="19.899999999999999" customHeight="1" x14ac:dyDescent="0.2">
      <c r="B106" s="166"/>
      <c r="D106" s="167" t="s">
        <v>2157</v>
      </c>
      <c r="E106" s="168"/>
      <c r="F106" s="168"/>
      <c r="G106" s="168"/>
      <c r="H106" s="168"/>
      <c r="I106" s="168"/>
      <c r="J106" s="169">
        <f>J166</f>
        <v>0</v>
      </c>
      <c r="L106" s="166"/>
    </row>
    <row r="107" spans="1:31" s="165" customFormat="1" ht="19.899999999999999" customHeight="1" x14ac:dyDescent="0.2">
      <c r="B107" s="166"/>
      <c r="D107" s="167" t="s">
        <v>2158</v>
      </c>
      <c r="E107" s="168"/>
      <c r="F107" s="168"/>
      <c r="G107" s="168"/>
      <c r="H107" s="168"/>
      <c r="I107" s="168"/>
      <c r="J107" s="169">
        <f>J173</f>
        <v>0</v>
      </c>
      <c r="L107" s="166"/>
    </row>
    <row r="108" spans="1:31" s="165" customFormat="1" ht="19.899999999999999" customHeight="1" x14ac:dyDescent="0.2">
      <c r="B108" s="166"/>
      <c r="D108" s="167" t="s">
        <v>2159</v>
      </c>
      <c r="E108" s="168"/>
      <c r="F108" s="168"/>
      <c r="G108" s="168"/>
      <c r="H108" s="168"/>
      <c r="I108" s="168"/>
      <c r="J108" s="169">
        <f>J178</f>
        <v>0</v>
      </c>
      <c r="L108" s="166"/>
    </row>
    <row r="109" spans="1:31" s="18" customFormat="1" ht="21.75" customHeight="1" x14ac:dyDescent="0.2">
      <c r="A109" s="15"/>
      <c r="B109" s="16"/>
      <c r="C109" s="15"/>
      <c r="D109" s="15"/>
      <c r="E109" s="15"/>
      <c r="F109" s="15"/>
      <c r="G109" s="15"/>
      <c r="H109" s="15"/>
      <c r="I109" s="15"/>
      <c r="J109" s="15"/>
      <c r="K109" s="15"/>
      <c r="L109" s="17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s="18" customFormat="1" ht="6.95" customHeight="1" x14ac:dyDescent="0.2">
      <c r="A110" s="15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17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4" spans="1:63" s="18" customFormat="1" ht="6.95" customHeight="1" x14ac:dyDescent="0.2">
      <c r="A114" s="15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17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63" s="18" customFormat="1" ht="24.95" customHeight="1" x14ac:dyDescent="0.2">
      <c r="A115" s="15"/>
      <c r="B115" s="16"/>
      <c r="C115" s="11" t="s">
        <v>125</v>
      </c>
      <c r="D115" s="15"/>
      <c r="E115" s="15"/>
      <c r="F115" s="15"/>
      <c r="G115" s="15"/>
      <c r="H115" s="15"/>
      <c r="I115" s="15"/>
      <c r="J115" s="15"/>
      <c r="K115" s="15"/>
      <c r="L115" s="17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63" s="18" customFormat="1" ht="6.95" customHeight="1" x14ac:dyDescent="0.2">
      <c r="A116" s="15"/>
      <c r="B116" s="16"/>
      <c r="C116" s="15"/>
      <c r="D116" s="15"/>
      <c r="E116" s="15"/>
      <c r="F116" s="15"/>
      <c r="G116" s="15"/>
      <c r="H116" s="15"/>
      <c r="I116" s="15"/>
      <c r="J116" s="15"/>
      <c r="K116" s="15"/>
      <c r="L116" s="17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63" s="18" customFormat="1" ht="12" customHeight="1" x14ac:dyDescent="0.2">
      <c r="A117" s="15"/>
      <c r="B117" s="16"/>
      <c r="C117" s="13" t="s">
        <v>13</v>
      </c>
      <c r="D117" s="15"/>
      <c r="E117" s="15"/>
      <c r="F117" s="15"/>
      <c r="G117" s="15"/>
      <c r="H117" s="15"/>
      <c r="I117" s="15"/>
      <c r="J117" s="15"/>
      <c r="K117" s="15"/>
      <c r="L117" s="17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63" s="18" customFormat="1" ht="30.75" customHeight="1" x14ac:dyDescent="0.2">
      <c r="A118" s="15"/>
      <c r="B118" s="16"/>
      <c r="C118" s="15"/>
      <c r="D118" s="15"/>
      <c r="E118" s="404" t="str">
        <f>E7</f>
        <v>72000 - Stavební úpravy vybraných částí Arcibiskupského zámku 
SO 03 Obnova vinných sklepů - expozice</v>
      </c>
      <c r="F118" s="405"/>
      <c r="G118" s="405"/>
      <c r="H118" s="405"/>
      <c r="I118" s="15"/>
      <c r="J118" s="15"/>
      <c r="K118" s="15"/>
      <c r="L118" s="17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63" s="18" customFormat="1" ht="12" customHeight="1" x14ac:dyDescent="0.2">
      <c r="A119" s="15"/>
      <c r="B119" s="16"/>
      <c r="C119" s="13" t="s">
        <v>101</v>
      </c>
      <c r="D119" s="15"/>
      <c r="E119" s="15"/>
      <c r="F119" s="15"/>
      <c r="G119" s="15"/>
      <c r="H119" s="15"/>
      <c r="I119" s="15"/>
      <c r="J119" s="15"/>
      <c r="K119" s="15"/>
      <c r="L119" s="17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63" s="18" customFormat="1" ht="16.5" customHeight="1" x14ac:dyDescent="0.2">
      <c r="A120" s="15"/>
      <c r="B120" s="16"/>
      <c r="C120" s="15"/>
      <c r="D120" s="15"/>
      <c r="E120" s="362" t="str">
        <f>E9</f>
        <v>D.1.4.4 - Měření a regulace</v>
      </c>
      <c r="F120" s="403"/>
      <c r="G120" s="403"/>
      <c r="H120" s="403"/>
      <c r="I120" s="15"/>
      <c r="J120" s="15"/>
      <c r="K120" s="15"/>
      <c r="L120" s="17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63" s="18" customFormat="1" ht="6.95" customHeight="1" x14ac:dyDescent="0.2">
      <c r="A121" s="15"/>
      <c r="B121" s="16"/>
      <c r="C121" s="15"/>
      <c r="D121" s="15"/>
      <c r="E121" s="15"/>
      <c r="F121" s="15"/>
      <c r="G121" s="15"/>
      <c r="H121" s="15"/>
      <c r="I121" s="15"/>
      <c r="J121" s="15"/>
      <c r="K121" s="15"/>
      <c r="L121" s="17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63" s="18" customFormat="1" ht="12" customHeight="1" x14ac:dyDescent="0.2">
      <c r="A122" s="15"/>
      <c r="B122" s="16"/>
      <c r="C122" s="13" t="s">
        <v>16</v>
      </c>
      <c r="D122" s="15"/>
      <c r="E122" s="15"/>
      <c r="F122" s="19" t="str">
        <f>F12</f>
        <v>Kroměříž</v>
      </c>
      <c r="G122" s="15"/>
      <c r="H122" s="15"/>
      <c r="I122" s="13" t="s">
        <v>18</v>
      </c>
      <c r="J122" s="20"/>
      <c r="K122" s="15"/>
      <c r="L122" s="17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63" s="18" customFormat="1" ht="6.95" customHeight="1" x14ac:dyDescent="0.2">
      <c r="A123" s="15"/>
      <c r="B123" s="16"/>
      <c r="C123" s="15"/>
      <c r="D123" s="15"/>
      <c r="E123" s="15"/>
      <c r="F123" s="15"/>
      <c r="G123" s="15"/>
      <c r="H123" s="15"/>
      <c r="I123" s="15"/>
      <c r="J123" s="15"/>
      <c r="K123" s="15"/>
      <c r="L123" s="17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63" s="18" customFormat="1" ht="15.2" customHeight="1" x14ac:dyDescent="0.2">
      <c r="A124" s="15"/>
      <c r="B124" s="16"/>
      <c r="C124" s="13" t="s">
        <v>19</v>
      </c>
      <c r="D124" s="15"/>
      <c r="E124" s="15"/>
      <c r="F124" s="19" t="str">
        <f>E15</f>
        <v>Arcibiskupství olomoucké, Wurmova 562/9, 779 00 Olomouc</v>
      </c>
      <c r="G124" s="15"/>
      <c r="H124" s="15"/>
      <c r="I124" s="13" t="s">
        <v>24</v>
      </c>
      <c r="J124" s="50"/>
      <c r="K124" s="15"/>
      <c r="L124" s="17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63" s="18" customFormat="1" ht="15.2" customHeight="1" x14ac:dyDescent="0.2">
      <c r="A125" s="15"/>
      <c r="B125" s="16"/>
      <c r="C125" s="13" t="s">
        <v>22</v>
      </c>
      <c r="D125" s="15"/>
      <c r="E125" s="15"/>
      <c r="F125" s="19" t="str">
        <f>IF(E18="","",E18)</f>
        <v xml:space="preserve"> </v>
      </c>
      <c r="G125" s="15"/>
      <c r="H125" s="15"/>
      <c r="I125" s="13" t="s">
        <v>27</v>
      </c>
      <c r="J125" s="50" t="str">
        <f>E24</f>
        <v xml:space="preserve"> </v>
      </c>
      <c r="K125" s="15"/>
      <c r="L125" s="17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63" s="18" customFormat="1" ht="10.35" customHeight="1" x14ac:dyDescent="0.2">
      <c r="A126" s="15"/>
      <c r="B126" s="16"/>
      <c r="C126" s="15"/>
      <c r="D126" s="15"/>
      <c r="E126" s="15"/>
      <c r="F126" s="15"/>
      <c r="G126" s="15"/>
      <c r="H126" s="15"/>
      <c r="I126" s="15"/>
      <c r="J126" s="15"/>
      <c r="K126" s="15"/>
      <c r="L126" s="17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63" s="68" customFormat="1" ht="29.25" customHeight="1" x14ac:dyDescent="0.2">
      <c r="A127" s="59"/>
      <c r="B127" s="60"/>
      <c r="C127" s="61" t="s">
        <v>126</v>
      </c>
      <c r="D127" s="62" t="s">
        <v>53</v>
      </c>
      <c r="E127" s="62" t="s">
        <v>50</v>
      </c>
      <c r="F127" s="62" t="s">
        <v>51</v>
      </c>
      <c r="G127" s="62" t="s">
        <v>127</v>
      </c>
      <c r="H127" s="62" t="s">
        <v>128</v>
      </c>
      <c r="I127" s="62" t="s">
        <v>129</v>
      </c>
      <c r="J127" s="62" t="s">
        <v>105</v>
      </c>
      <c r="K127" s="63" t="s">
        <v>130</v>
      </c>
      <c r="L127" s="64"/>
      <c r="M127" s="65" t="s">
        <v>1</v>
      </c>
      <c r="N127" s="66" t="s">
        <v>33</v>
      </c>
      <c r="O127" s="66" t="s">
        <v>131</v>
      </c>
      <c r="P127" s="66" t="s">
        <v>132</v>
      </c>
      <c r="Q127" s="66" t="s">
        <v>133</v>
      </c>
      <c r="R127" s="66" t="s">
        <v>134</v>
      </c>
      <c r="S127" s="66" t="s">
        <v>135</v>
      </c>
      <c r="T127" s="67" t="s">
        <v>136</v>
      </c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</row>
    <row r="128" spans="1:63" s="18" customFormat="1" ht="22.9" customHeight="1" x14ac:dyDescent="0.25">
      <c r="A128" s="15"/>
      <c r="B128" s="16"/>
      <c r="C128" s="69" t="s">
        <v>137</v>
      </c>
      <c r="D128" s="15"/>
      <c r="E128" s="15"/>
      <c r="F128" s="15"/>
      <c r="G128" s="15"/>
      <c r="H128" s="15"/>
      <c r="I128" s="15"/>
      <c r="J128" s="70">
        <f>BK128</f>
        <v>0</v>
      </c>
      <c r="K128" s="15"/>
      <c r="L128" s="16"/>
      <c r="M128" s="71"/>
      <c r="N128" s="72"/>
      <c r="O128" s="25"/>
      <c r="P128" s="73">
        <f>P129</f>
        <v>0</v>
      </c>
      <c r="Q128" s="25"/>
      <c r="R128" s="73">
        <f>R129</f>
        <v>0</v>
      </c>
      <c r="S128" s="25"/>
      <c r="T128" s="74">
        <f>T129</f>
        <v>0</v>
      </c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7" t="s">
        <v>67</v>
      </c>
      <c r="AU128" s="7" t="s">
        <v>107</v>
      </c>
      <c r="BK128" s="75">
        <f>BK129</f>
        <v>0</v>
      </c>
    </row>
    <row r="129" spans="1:65" s="76" customFormat="1" ht="25.9" customHeight="1" x14ac:dyDescent="0.2">
      <c r="B129" s="77"/>
      <c r="D129" s="78" t="s">
        <v>67</v>
      </c>
      <c r="E129" s="79" t="s">
        <v>1576</v>
      </c>
      <c r="F129" s="79" t="s">
        <v>2160</v>
      </c>
      <c r="J129" s="80">
        <f>BK129</f>
        <v>0</v>
      </c>
      <c r="L129" s="77"/>
      <c r="M129" s="81"/>
      <c r="N129" s="82"/>
      <c r="O129" s="82"/>
      <c r="P129" s="83">
        <f>P130+P135+P140+P145+P150+P153+P156+P161+P166+P173+P178</f>
        <v>0</v>
      </c>
      <c r="Q129" s="82"/>
      <c r="R129" s="83">
        <f>R130+R135+R140+R145+R150+R153+R156+R161+R166+R173+R178</f>
        <v>0</v>
      </c>
      <c r="S129" s="82"/>
      <c r="T129" s="84">
        <f>T130+T135+T140+T145+T150+T153+T156+T161+T166+T173+T178</f>
        <v>0</v>
      </c>
      <c r="AR129" s="78" t="s">
        <v>76</v>
      </c>
      <c r="AT129" s="85" t="s">
        <v>67</v>
      </c>
      <c r="AU129" s="85" t="s">
        <v>68</v>
      </c>
      <c r="AY129" s="78" t="s">
        <v>140</v>
      </c>
      <c r="BK129" s="86">
        <f>BK130+BK135+BK140+BK145+BK150+BK153+BK156+BK161+BK166+BK173+BK178</f>
        <v>0</v>
      </c>
    </row>
    <row r="130" spans="1:65" s="76" customFormat="1" ht="22.9" customHeight="1" x14ac:dyDescent="0.2">
      <c r="B130" s="77"/>
      <c r="D130" s="78" t="s">
        <v>67</v>
      </c>
      <c r="E130" s="170" t="s">
        <v>1603</v>
      </c>
      <c r="F130" s="170" t="s">
        <v>2161</v>
      </c>
      <c r="J130" s="171">
        <f>BK130</f>
        <v>0</v>
      </c>
      <c r="L130" s="77"/>
      <c r="M130" s="81"/>
      <c r="N130" s="82"/>
      <c r="O130" s="82"/>
      <c r="P130" s="83">
        <f>SUM(P131:P134)</f>
        <v>0</v>
      </c>
      <c r="Q130" s="82"/>
      <c r="R130" s="83">
        <f>SUM(R131:R134)</f>
        <v>0</v>
      </c>
      <c r="S130" s="82"/>
      <c r="T130" s="84">
        <f>SUM(T131:T134)</f>
        <v>0</v>
      </c>
      <c r="AR130" s="78" t="s">
        <v>76</v>
      </c>
      <c r="AT130" s="85" t="s">
        <v>67</v>
      </c>
      <c r="AU130" s="85" t="s">
        <v>76</v>
      </c>
      <c r="AY130" s="78" t="s">
        <v>140</v>
      </c>
      <c r="BK130" s="86">
        <f>SUM(BK131:BK134)</f>
        <v>0</v>
      </c>
    </row>
    <row r="131" spans="1:65" s="18" customFormat="1" ht="62.65" customHeight="1" x14ac:dyDescent="0.2">
      <c r="A131" s="15"/>
      <c r="B131" s="16"/>
      <c r="C131" s="87" t="s">
        <v>76</v>
      </c>
      <c r="D131" s="87" t="s">
        <v>142</v>
      </c>
      <c r="E131" s="88" t="s">
        <v>2162</v>
      </c>
      <c r="F131" s="89" t="s">
        <v>2163</v>
      </c>
      <c r="G131" s="90" t="s">
        <v>1442</v>
      </c>
      <c r="H131" s="91">
        <v>1</v>
      </c>
      <c r="I131" s="2"/>
      <c r="J131" s="92">
        <f>ROUND(I131*H131,2)</f>
        <v>0</v>
      </c>
      <c r="K131" s="89" t="s">
        <v>2280</v>
      </c>
      <c r="L131" s="16"/>
      <c r="M131" s="93" t="s">
        <v>1</v>
      </c>
      <c r="N131" s="94" t="s">
        <v>34</v>
      </c>
      <c r="O131" s="95">
        <v>0</v>
      </c>
      <c r="P131" s="95">
        <f>O131*H131</f>
        <v>0</v>
      </c>
      <c r="Q131" s="95">
        <v>0</v>
      </c>
      <c r="R131" s="95">
        <f>Q131*H131</f>
        <v>0</v>
      </c>
      <c r="S131" s="95">
        <v>0</v>
      </c>
      <c r="T131" s="96">
        <f>S131*H131</f>
        <v>0</v>
      </c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R131" s="97" t="s">
        <v>147</v>
      </c>
      <c r="AT131" s="97" t="s">
        <v>142</v>
      </c>
      <c r="AU131" s="97" t="s">
        <v>78</v>
      </c>
      <c r="AY131" s="7" t="s">
        <v>140</v>
      </c>
      <c r="BE131" s="98">
        <f>IF(N131="základní",J131,0)</f>
        <v>0</v>
      </c>
      <c r="BF131" s="98">
        <f>IF(N131="snížená",J131,0)</f>
        <v>0</v>
      </c>
      <c r="BG131" s="98">
        <f>IF(N131="zákl. přenesená",J131,0)</f>
        <v>0</v>
      </c>
      <c r="BH131" s="98">
        <f>IF(N131="sníž. přenesená",J131,0)</f>
        <v>0</v>
      </c>
      <c r="BI131" s="98">
        <f>IF(N131="nulová",J131,0)</f>
        <v>0</v>
      </c>
      <c r="BJ131" s="7" t="s">
        <v>76</v>
      </c>
      <c r="BK131" s="98">
        <f>ROUND(I131*H131,2)</f>
        <v>0</v>
      </c>
      <c r="BL131" s="7" t="s">
        <v>147</v>
      </c>
      <c r="BM131" s="97" t="s">
        <v>78</v>
      </c>
    </row>
    <row r="132" spans="1:65" s="18" customFormat="1" ht="37.9" customHeight="1" x14ac:dyDescent="0.2">
      <c r="A132" s="15"/>
      <c r="B132" s="16"/>
      <c r="C132" s="87" t="s">
        <v>78</v>
      </c>
      <c r="D132" s="87" t="s">
        <v>142</v>
      </c>
      <c r="E132" s="88" t="s">
        <v>2164</v>
      </c>
      <c r="F132" s="89" t="s">
        <v>2165</v>
      </c>
      <c r="G132" s="90" t="s">
        <v>2166</v>
      </c>
      <c r="H132" s="91">
        <v>1</v>
      </c>
      <c r="I132" s="2"/>
      <c r="J132" s="92">
        <f>ROUND(I132*H132,2)</f>
        <v>0</v>
      </c>
      <c r="K132" s="89" t="s">
        <v>2280</v>
      </c>
      <c r="L132" s="16"/>
      <c r="M132" s="93" t="s">
        <v>1</v>
      </c>
      <c r="N132" s="94" t="s">
        <v>34</v>
      </c>
      <c r="O132" s="95">
        <v>0</v>
      </c>
      <c r="P132" s="95">
        <f>O132*H132</f>
        <v>0</v>
      </c>
      <c r="Q132" s="95">
        <v>0</v>
      </c>
      <c r="R132" s="95">
        <f>Q132*H132</f>
        <v>0</v>
      </c>
      <c r="S132" s="95">
        <v>0</v>
      </c>
      <c r="T132" s="96">
        <f>S132*H132</f>
        <v>0</v>
      </c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R132" s="97" t="s">
        <v>147</v>
      </c>
      <c r="AT132" s="97" t="s">
        <v>142</v>
      </c>
      <c r="AU132" s="97" t="s">
        <v>78</v>
      </c>
      <c r="AY132" s="7" t="s">
        <v>140</v>
      </c>
      <c r="BE132" s="98">
        <f>IF(N132="základní",J132,0)</f>
        <v>0</v>
      </c>
      <c r="BF132" s="98">
        <f>IF(N132="snížená",J132,0)</f>
        <v>0</v>
      </c>
      <c r="BG132" s="98">
        <f>IF(N132="zákl. přenesená",J132,0)</f>
        <v>0</v>
      </c>
      <c r="BH132" s="98">
        <f>IF(N132="sníž. přenesená",J132,0)</f>
        <v>0</v>
      </c>
      <c r="BI132" s="98">
        <f>IF(N132="nulová",J132,0)</f>
        <v>0</v>
      </c>
      <c r="BJ132" s="7" t="s">
        <v>76</v>
      </c>
      <c r="BK132" s="98">
        <f>ROUND(I132*H132,2)</f>
        <v>0</v>
      </c>
      <c r="BL132" s="7" t="s">
        <v>147</v>
      </c>
      <c r="BM132" s="97" t="s">
        <v>147</v>
      </c>
    </row>
    <row r="133" spans="1:65" s="18" customFormat="1" ht="16.5" customHeight="1" x14ac:dyDescent="0.2">
      <c r="A133" s="15"/>
      <c r="B133" s="16"/>
      <c r="C133" s="87" t="s">
        <v>163</v>
      </c>
      <c r="D133" s="87" t="s">
        <v>142</v>
      </c>
      <c r="E133" s="88" t="s">
        <v>2167</v>
      </c>
      <c r="F133" s="89" t="s">
        <v>2168</v>
      </c>
      <c r="G133" s="90" t="s">
        <v>2166</v>
      </c>
      <c r="H133" s="91">
        <v>1</v>
      </c>
      <c r="I133" s="2"/>
      <c r="J133" s="92">
        <f>ROUND(I133*H133,2)</f>
        <v>0</v>
      </c>
      <c r="K133" s="89" t="s">
        <v>2280</v>
      </c>
      <c r="L133" s="16"/>
      <c r="M133" s="93" t="s">
        <v>1</v>
      </c>
      <c r="N133" s="94" t="s">
        <v>34</v>
      </c>
      <c r="O133" s="95">
        <v>0</v>
      </c>
      <c r="P133" s="95">
        <f>O133*H133</f>
        <v>0</v>
      </c>
      <c r="Q133" s="95">
        <v>0</v>
      </c>
      <c r="R133" s="95">
        <f>Q133*H133</f>
        <v>0</v>
      </c>
      <c r="S133" s="95">
        <v>0</v>
      </c>
      <c r="T133" s="96">
        <f>S133*H133</f>
        <v>0</v>
      </c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R133" s="97" t="s">
        <v>147</v>
      </c>
      <c r="AT133" s="97" t="s">
        <v>142</v>
      </c>
      <c r="AU133" s="97" t="s">
        <v>78</v>
      </c>
      <c r="AY133" s="7" t="s">
        <v>140</v>
      </c>
      <c r="BE133" s="98">
        <f>IF(N133="základní",J133,0)</f>
        <v>0</v>
      </c>
      <c r="BF133" s="98">
        <f>IF(N133="snížená",J133,0)</f>
        <v>0</v>
      </c>
      <c r="BG133" s="98">
        <f>IF(N133="zákl. přenesená",J133,0)</f>
        <v>0</v>
      </c>
      <c r="BH133" s="98">
        <f>IF(N133="sníž. přenesená",J133,0)</f>
        <v>0</v>
      </c>
      <c r="BI133" s="98">
        <f>IF(N133="nulová",J133,0)</f>
        <v>0</v>
      </c>
      <c r="BJ133" s="7" t="s">
        <v>76</v>
      </c>
      <c r="BK133" s="98">
        <f>ROUND(I133*H133,2)</f>
        <v>0</v>
      </c>
      <c r="BL133" s="7" t="s">
        <v>147</v>
      </c>
      <c r="BM133" s="97" t="s">
        <v>178</v>
      </c>
    </row>
    <row r="134" spans="1:65" s="18" customFormat="1" ht="21.75" customHeight="1" x14ac:dyDescent="0.2">
      <c r="A134" s="15"/>
      <c r="B134" s="16"/>
      <c r="C134" s="87" t="s">
        <v>147</v>
      </c>
      <c r="D134" s="87" t="s">
        <v>142</v>
      </c>
      <c r="E134" s="88" t="s">
        <v>2169</v>
      </c>
      <c r="F134" s="89" t="s">
        <v>2170</v>
      </c>
      <c r="G134" s="90" t="s">
        <v>2166</v>
      </c>
      <c r="H134" s="91">
        <v>1</v>
      </c>
      <c r="I134" s="2"/>
      <c r="J134" s="92">
        <f>ROUND(I134*H134,2)</f>
        <v>0</v>
      </c>
      <c r="K134" s="89" t="s">
        <v>2280</v>
      </c>
      <c r="L134" s="16"/>
      <c r="M134" s="93" t="s">
        <v>1</v>
      </c>
      <c r="N134" s="94" t="s">
        <v>34</v>
      </c>
      <c r="O134" s="95">
        <v>0</v>
      </c>
      <c r="P134" s="95">
        <f>O134*H134</f>
        <v>0</v>
      </c>
      <c r="Q134" s="95">
        <v>0</v>
      </c>
      <c r="R134" s="95">
        <f>Q134*H134</f>
        <v>0</v>
      </c>
      <c r="S134" s="95">
        <v>0</v>
      </c>
      <c r="T134" s="96">
        <f>S134*H134</f>
        <v>0</v>
      </c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R134" s="97" t="s">
        <v>147</v>
      </c>
      <c r="AT134" s="97" t="s">
        <v>142</v>
      </c>
      <c r="AU134" s="97" t="s">
        <v>78</v>
      </c>
      <c r="AY134" s="7" t="s">
        <v>140</v>
      </c>
      <c r="BE134" s="98">
        <f>IF(N134="základní",J134,0)</f>
        <v>0</v>
      </c>
      <c r="BF134" s="98">
        <f>IF(N134="snížená",J134,0)</f>
        <v>0</v>
      </c>
      <c r="BG134" s="98">
        <f>IF(N134="zákl. přenesená",J134,0)</f>
        <v>0</v>
      </c>
      <c r="BH134" s="98">
        <f>IF(N134="sníž. přenesená",J134,0)</f>
        <v>0</v>
      </c>
      <c r="BI134" s="98">
        <f>IF(N134="nulová",J134,0)</f>
        <v>0</v>
      </c>
      <c r="BJ134" s="7" t="s">
        <v>76</v>
      </c>
      <c r="BK134" s="98">
        <f>ROUND(I134*H134,2)</f>
        <v>0</v>
      </c>
      <c r="BL134" s="7" t="s">
        <v>147</v>
      </c>
      <c r="BM134" s="97" t="s">
        <v>190</v>
      </c>
    </row>
    <row r="135" spans="1:65" s="76" customFormat="1" ht="22.9" customHeight="1" x14ac:dyDescent="0.2">
      <c r="B135" s="77"/>
      <c r="D135" s="78" t="s">
        <v>67</v>
      </c>
      <c r="E135" s="170" t="s">
        <v>1628</v>
      </c>
      <c r="F135" s="170" t="s">
        <v>2171</v>
      </c>
      <c r="J135" s="171">
        <f>BK135</f>
        <v>0</v>
      </c>
      <c r="L135" s="77"/>
      <c r="M135" s="81"/>
      <c r="N135" s="82"/>
      <c r="O135" s="82"/>
      <c r="P135" s="83">
        <f>SUM(P136:P139)</f>
        <v>0</v>
      </c>
      <c r="Q135" s="82"/>
      <c r="R135" s="83">
        <f>SUM(R136:R139)</f>
        <v>0</v>
      </c>
      <c r="S135" s="82"/>
      <c r="T135" s="84">
        <f>SUM(T136:T139)</f>
        <v>0</v>
      </c>
      <c r="AR135" s="78" t="s">
        <v>76</v>
      </c>
      <c r="AT135" s="85" t="s">
        <v>67</v>
      </c>
      <c r="AU135" s="85" t="s">
        <v>76</v>
      </c>
      <c r="AY135" s="78" t="s">
        <v>140</v>
      </c>
      <c r="BK135" s="86">
        <f>SUM(BK136:BK139)</f>
        <v>0</v>
      </c>
    </row>
    <row r="136" spans="1:65" s="18" customFormat="1" ht="62.65" customHeight="1" x14ac:dyDescent="0.2">
      <c r="A136" s="15"/>
      <c r="B136" s="16"/>
      <c r="C136" s="87" t="s">
        <v>173</v>
      </c>
      <c r="D136" s="87" t="s">
        <v>142</v>
      </c>
      <c r="E136" s="88" t="s">
        <v>2162</v>
      </c>
      <c r="F136" s="89" t="s">
        <v>2163</v>
      </c>
      <c r="G136" s="90" t="s">
        <v>1442</v>
      </c>
      <c r="H136" s="91">
        <v>1</v>
      </c>
      <c r="I136" s="2"/>
      <c r="J136" s="92">
        <f>ROUND(I136*H136,2)</f>
        <v>0</v>
      </c>
      <c r="K136" s="89" t="s">
        <v>2280</v>
      </c>
      <c r="L136" s="16"/>
      <c r="M136" s="93" t="s">
        <v>1</v>
      </c>
      <c r="N136" s="94" t="s">
        <v>34</v>
      </c>
      <c r="O136" s="95">
        <v>0</v>
      </c>
      <c r="P136" s="95">
        <f>O136*H136</f>
        <v>0</v>
      </c>
      <c r="Q136" s="95">
        <v>0</v>
      </c>
      <c r="R136" s="95">
        <f>Q136*H136</f>
        <v>0</v>
      </c>
      <c r="S136" s="95">
        <v>0</v>
      </c>
      <c r="T136" s="96">
        <f>S136*H136</f>
        <v>0</v>
      </c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R136" s="97" t="s">
        <v>147</v>
      </c>
      <c r="AT136" s="97" t="s">
        <v>142</v>
      </c>
      <c r="AU136" s="97" t="s">
        <v>78</v>
      </c>
      <c r="AY136" s="7" t="s">
        <v>140</v>
      </c>
      <c r="BE136" s="98">
        <f>IF(N136="základní",J136,0)</f>
        <v>0</v>
      </c>
      <c r="BF136" s="98">
        <f>IF(N136="snížená",J136,0)</f>
        <v>0</v>
      </c>
      <c r="BG136" s="98">
        <f>IF(N136="zákl. přenesená",J136,0)</f>
        <v>0</v>
      </c>
      <c r="BH136" s="98">
        <f>IF(N136="sníž. přenesená",J136,0)</f>
        <v>0</v>
      </c>
      <c r="BI136" s="98">
        <f>IF(N136="nulová",J136,0)</f>
        <v>0</v>
      </c>
      <c r="BJ136" s="7" t="s">
        <v>76</v>
      </c>
      <c r="BK136" s="98">
        <f>ROUND(I136*H136,2)</f>
        <v>0</v>
      </c>
      <c r="BL136" s="7" t="s">
        <v>147</v>
      </c>
      <c r="BM136" s="97" t="s">
        <v>200</v>
      </c>
    </row>
    <row r="137" spans="1:65" s="18" customFormat="1" ht="66.75" customHeight="1" x14ac:dyDescent="0.2">
      <c r="A137" s="15"/>
      <c r="B137" s="16"/>
      <c r="C137" s="87" t="s">
        <v>178</v>
      </c>
      <c r="D137" s="87" t="s">
        <v>142</v>
      </c>
      <c r="E137" s="88" t="s">
        <v>2172</v>
      </c>
      <c r="F137" s="89" t="s">
        <v>2173</v>
      </c>
      <c r="G137" s="90" t="s">
        <v>2166</v>
      </c>
      <c r="H137" s="91">
        <v>1</v>
      </c>
      <c r="I137" s="2"/>
      <c r="J137" s="92">
        <f>ROUND(I137*H137,2)</f>
        <v>0</v>
      </c>
      <c r="K137" s="89" t="s">
        <v>2280</v>
      </c>
      <c r="L137" s="16"/>
      <c r="M137" s="93" t="s">
        <v>1</v>
      </c>
      <c r="N137" s="94" t="s">
        <v>34</v>
      </c>
      <c r="O137" s="95">
        <v>0</v>
      </c>
      <c r="P137" s="95">
        <f>O137*H137</f>
        <v>0</v>
      </c>
      <c r="Q137" s="95">
        <v>0</v>
      </c>
      <c r="R137" s="95">
        <f>Q137*H137</f>
        <v>0</v>
      </c>
      <c r="S137" s="95">
        <v>0</v>
      </c>
      <c r="T137" s="96">
        <f>S137*H137</f>
        <v>0</v>
      </c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R137" s="97" t="s">
        <v>147</v>
      </c>
      <c r="AT137" s="97" t="s">
        <v>142</v>
      </c>
      <c r="AU137" s="97" t="s">
        <v>78</v>
      </c>
      <c r="AY137" s="7" t="s">
        <v>140</v>
      </c>
      <c r="BE137" s="98">
        <f>IF(N137="základní",J137,0)</f>
        <v>0</v>
      </c>
      <c r="BF137" s="98">
        <f>IF(N137="snížená",J137,0)</f>
        <v>0</v>
      </c>
      <c r="BG137" s="98">
        <f>IF(N137="zákl. přenesená",J137,0)</f>
        <v>0</v>
      </c>
      <c r="BH137" s="98">
        <f>IF(N137="sníž. přenesená",J137,0)</f>
        <v>0</v>
      </c>
      <c r="BI137" s="98">
        <f>IF(N137="nulová",J137,0)</f>
        <v>0</v>
      </c>
      <c r="BJ137" s="7" t="s">
        <v>76</v>
      </c>
      <c r="BK137" s="98">
        <f>ROUND(I137*H137,2)</f>
        <v>0</v>
      </c>
      <c r="BL137" s="7" t="s">
        <v>147</v>
      </c>
      <c r="BM137" s="97" t="s">
        <v>8</v>
      </c>
    </row>
    <row r="138" spans="1:65" s="18" customFormat="1" ht="16.5" customHeight="1" x14ac:dyDescent="0.2">
      <c r="A138" s="15"/>
      <c r="B138" s="16"/>
      <c r="C138" s="87" t="s">
        <v>184</v>
      </c>
      <c r="D138" s="87" t="s">
        <v>142</v>
      </c>
      <c r="E138" s="88" t="s">
        <v>2167</v>
      </c>
      <c r="F138" s="89" t="s">
        <v>2168</v>
      </c>
      <c r="G138" s="90" t="s">
        <v>2166</v>
      </c>
      <c r="H138" s="91">
        <v>1</v>
      </c>
      <c r="I138" s="2"/>
      <c r="J138" s="92">
        <f>ROUND(I138*H138,2)</f>
        <v>0</v>
      </c>
      <c r="K138" s="89" t="s">
        <v>2280</v>
      </c>
      <c r="L138" s="16"/>
      <c r="M138" s="93" t="s">
        <v>1</v>
      </c>
      <c r="N138" s="94" t="s">
        <v>34</v>
      </c>
      <c r="O138" s="95">
        <v>0</v>
      </c>
      <c r="P138" s="95">
        <f>O138*H138</f>
        <v>0</v>
      </c>
      <c r="Q138" s="95">
        <v>0</v>
      </c>
      <c r="R138" s="95">
        <f>Q138*H138</f>
        <v>0</v>
      </c>
      <c r="S138" s="95">
        <v>0</v>
      </c>
      <c r="T138" s="96">
        <f>S138*H138</f>
        <v>0</v>
      </c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R138" s="97" t="s">
        <v>147</v>
      </c>
      <c r="AT138" s="97" t="s">
        <v>142</v>
      </c>
      <c r="AU138" s="97" t="s">
        <v>78</v>
      </c>
      <c r="AY138" s="7" t="s">
        <v>140</v>
      </c>
      <c r="BE138" s="98">
        <f>IF(N138="základní",J138,0)</f>
        <v>0</v>
      </c>
      <c r="BF138" s="98">
        <f>IF(N138="snížená",J138,0)</f>
        <v>0</v>
      </c>
      <c r="BG138" s="98">
        <f>IF(N138="zákl. přenesená",J138,0)</f>
        <v>0</v>
      </c>
      <c r="BH138" s="98">
        <f>IF(N138="sníž. přenesená",J138,0)</f>
        <v>0</v>
      </c>
      <c r="BI138" s="98">
        <f>IF(N138="nulová",J138,0)</f>
        <v>0</v>
      </c>
      <c r="BJ138" s="7" t="s">
        <v>76</v>
      </c>
      <c r="BK138" s="98">
        <f>ROUND(I138*H138,2)</f>
        <v>0</v>
      </c>
      <c r="BL138" s="7" t="s">
        <v>147</v>
      </c>
      <c r="BM138" s="97" t="s">
        <v>224</v>
      </c>
    </row>
    <row r="139" spans="1:65" s="18" customFormat="1" ht="21.75" customHeight="1" x14ac:dyDescent="0.2">
      <c r="A139" s="15"/>
      <c r="B139" s="16"/>
      <c r="C139" s="87" t="s">
        <v>190</v>
      </c>
      <c r="D139" s="87" t="s">
        <v>142</v>
      </c>
      <c r="E139" s="88" t="s">
        <v>2174</v>
      </c>
      <c r="F139" s="89" t="s">
        <v>2170</v>
      </c>
      <c r="G139" s="90" t="s">
        <v>2166</v>
      </c>
      <c r="H139" s="91">
        <v>1</v>
      </c>
      <c r="I139" s="2"/>
      <c r="J139" s="92">
        <f>ROUND(I139*H139,2)</f>
        <v>0</v>
      </c>
      <c r="K139" s="89" t="s">
        <v>2280</v>
      </c>
      <c r="L139" s="16"/>
      <c r="M139" s="93" t="s">
        <v>1</v>
      </c>
      <c r="N139" s="94" t="s">
        <v>34</v>
      </c>
      <c r="O139" s="95">
        <v>0</v>
      </c>
      <c r="P139" s="95">
        <f>O139*H139</f>
        <v>0</v>
      </c>
      <c r="Q139" s="95">
        <v>0</v>
      </c>
      <c r="R139" s="95">
        <f>Q139*H139</f>
        <v>0</v>
      </c>
      <c r="S139" s="95">
        <v>0</v>
      </c>
      <c r="T139" s="96">
        <f>S139*H139</f>
        <v>0</v>
      </c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R139" s="97" t="s">
        <v>147</v>
      </c>
      <c r="AT139" s="97" t="s">
        <v>142</v>
      </c>
      <c r="AU139" s="97" t="s">
        <v>78</v>
      </c>
      <c r="AY139" s="7" t="s">
        <v>140</v>
      </c>
      <c r="BE139" s="98">
        <f>IF(N139="základní",J139,0)</f>
        <v>0</v>
      </c>
      <c r="BF139" s="98">
        <f>IF(N139="snížená",J139,0)</f>
        <v>0</v>
      </c>
      <c r="BG139" s="98">
        <f>IF(N139="zákl. přenesená",J139,0)</f>
        <v>0</v>
      </c>
      <c r="BH139" s="98">
        <f>IF(N139="sníž. přenesená",J139,0)</f>
        <v>0</v>
      </c>
      <c r="BI139" s="98">
        <f>IF(N139="nulová",J139,0)</f>
        <v>0</v>
      </c>
      <c r="BJ139" s="7" t="s">
        <v>76</v>
      </c>
      <c r="BK139" s="98">
        <f>ROUND(I139*H139,2)</f>
        <v>0</v>
      </c>
      <c r="BL139" s="7" t="s">
        <v>147</v>
      </c>
      <c r="BM139" s="97" t="s">
        <v>248</v>
      </c>
    </row>
    <row r="140" spans="1:65" s="76" customFormat="1" ht="22.9" customHeight="1" x14ac:dyDescent="0.2">
      <c r="B140" s="77"/>
      <c r="D140" s="78" t="s">
        <v>67</v>
      </c>
      <c r="E140" s="170" t="s">
        <v>1638</v>
      </c>
      <c r="F140" s="170" t="s">
        <v>2175</v>
      </c>
      <c r="J140" s="171">
        <f>BK140</f>
        <v>0</v>
      </c>
      <c r="L140" s="77"/>
      <c r="M140" s="81"/>
      <c r="N140" s="82"/>
      <c r="O140" s="82"/>
      <c r="P140" s="83">
        <f>SUM(P141:P144)</f>
        <v>0</v>
      </c>
      <c r="Q140" s="82"/>
      <c r="R140" s="83">
        <f>SUM(R141:R144)</f>
        <v>0</v>
      </c>
      <c r="S140" s="82"/>
      <c r="T140" s="84">
        <f>SUM(T141:T144)</f>
        <v>0</v>
      </c>
      <c r="AR140" s="78" t="s">
        <v>76</v>
      </c>
      <c r="AT140" s="85" t="s">
        <v>67</v>
      </c>
      <c r="AU140" s="85" t="s">
        <v>76</v>
      </c>
      <c r="AY140" s="78" t="s">
        <v>140</v>
      </c>
      <c r="BK140" s="86">
        <f>SUM(BK141:BK144)</f>
        <v>0</v>
      </c>
    </row>
    <row r="141" spans="1:65" s="18" customFormat="1" ht="62.65" customHeight="1" x14ac:dyDescent="0.2">
      <c r="A141" s="15"/>
      <c r="B141" s="16"/>
      <c r="C141" s="87" t="s">
        <v>195</v>
      </c>
      <c r="D141" s="87" t="s">
        <v>142</v>
      </c>
      <c r="E141" s="88" t="s">
        <v>2162</v>
      </c>
      <c r="F141" s="89" t="s">
        <v>2163</v>
      </c>
      <c r="G141" s="90" t="s">
        <v>1442</v>
      </c>
      <c r="H141" s="91">
        <v>1</v>
      </c>
      <c r="I141" s="2"/>
      <c r="J141" s="92">
        <f>ROUND(I141*H141,2)</f>
        <v>0</v>
      </c>
      <c r="K141" s="89" t="s">
        <v>2280</v>
      </c>
      <c r="L141" s="16"/>
      <c r="M141" s="93" t="s">
        <v>1</v>
      </c>
      <c r="N141" s="94" t="s">
        <v>34</v>
      </c>
      <c r="O141" s="95">
        <v>0</v>
      </c>
      <c r="P141" s="95">
        <f>O141*H141</f>
        <v>0</v>
      </c>
      <c r="Q141" s="95">
        <v>0</v>
      </c>
      <c r="R141" s="95">
        <f>Q141*H141</f>
        <v>0</v>
      </c>
      <c r="S141" s="95">
        <v>0</v>
      </c>
      <c r="T141" s="96">
        <f>S141*H141</f>
        <v>0</v>
      </c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R141" s="97" t="s">
        <v>147</v>
      </c>
      <c r="AT141" s="97" t="s">
        <v>142</v>
      </c>
      <c r="AU141" s="97" t="s">
        <v>78</v>
      </c>
      <c r="AY141" s="7" t="s">
        <v>140</v>
      </c>
      <c r="BE141" s="98">
        <f>IF(N141="základní",J141,0)</f>
        <v>0</v>
      </c>
      <c r="BF141" s="98">
        <f>IF(N141="snížená",J141,0)</f>
        <v>0</v>
      </c>
      <c r="BG141" s="98">
        <f>IF(N141="zákl. přenesená",J141,0)</f>
        <v>0</v>
      </c>
      <c r="BH141" s="98">
        <f>IF(N141="sníž. přenesená",J141,0)</f>
        <v>0</v>
      </c>
      <c r="BI141" s="98">
        <f>IF(N141="nulová",J141,0)</f>
        <v>0</v>
      </c>
      <c r="BJ141" s="7" t="s">
        <v>76</v>
      </c>
      <c r="BK141" s="98">
        <f>ROUND(I141*H141,2)</f>
        <v>0</v>
      </c>
      <c r="BL141" s="7" t="s">
        <v>147</v>
      </c>
      <c r="BM141" s="97" t="s">
        <v>262</v>
      </c>
    </row>
    <row r="142" spans="1:65" s="18" customFormat="1" ht="66.75" customHeight="1" x14ac:dyDescent="0.2">
      <c r="A142" s="15"/>
      <c r="B142" s="16"/>
      <c r="C142" s="87" t="s">
        <v>200</v>
      </c>
      <c r="D142" s="87" t="s">
        <v>142</v>
      </c>
      <c r="E142" s="88" t="s">
        <v>2176</v>
      </c>
      <c r="F142" s="89" t="s">
        <v>2177</v>
      </c>
      <c r="G142" s="90" t="s">
        <v>2166</v>
      </c>
      <c r="H142" s="91">
        <v>1</v>
      </c>
      <c r="I142" s="2"/>
      <c r="J142" s="92">
        <f>ROUND(I142*H142,2)</f>
        <v>0</v>
      </c>
      <c r="K142" s="89" t="s">
        <v>2280</v>
      </c>
      <c r="L142" s="16"/>
      <c r="M142" s="93" t="s">
        <v>1</v>
      </c>
      <c r="N142" s="94" t="s">
        <v>34</v>
      </c>
      <c r="O142" s="95">
        <v>0</v>
      </c>
      <c r="P142" s="95">
        <f>O142*H142</f>
        <v>0</v>
      </c>
      <c r="Q142" s="95">
        <v>0</v>
      </c>
      <c r="R142" s="95">
        <f>Q142*H142</f>
        <v>0</v>
      </c>
      <c r="S142" s="95">
        <v>0</v>
      </c>
      <c r="T142" s="96">
        <f>S142*H142</f>
        <v>0</v>
      </c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R142" s="97" t="s">
        <v>147</v>
      </c>
      <c r="AT142" s="97" t="s">
        <v>142</v>
      </c>
      <c r="AU142" s="97" t="s">
        <v>78</v>
      </c>
      <c r="AY142" s="7" t="s">
        <v>140</v>
      </c>
      <c r="BE142" s="98">
        <f>IF(N142="základní",J142,0)</f>
        <v>0</v>
      </c>
      <c r="BF142" s="98">
        <f>IF(N142="snížená",J142,0)</f>
        <v>0</v>
      </c>
      <c r="BG142" s="98">
        <f>IF(N142="zákl. přenesená",J142,0)</f>
        <v>0</v>
      </c>
      <c r="BH142" s="98">
        <f>IF(N142="sníž. přenesená",J142,0)</f>
        <v>0</v>
      </c>
      <c r="BI142" s="98">
        <f>IF(N142="nulová",J142,0)</f>
        <v>0</v>
      </c>
      <c r="BJ142" s="7" t="s">
        <v>76</v>
      </c>
      <c r="BK142" s="98">
        <f>ROUND(I142*H142,2)</f>
        <v>0</v>
      </c>
      <c r="BL142" s="7" t="s">
        <v>147</v>
      </c>
      <c r="BM142" s="97" t="s">
        <v>281</v>
      </c>
    </row>
    <row r="143" spans="1:65" s="18" customFormat="1" ht="16.5" customHeight="1" x14ac:dyDescent="0.2">
      <c r="A143" s="15"/>
      <c r="B143" s="16"/>
      <c r="C143" s="87" t="s">
        <v>208</v>
      </c>
      <c r="D143" s="87" t="s">
        <v>142</v>
      </c>
      <c r="E143" s="88" t="s">
        <v>2167</v>
      </c>
      <c r="F143" s="89" t="s">
        <v>2168</v>
      </c>
      <c r="G143" s="90" t="s">
        <v>2166</v>
      </c>
      <c r="H143" s="91">
        <v>1</v>
      </c>
      <c r="I143" s="2"/>
      <c r="J143" s="92">
        <f>ROUND(I143*H143,2)</f>
        <v>0</v>
      </c>
      <c r="K143" s="89" t="s">
        <v>2280</v>
      </c>
      <c r="L143" s="16"/>
      <c r="M143" s="93" t="s">
        <v>1</v>
      </c>
      <c r="N143" s="94" t="s">
        <v>34</v>
      </c>
      <c r="O143" s="95">
        <v>0</v>
      </c>
      <c r="P143" s="95">
        <f>O143*H143</f>
        <v>0</v>
      </c>
      <c r="Q143" s="95">
        <v>0</v>
      </c>
      <c r="R143" s="95">
        <f>Q143*H143</f>
        <v>0</v>
      </c>
      <c r="S143" s="95">
        <v>0</v>
      </c>
      <c r="T143" s="96">
        <f>S143*H143</f>
        <v>0</v>
      </c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R143" s="97" t="s">
        <v>147</v>
      </c>
      <c r="AT143" s="97" t="s">
        <v>142</v>
      </c>
      <c r="AU143" s="97" t="s">
        <v>78</v>
      </c>
      <c r="AY143" s="7" t="s">
        <v>140</v>
      </c>
      <c r="BE143" s="98">
        <f>IF(N143="základní",J143,0)</f>
        <v>0</v>
      </c>
      <c r="BF143" s="98">
        <f>IF(N143="snížená",J143,0)</f>
        <v>0</v>
      </c>
      <c r="BG143" s="98">
        <f>IF(N143="zákl. přenesená",J143,0)</f>
        <v>0</v>
      </c>
      <c r="BH143" s="98">
        <f>IF(N143="sníž. přenesená",J143,0)</f>
        <v>0</v>
      </c>
      <c r="BI143" s="98">
        <f>IF(N143="nulová",J143,0)</f>
        <v>0</v>
      </c>
      <c r="BJ143" s="7" t="s">
        <v>76</v>
      </c>
      <c r="BK143" s="98">
        <f>ROUND(I143*H143,2)</f>
        <v>0</v>
      </c>
      <c r="BL143" s="7" t="s">
        <v>147</v>
      </c>
      <c r="BM143" s="97" t="s">
        <v>308</v>
      </c>
    </row>
    <row r="144" spans="1:65" s="18" customFormat="1" ht="21.75" customHeight="1" x14ac:dyDescent="0.2">
      <c r="A144" s="15"/>
      <c r="B144" s="16"/>
      <c r="C144" s="87" t="s">
        <v>8</v>
      </c>
      <c r="D144" s="87" t="s">
        <v>142</v>
      </c>
      <c r="E144" s="88" t="s">
        <v>2174</v>
      </c>
      <c r="F144" s="89" t="s">
        <v>2170</v>
      </c>
      <c r="G144" s="90" t="s">
        <v>2166</v>
      </c>
      <c r="H144" s="91">
        <v>1</v>
      </c>
      <c r="I144" s="2"/>
      <c r="J144" s="92">
        <f>ROUND(I144*H144,2)</f>
        <v>0</v>
      </c>
      <c r="K144" s="89" t="s">
        <v>2280</v>
      </c>
      <c r="L144" s="16"/>
      <c r="M144" s="93" t="s">
        <v>1</v>
      </c>
      <c r="N144" s="94" t="s">
        <v>34</v>
      </c>
      <c r="O144" s="95">
        <v>0</v>
      </c>
      <c r="P144" s="95">
        <f>O144*H144</f>
        <v>0</v>
      </c>
      <c r="Q144" s="95">
        <v>0</v>
      </c>
      <c r="R144" s="95">
        <f>Q144*H144</f>
        <v>0</v>
      </c>
      <c r="S144" s="95">
        <v>0</v>
      </c>
      <c r="T144" s="96">
        <f>S144*H144</f>
        <v>0</v>
      </c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R144" s="97" t="s">
        <v>147</v>
      </c>
      <c r="AT144" s="97" t="s">
        <v>142</v>
      </c>
      <c r="AU144" s="97" t="s">
        <v>78</v>
      </c>
      <c r="AY144" s="7" t="s">
        <v>140</v>
      </c>
      <c r="BE144" s="98">
        <f>IF(N144="základní",J144,0)</f>
        <v>0</v>
      </c>
      <c r="BF144" s="98">
        <f>IF(N144="snížená",J144,0)</f>
        <v>0</v>
      </c>
      <c r="BG144" s="98">
        <f>IF(N144="zákl. přenesená",J144,0)</f>
        <v>0</v>
      </c>
      <c r="BH144" s="98">
        <f>IF(N144="sníž. přenesená",J144,0)</f>
        <v>0</v>
      </c>
      <c r="BI144" s="98">
        <f>IF(N144="nulová",J144,0)</f>
        <v>0</v>
      </c>
      <c r="BJ144" s="7" t="s">
        <v>76</v>
      </c>
      <c r="BK144" s="98">
        <f>ROUND(I144*H144,2)</f>
        <v>0</v>
      </c>
      <c r="BL144" s="7" t="s">
        <v>147</v>
      </c>
      <c r="BM144" s="97" t="s">
        <v>215</v>
      </c>
    </row>
    <row r="145" spans="1:65" s="76" customFormat="1" ht="22.9" customHeight="1" x14ac:dyDescent="0.2">
      <c r="B145" s="77"/>
      <c r="D145" s="78" t="s">
        <v>67</v>
      </c>
      <c r="E145" s="170" t="s">
        <v>1654</v>
      </c>
      <c r="F145" s="170" t="s">
        <v>2178</v>
      </c>
      <c r="J145" s="171">
        <f>BK145</f>
        <v>0</v>
      </c>
      <c r="L145" s="77"/>
      <c r="M145" s="81"/>
      <c r="N145" s="82"/>
      <c r="O145" s="82"/>
      <c r="P145" s="83">
        <f>SUM(P146:P149)</f>
        <v>0</v>
      </c>
      <c r="Q145" s="82"/>
      <c r="R145" s="83">
        <f>SUM(R146:R149)</f>
        <v>0</v>
      </c>
      <c r="S145" s="82"/>
      <c r="T145" s="84">
        <f>SUM(T146:T149)</f>
        <v>0</v>
      </c>
      <c r="AR145" s="78" t="s">
        <v>76</v>
      </c>
      <c r="AT145" s="85" t="s">
        <v>67</v>
      </c>
      <c r="AU145" s="85" t="s">
        <v>76</v>
      </c>
      <c r="AY145" s="78" t="s">
        <v>140</v>
      </c>
      <c r="BK145" s="86">
        <f>SUM(BK146:BK149)</f>
        <v>0</v>
      </c>
    </row>
    <row r="146" spans="1:65" s="18" customFormat="1" ht="69" customHeight="1" x14ac:dyDescent="0.2">
      <c r="A146" s="15"/>
      <c r="B146" s="16"/>
      <c r="C146" s="87" t="s">
        <v>220</v>
      </c>
      <c r="D146" s="87" t="s">
        <v>142</v>
      </c>
      <c r="E146" s="88" t="s">
        <v>2179</v>
      </c>
      <c r="F146" s="89" t="s">
        <v>2691</v>
      </c>
      <c r="G146" s="90" t="s">
        <v>1442</v>
      </c>
      <c r="H146" s="91">
        <v>1</v>
      </c>
      <c r="I146" s="2"/>
      <c r="J146" s="92">
        <f>ROUND(I146*H146,2)</f>
        <v>0</v>
      </c>
      <c r="K146" s="89" t="s">
        <v>2280</v>
      </c>
      <c r="L146" s="16"/>
      <c r="M146" s="93" t="s">
        <v>1</v>
      </c>
      <c r="N146" s="94" t="s">
        <v>34</v>
      </c>
      <c r="O146" s="95">
        <v>0</v>
      </c>
      <c r="P146" s="95">
        <f>O146*H146</f>
        <v>0</v>
      </c>
      <c r="Q146" s="95">
        <v>0</v>
      </c>
      <c r="R146" s="95">
        <f>Q146*H146</f>
        <v>0</v>
      </c>
      <c r="S146" s="95">
        <v>0</v>
      </c>
      <c r="T146" s="96">
        <f>S146*H146</f>
        <v>0</v>
      </c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R146" s="97" t="s">
        <v>147</v>
      </c>
      <c r="AT146" s="97" t="s">
        <v>142</v>
      </c>
      <c r="AU146" s="97" t="s">
        <v>78</v>
      </c>
      <c r="AY146" s="7" t="s">
        <v>140</v>
      </c>
      <c r="BE146" s="98">
        <f>IF(N146="základní",J146,0)</f>
        <v>0</v>
      </c>
      <c r="BF146" s="98">
        <f>IF(N146="snížená",J146,0)</f>
        <v>0</v>
      </c>
      <c r="BG146" s="98">
        <f>IF(N146="zákl. přenesená",J146,0)</f>
        <v>0</v>
      </c>
      <c r="BH146" s="98">
        <f>IF(N146="sníž. přenesená",J146,0)</f>
        <v>0</v>
      </c>
      <c r="BI146" s="98">
        <f>IF(N146="nulová",J146,0)</f>
        <v>0</v>
      </c>
      <c r="BJ146" s="7" t="s">
        <v>76</v>
      </c>
      <c r="BK146" s="98">
        <f>ROUND(I146*H146,2)</f>
        <v>0</v>
      </c>
      <c r="BL146" s="7" t="s">
        <v>147</v>
      </c>
      <c r="BM146" s="97" t="s">
        <v>360</v>
      </c>
    </row>
    <row r="147" spans="1:65" s="18" customFormat="1" ht="16.5" customHeight="1" x14ac:dyDescent="0.2">
      <c r="A147" s="15"/>
      <c r="B147" s="16"/>
      <c r="C147" s="87" t="s">
        <v>224</v>
      </c>
      <c r="D147" s="87" t="s">
        <v>142</v>
      </c>
      <c r="E147" s="88" t="s">
        <v>2180</v>
      </c>
      <c r="F147" s="89" t="s">
        <v>2181</v>
      </c>
      <c r="G147" s="90" t="s">
        <v>1442</v>
      </c>
      <c r="H147" s="91">
        <v>1</v>
      </c>
      <c r="I147" s="2"/>
      <c r="J147" s="92">
        <f>ROUND(I147*H147,2)</f>
        <v>0</v>
      </c>
      <c r="K147" s="89" t="s">
        <v>2280</v>
      </c>
      <c r="L147" s="16"/>
      <c r="M147" s="93" t="s">
        <v>1</v>
      </c>
      <c r="N147" s="94" t="s">
        <v>34</v>
      </c>
      <c r="O147" s="95">
        <v>0</v>
      </c>
      <c r="P147" s="95">
        <f>O147*H147</f>
        <v>0</v>
      </c>
      <c r="Q147" s="95">
        <v>0</v>
      </c>
      <c r="R147" s="95">
        <f>Q147*H147</f>
        <v>0</v>
      </c>
      <c r="S147" s="95">
        <v>0</v>
      </c>
      <c r="T147" s="96">
        <f>S147*H147</f>
        <v>0</v>
      </c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R147" s="97" t="s">
        <v>147</v>
      </c>
      <c r="AT147" s="97" t="s">
        <v>142</v>
      </c>
      <c r="AU147" s="97" t="s">
        <v>78</v>
      </c>
      <c r="AY147" s="7" t="s">
        <v>140</v>
      </c>
      <c r="BE147" s="98">
        <f>IF(N147="základní",J147,0)</f>
        <v>0</v>
      </c>
      <c r="BF147" s="98">
        <f>IF(N147="snížená",J147,0)</f>
        <v>0</v>
      </c>
      <c r="BG147" s="98">
        <f>IF(N147="zákl. přenesená",J147,0)</f>
        <v>0</v>
      </c>
      <c r="BH147" s="98">
        <f>IF(N147="sníž. přenesená",J147,0)</f>
        <v>0</v>
      </c>
      <c r="BI147" s="98">
        <f>IF(N147="nulová",J147,0)</f>
        <v>0</v>
      </c>
      <c r="BJ147" s="7" t="s">
        <v>76</v>
      </c>
      <c r="BK147" s="98">
        <f>ROUND(I147*H147,2)</f>
        <v>0</v>
      </c>
      <c r="BL147" s="7" t="s">
        <v>147</v>
      </c>
      <c r="BM147" s="97" t="s">
        <v>376</v>
      </c>
    </row>
    <row r="148" spans="1:65" s="18" customFormat="1" ht="44.25" customHeight="1" x14ac:dyDescent="0.2">
      <c r="A148" s="15"/>
      <c r="B148" s="16"/>
      <c r="C148" s="87" t="s">
        <v>237</v>
      </c>
      <c r="D148" s="87" t="s">
        <v>142</v>
      </c>
      <c r="E148" s="88" t="s">
        <v>2182</v>
      </c>
      <c r="F148" s="89" t="s">
        <v>2589</v>
      </c>
      <c r="G148" s="90" t="s">
        <v>1442</v>
      </c>
      <c r="H148" s="91">
        <v>1</v>
      </c>
      <c r="I148" s="2"/>
      <c r="J148" s="92">
        <f>ROUND(I148*H148,2)</f>
        <v>0</v>
      </c>
      <c r="K148" s="89" t="s">
        <v>2280</v>
      </c>
      <c r="L148" s="16"/>
      <c r="M148" s="93" t="s">
        <v>1</v>
      </c>
      <c r="N148" s="94" t="s">
        <v>34</v>
      </c>
      <c r="O148" s="95">
        <v>0</v>
      </c>
      <c r="P148" s="95">
        <f>O148*H148</f>
        <v>0</v>
      </c>
      <c r="Q148" s="95">
        <v>0</v>
      </c>
      <c r="R148" s="95">
        <f>Q148*H148</f>
        <v>0</v>
      </c>
      <c r="S148" s="95">
        <v>0</v>
      </c>
      <c r="T148" s="96">
        <f>S148*H148</f>
        <v>0</v>
      </c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R148" s="97" t="s">
        <v>147</v>
      </c>
      <c r="AT148" s="97" t="s">
        <v>142</v>
      </c>
      <c r="AU148" s="97" t="s">
        <v>78</v>
      </c>
      <c r="AY148" s="7" t="s">
        <v>140</v>
      </c>
      <c r="BE148" s="98">
        <f>IF(N148="základní",J148,0)</f>
        <v>0</v>
      </c>
      <c r="BF148" s="98">
        <f>IF(N148="snížená",J148,0)</f>
        <v>0</v>
      </c>
      <c r="BG148" s="98">
        <f>IF(N148="zákl. přenesená",J148,0)</f>
        <v>0</v>
      </c>
      <c r="BH148" s="98">
        <f>IF(N148="sníž. přenesená",J148,0)</f>
        <v>0</v>
      </c>
      <c r="BI148" s="98">
        <f>IF(N148="nulová",J148,0)</f>
        <v>0</v>
      </c>
      <c r="BJ148" s="7" t="s">
        <v>76</v>
      </c>
      <c r="BK148" s="98">
        <f>ROUND(I148*H148,2)</f>
        <v>0</v>
      </c>
      <c r="BL148" s="7" t="s">
        <v>147</v>
      </c>
      <c r="BM148" s="97" t="s">
        <v>397</v>
      </c>
    </row>
    <row r="149" spans="1:65" s="18" customFormat="1" ht="16.5" customHeight="1" x14ac:dyDescent="0.2">
      <c r="A149" s="15"/>
      <c r="B149" s="16"/>
      <c r="C149" s="87" t="s">
        <v>248</v>
      </c>
      <c r="D149" s="87" t="s">
        <v>142</v>
      </c>
      <c r="E149" s="88" t="s">
        <v>2183</v>
      </c>
      <c r="F149" s="89" t="s">
        <v>2590</v>
      </c>
      <c r="G149" s="90" t="s">
        <v>1442</v>
      </c>
      <c r="H149" s="91">
        <v>1</v>
      </c>
      <c r="I149" s="2"/>
      <c r="J149" s="92">
        <f>ROUND(I149*H149,2)</f>
        <v>0</v>
      </c>
      <c r="K149" s="89" t="s">
        <v>2280</v>
      </c>
      <c r="L149" s="16"/>
      <c r="M149" s="93" t="s">
        <v>1</v>
      </c>
      <c r="N149" s="94" t="s">
        <v>34</v>
      </c>
      <c r="O149" s="95">
        <v>0</v>
      </c>
      <c r="P149" s="95">
        <f>O149*H149</f>
        <v>0</v>
      </c>
      <c r="Q149" s="95">
        <v>0</v>
      </c>
      <c r="R149" s="95">
        <f>Q149*H149</f>
        <v>0</v>
      </c>
      <c r="S149" s="95">
        <v>0</v>
      </c>
      <c r="T149" s="96">
        <f>S149*H149</f>
        <v>0</v>
      </c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R149" s="97" t="s">
        <v>147</v>
      </c>
      <c r="AT149" s="97" t="s">
        <v>142</v>
      </c>
      <c r="AU149" s="97" t="s">
        <v>78</v>
      </c>
      <c r="AY149" s="7" t="s">
        <v>140</v>
      </c>
      <c r="BE149" s="98">
        <f>IF(N149="základní",J149,0)</f>
        <v>0</v>
      </c>
      <c r="BF149" s="98">
        <f>IF(N149="snížená",J149,0)</f>
        <v>0</v>
      </c>
      <c r="BG149" s="98">
        <f>IF(N149="zákl. přenesená",J149,0)</f>
        <v>0</v>
      </c>
      <c r="BH149" s="98">
        <f>IF(N149="sníž. přenesená",J149,0)</f>
        <v>0</v>
      </c>
      <c r="BI149" s="98">
        <f>IF(N149="nulová",J149,0)</f>
        <v>0</v>
      </c>
      <c r="BJ149" s="7" t="s">
        <v>76</v>
      </c>
      <c r="BK149" s="98">
        <f>ROUND(I149*H149,2)</f>
        <v>0</v>
      </c>
      <c r="BL149" s="7" t="s">
        <v>147</v>
      </c>
      <c r="BM149" s="97" t="s">
        <v>410</v>
      </c>
    </row>
    <row r="150" spans="1:65" s="76" customFormat="1" ht="22.9" customHeight="1" x14ac:dyDescent="0.2">
      <c r="B150" s="77"/>
      <c r="D150" s="78" t="s">
        <v>67</v>
      </c>
      <c r="E150" s="170" t="s">
        <v>1669</v>
      </c>
      <c r="F150" s="170" t="s">
        <v>2184</v>
      </c>
      <c r="J150" s="171">
        <f>BK150</f>
        <v>0</v>
      </c>
      <c r="L150" s="77"/>
      <c r="M150" s="81"/>
      <c r="N150" s="82"/>
      <c r="O150" s="82"/>
      <c r="P150" s="83">
        <f>SUM(P151:P152)</f>
        <v>0</v>
      </c>
      <c r="Q150" s="82"/>
      <c r="R150" s="83">
        <f>SUM(R151:R152)</f>
        <v>0</v>
      </c>
      <c r="S150" s="82"/>
      <c r="T150" s="84">
        <f>SUM(T151:T152)</f>
        <v>0</v>
      </c>
      <c r="AR150" s="78" t="s">
        <v>76</v>
      </c>
      <c r="AT150" s="85" t="s">
        <v>67</v>
      </c>
      <c r="AU150" s="85" t="s">
        <v>76</v>
      </c>
      <c r="AY150" s="78" t="s">
        <v>140</v>
      </c>
      <c r="BK150" s="86">
        <f>SUM(BK151:BK152)</f>
        <v>0</v>
      </c>
    </row>
    <row r="151" spans="1:65" s="18" customFormat="1" ht="42" customHeight="1" x14ac:dyDescent="0.2">
      <c r="A151" s="15"/>
      <c r="B151" s="16"/>
      <c r="C151" s="87" t="s">
        <v>257</v>
      </c>
      <c r="D151" s="87" t="s">
        <v>142</v>
      </c>
      <c r="E151" s="88" t="s">
        <v>2185</v>
      </c>
      <c r="F151" s="89" t="s">
        <v>2596</v>
      </c>
      <c r="G151" s="90" t="s">
        <v>1442</v>
      </c>
      <c r="H151" s="91">
        <v>1</v>
      </c>
      <c r="I151" s="2"/>
      <c r="J151" s="92">
        <f>ROUND(I151*H151,2)</f>
        <v>0</v>
      </c>
      <c r="K151" s="89" t="s">
        <v>2280</v>
      </c>
      <c r="L151" s="16"/>
      <c r="M151" s="93" t="s">
        <v>1</v>
      </c>
      <c r="N151" s="94" t="s">
        <v>34</v>
      </c>
      <c r="O151" s="95">
        <v>0</v>
      </c>
      <c r="P151" s="95">
        <f>O151*H151</f>
        <v>0</v>
      </c>
      <c r="Q151" s="95">
        <v>0</v>
      </c>
      <c r="R151" s="95">
        <f>Q151*H151</f>
        <v>0</v>
      </c>
      <c r="S151" s="95">
        <v>0</v>
      </c>
      <c r="T151" s="96">
        <f>S151*H151</f>
        <v>0</v>
      </c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R151" s="97" t="s">
        <v>147</v>
      </c>
      <c r="AT151" s="97" t="s">
        <v>142</v>
      </c>
      <c r="AU151" s="97" t="s">
        <v>78</v>
      </c>
      <c r="AY151" s="7" t="s">
        <v>140</v>
      </c>
      <c r="BE151" s="98">
        <f>IF(N151="základní",J151,0)</f>
        <v>0</v>
      </c>
      <c r="BF151" s="98">
        <f>IF(N151="snížená",J151,0)</f>
        <v>0</v>
      </c>
      <c r="BG151" s="98">
        <f>IF(N151="zákl. přenesená",J151,0)</f>
        <v>0</v>
      </c>
      <c r="BH151" s="98">
        <f>IF(N151="sníž. přenesená",J151,0)</f>
        <v>0</v>
      </c>
      <c r="BI151" s="98">
        <f>IF(N151="nulová",J151,0)</f>
        <v>0</v>
      </c>
      <c r="BJ151" s="7" t="s">
        <v>76</v>
      </c>
      <c r="BK151" s="98">
        <f>ROUND(I151*H151,2)</f>
        <v>0</v>
      </c>
      <c r="BL151" s="7" t="s">
        <v>147</v>
      </c>
      <c r="BM151" s="97" t="s">
        <v>427</v>
      </c>
    </row>
    <row r="152" spans="1:65" s="18" customFormat="1" ht="42.75" customHeight="1" x14ac:dyDescent="0.2">
      <c r="A152" s="15"/>
      <c r="B152" s="16"/>
      <c r="C152" s="87" t="s">
        <v>262</v>
      </c>
      <c r="D152" s="87" t="s">
        <v>142</v>
      </c>
      <c r="E152" s="88" t="s">
        <v>2186</v>
      </c>
      <c r="F152" s="89" t="s">
        <v>2594</v>
      </c>
      <c r="G152" s="90" t="s">
        <v>1442</v>
      </c>
      <c r="H152" s="91">
        <v>1</v>
      </c>
      <c r="I152" s="2"/>
      <c r="J152" s="92">
        <f>ROUND(I152*H152,2)</f>
        <v>0</v>
      </c>
      <c r="K152" s="89" t="s">
        <v>2280</v>
      </c>
      <c r="L152" s="16"/>
      <c r="M152" s="93" t="s">
        <v>1</v>
      </c>
      <c r="N152" s="94" t="s">
        <v>34</v>
      </c>
      <c r="O152" s="95">
        <v>0</v>
      </c>
      <c r="P152" s="95">
        <f>O152*H152</f>
        <v>0</v>
      </c>
      <c r="Q152" s="95">
        <v>0</v>
      </c>
      <c r="R152" s="95">
        <f>Q152*H152</f>
        <v>0</v>
      </c>
      <c r="S152" s="95">
        <v>0</v>
      </c>
      <c r="T152" s="96">
        <f>S152*H152</f>
        <v>0</v>
      </c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R152" s="97" t="s">
        <v>147</v>
      </c>
      <c r="AT152" s="97" t="s">
        <v>142</v>
      </c>
      <c r="AU152" s="97" t="s">
        <v>78</v>
      </c>
      <c r="AY152" s="7" t="s">
        <v>140</v>
      </c>
      <c r="BE152" s="98">
        <f>IF(N152="základní",J152,0)</f>
        <v>0</v>
      </c>
      <c r="BF152" s="98">
        <f>IF(N152="snížená",J152,0)</f>
        <v>0</v>
      </c>
      <c r="BG152" s="98">
        <f>IF(N152="zákl. přenesená",J152,0)</f>
        <v>0</v>
      </c>
      <c r="BH152" s="98">
        <f>IF(N152="sníž. přenesená",J152,0)</f>
        <v>0</v>
      </c>
      <c r="BI152" s="98">
        <f>IF(N152="nulová",J152,0)</f>
        <v>0</v>
      </c>
      <c r="BJ152" s="7" t="s">
        <v>76</v>
      </c>
      <c r="BK152" s="98">
        <f>ROUND(I152*H152,2)</f>
        <v>0</v>
      </c>
      <c r="BL152" s="7" t="s">
        <v>147</v>
      </c>
      <c r="BM152" s="97" t="s">
        <v>438</v>
      </c>
    </row>
    <row r="153" spans="1:65" s="76" customFormat="1" ht="22.9" customHeight="1" x14ac:dyDescent="0.2">
      <c r="B153" s="77"/>
      <c r="D153" s="78" t="s">
        <v>67</v>
      </c>
      <c r="E153" s="170" t="s">
        <v>1702</v>
      </c>
      <c r="F153" s="170" t="s">
        <v>2187</v>
      </c>
      <c r="J153" s="171">
        <f>BK153</f>
        <v>0</v>
      </c>
      <c r="L153" s="77"/>
      <c r="M153" s="81"/>
      <c r="N153" s="82"/>
      <c r="O153" s="82"/>
      <c r="P153" s="83">
        <f>SUM(P154:P155)</f>
        <v>0</v>
      </c>
      <c r="Q153" s="82"/>
      <c r="R153" s="83">
        <f>SUM(R154:R155)</f>
        <v>0</v>
      </c>
      <c r="S153" s="82"/>
      <c r="T153" s="84">
        <f>SUM(T154:T155)</f>
        <v>0</v>
      </c>
      <c r="AR153" s="78" t="s">
        <v>76</v>
      </c>
      <c r="AT153" s="85" t="s">
        <v>67</v>
      </c>
      <c r="AU153" s="85" t="s">
        <v>76</v>
      </c>
      <c r="AY153" s="78" t="s">
        <v>140</v>
      </c>
      <c r="BK153" s="86">
        <f>SUM(BK154:BK155)</f>
        <v>0</v>
      </c>
    </row>
    <row r="154" spans="1:65" s="18" customFormat="1" ht="39" customHeight="1" x14ac:dyDescent="0.2">
      <c r="A154" s="15"/>
      <c r="B154" s="16"/>
      <c r="C154" s="87" t="s">
        <v>268</v>
      </c>
      <c r="D154" s="87" t="s">
        <v>142</v>
      </c>
      <c r="E154" s="88" t="s">
        <v>2188</v>
      </c>
      <c r="F154" s="89" t="s">
        <v>2595</v>
      </c>
      <c r="G154" s="90" t="s">
        <v>1442</v>
      </c>
      <c r="H154" s="91">
        <v>1</v>
      </c>
      <c r="I154" s="2"/>
      <c r="J154" s="92">
        <f>ROUND(I154*H154,2)</f>
        <v>0</v>
      </c>
      <c r="K154" s="89" t="s">
        <v>2280</v>
      </c>
      <c r="L154" s="16"/>
      <c r="M154" s="93" t="s">
        <v>1</v>
      </c>
      <c r="N154" s="94" t="s">
        <v>34</v>
      </c>
      <c r="O154" s="95">
        <v>0</v>
      </c>
      <c r="P154" s="95">
        <f>O154*H154</f>
        <v>0</v>
      </c>
      <c r="Q154" s="95">
        <v>0</v>
      </c>
      <c r="R154" s="95">
        <f>Q154*H154</f>
        <v>0</v>
      </c>
      <c r="S154" s="95">
        <v>0</v>
      </c>
      <c r="T154" s="96">
        <f>S154*H154</f>
        <v>0</v>
      </c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R154" s="97" t="s">
        <v>147</v>
      </c>
      <c r="AT154" s="97" t="s">
        <v>142</v>
      </c>
      <c r="AU154" s="97" t="s">
        <v>78</v>
      </c>
      <c r="AY154" s="7" t="s">
        <v>140</v>
      </c>
      <c r="BE154" s="98">
        <f>IF(N154="základní",J154,0)</f>
        <v>0</v>
      </c>
      <c r="BF154" s="98">
        <f>IF(N154="snížená",J154,0)</f>
        <v>0</v>
      </c>
      <c r="BG154" s="98">
        <f>IF(N154="zákl. přenesená",J154,0)</f>
        <v>0</v>
      </c>
      <c r="BH154" s="98">
        <f>IF(N154="sníž. přenesená",J154,0)</f>
        <v>0</v>
      </c>
      <c r="BI154" s="98">
        <f>IF(N154="nulová",J154,0)</f>
        <v>0</v>
      </c>
      <c r="BJ154" s="7" t="s">
        <v>76</v>
      </c>
      <c r="BK154" s="98">
        <f>ROUND(I154*H154,2)</f>
        <v>0</v>
      </c>
      <c r="BL154" s="7" t="s">
        <v>147</v>
      </c>
      <c r="BM154" s="97" t="s">
        <v>467</v>
      </c>
    </row>
    <row r="155" spans="1:65" s="18" customFormat="1" ht="43.5" customHeight="1" x14ac:dyDescent="0.2">
      <c r="A155" s="15"/>
      <c r="B155" s="16"/>
      <c r="C155" s="87" t="s">
        <v>281</v>
      </c>
      <c r="D155" s="87" t="s">
        <v>142</v>
      </c>
      <c r="E155" s="88" t="s">
        <v>2186</v>
      </c>
      <c r="F155" s="89" t="s">
        <v>2594</v>
      </c>
      <c r="G155" s="90" t="s">
        <v>1442</v>
      </c>
      <c r="H155" s="91">
        <v>1</v>
      </c>
      <c r="I155" s="2"/>
      <c r="J155" s="92">
        <f>ROUND(I155*H155,2)</f>
        <v>0</v>
      </c>
      <c r="K155" s="89" t="s">
        <v>2280</v>
      </c>
      <c r="L155" s="16"/>
      <c r="M155" s="93" t="s">
        <v>1</v>
      </c>
      <c r="N155" s="94" t="s">
        <v>34</v>
      </c>
      <c r="O155" s="95">
        <v>0</v>
      </c>
      <c r="P155" s="95">
        <f>O155*H155</f>
        <v>0</v>
      </c>
      <c r="Q155" s="95">
        <v>0</v>
      </c>
      <c r="R155" s="95">
        <f>Q155*H155</f>
        <v>0</v>
      </c>
      <c r="S155" s="95">
        <v>0</v>
      </c>
      <c r="T155" s="96">
        <f>S155*H155</f>
        <v>0</v>
      </c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R155" s="97" t="s">
        <v>147</v>
      </c>
      <c r="AT155" s="97" t="s">
        <v>142</v>
      </c>
      <c r="AU155" s="97" t="s">
        <v>78</v>
      </c>
      <c r="AY155" s="7" t="s">
        <v>140</v>
      </c>
      <c r="BE155" s="98">
        <f>IF(N155="základní",J155,0)</f>
        <v>0</v>
      </c>
      <c r="BF155" s="98">
        <f>IF(N155="snížená",J155,0)</f>
        <v>0</v>
      </c>
      <c r="BG155" s="98">
        <f>IF(N155="zákl. přenesená",J155,0)</f>
        <v>0</v>
      </c>
      <c r="BH155" s="98">
        <f>IF(N155="sníž. přenesená",J155,0)</f>
        <v>0</v>
      </c>
      <c r="BI155" s="98">
        <f>IF(N155="nulová",J155,0)</f>
        <v>0</v>
      </c>
      <c r="BJ155" s="7" t="s">
        <v>76</v>
      </c>
      <c r="BK155" s="98">
        <f>ROUND(I155*H155,2)</f>
        <v>0</v>
      </c>
      <c r="BL155" s="7" t="s">
        <v>147</v>
      </c>
      <c r="BM155" s="97" t="s">
        <v>479</v>
      </c>
    </row>
    <row r="156" spans="1:65" s="76" customFormat="1" ht="22.9" customHeight="1" x14ac:dyDescent="0.2">
      <c r="B156" s="77"/>
      <c r="D156" s="78" t="s">
        <v>67</v>
      </c>
      <c r="E156" s="170" t="s">
        <v>1710</v>
      </c>
      <c r="F156" s="170" t="s">
        <v>2189</v>
      </c>
      <c r="J156" s="171">
        <f>BK156</f>
        <v>0</v>
      </c>
      <c r="L156" s="77"/>
      <c r="M156" s="81"/>
      <c r="N156" s="82"/>
      <c r="O156" s="82"/>
      <c r="P156" s="83">
        <f>SUM(P157:P160)</f>
        <v>0</v>
      </c>
      <c r="Q156" s="82"/>
      <c r="R156" s="83">
        <f>SUM(R157:R160)</f>
        <v>0</v>
      </c>
      <c r="S156" s="82"/>
      <c r="T156" s="84">
        <f>SUM(T157:T160)</f>
        <v>0</v>
      </c>
      <c r="AR156" s="78" t="s">
        <v>76</v>
      </c>
      <c r="AT156" s="85" t="s">
        <v>67</v>
      </c>
      <c r="AU156" s="85" t="s">
        <v>76</v>
      </c>
      <c r="AY156" s="78" t="s">
        <v>140</v>
      </c>
      <c r="BK156" s="86">
        <f>SUM(BK157:BK160)</f>
        <v>0</v>
      </c>
    </row>
    <row r="157" spans="1:65" s="18" customFormat="1" ht="33" customHeight="1" x14ac:dyDescent="0.2">
      <c r="A157" s="15"/>
      <c r="B157" s="16"/>
      <c r="C157" s="87" t="s">
        <v>7</v>
      </c>
      <c r="D157" s="87" t="s">
        <v>142</v>
      </c>
      <c r="E157" s="88" t="s">
        <v>2190</v>
      </c>
      <c r="F157" s="89" t="s">
        <v>2191</v>
      </c>
      <c r="G157" s="90" t="s">
        <v>1442</v>
      </c>
      <c r="H157" s="91">
        <v>7</v>
      </c>
      <c r="I157" s="2"/>
      <c r="J157" s="92">
        <f>ROUND(I157*H157,2)</f>
        <v>0</v>
      </c>
      <c r="K157" s="89" t="s">
        <v>2280</v>
      </c>
      <c r="L157" s="16"/>
      <c r="M157" s="93" t="s">
        <v>1</v>
      </c>
      <c r="N157" s="94" t="s">
        <v>34</v>
      </c>
      <c r="O157" s="95">
        <v>0</v>
      </c>
      <c r="P157" s="95">
        <f>O157*H157</f>
        <v>0</v>
      </c>
      <c r="Q157" s="95">
        <v>0</v>
      </c>
      <c r="R157" s="95">
        <f>Q157*H157</f>
        <v>0</v>
      </c>
      <c r="S157" s="95">
        <v>0</v>
      </c>
      <c r="T157" s="96">
        <f>S157*H157</f>
        <v>0</v>
      </c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R157" s="97" t="s">
        <v>147</v>
      </c>
      <c r="AT157" s="97" t="s">
        <v>142</v>
      </c>
      <c r="AU157" s="97" t="s">
        <v>78</v>
      </c>
      <c r="AY157" s="7" t="s">
        <v>140</v>
      </c>
      <c r="BE157" s="98">
        <f>IF(N157="základní",J157,0)</f>
        <v>0</v>
      </c>
      <c r="BF157" s="98">
        <f>IF(N157="snížená",J157,0)</f>
        <v>0</v>
      </c>
      <c r="BG157" s="98">
        <f>IF(N157="zákl. přenesená",J157,0)</f>
        <v>0</v>
      </c>
      <c r="BH157" s="98">
        <f>IF(N157="sníž. přenesená",J157,0)</f>
        <v>0</v>
      </c>
      <c r="BI157" s="98">
        <f>IF(N157="nulová",J157,0)</f>
        <v>0</v>
      </c>
      <c r="BJ157" s="7" t="s">
        <v>76</v>
      </c>
      <c r="BK157" s="98">
        <f>ROUND(I157*H157,2)</f>
        <v>0</v>
      </c>
      <c r="BL157" s="7" t="s">
        <v>147</v>
      </c>
      <c r="BM157" s="97" t="s">
        <v>508</v>
      </c>
    </row>
    <row r="158" spans="1:65" s="18" customFormat="1" ht="24.2" customHeight="1" x14ac:dyDescent="0.2">
      <c r="A158" s="15"/>
      <c r="B158" s="16"/>
      <c r="C158" s="87" t="s">
        <v>308</v>
      </c>
      <c r="D158" s="87" t="s">
        <v>142</v>
      </c>
      <c r="E158" s="88" t="s">
        <v>2192</v>
      </c>
      <c r="F158" s="89" t="s">
        <v>2193</v>
      </c>
      <c r="G158" s="90" t="s">
        <v>1442</v>
      </c>
      <c r="H158" s="91">
        <v>5</v>
      </c>
      <c r="I158" s="2"/>
      <c r="J158" s="92">
        <f>ROUND(I158*H158,2)</f>
        <v>0</v>
      </c>
      <c r="K158" s="89" t="s">
        <v>2280</v>
      </c>
      <c r="L158" s="16"/>
      <c r="M158" s="93" t="s">
        <v>1</v>
      </c>
      <c r="N158" s="94" t="s">
        <v>34</v>
      </c>
      <c r="O158" s="95">
        <v>0</v>
      </c>
      <c r="P158" s="95">
        <f>O158*H158</f>
        <v>0</v>
      </c>
      <c r="Q158" s="95">
        <v>0</v>
      </c>
      <c r="R158" s="95">
        <f>Q158*H158</f>
        <v>0</v>
      </c>
      <c r="S158" s="95">
        <v>0</v>
      </c>
      <c r="T158" s="96">
        <f>S158*H158</f>
        <v>0</v>
      </c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R158" s="97" t="s">
        <v>147</v>
      </c>
      <c r="AT158" s="97" t="s">
        <v>142</v>
      </c>
      <c r="AU158" s="97" t="s">
        <v>78</v>
      </c>
      <c r="AY158" s="7" t="s">
        <v>140</v>
      </c>
      <c r="BE158" s="98">
        <f>IF(N158="základní",J158,0)</f>
        <v>0</v>
      </c>
      <c r="BF158" s="98">
        <f>IF(N158="snížená",J158,0)</f>
        <v>0</v>
      </c>
      <c r="BG158" s="98">
        <f>IF(N158="zákl. přenesená",J158,0)</f>
        <v>0</v>
      </c>
      <c r="BH158" s="98">
        <f>IF(N158="sníž. přenesená",J158,0)</f>
        <v>0</v>
      </c>
      <c r="BI158" s="98">
        <f>IF(N158="nulová",J158,0)</f>
        <v>0</v>
      </c>
      <c r="BJ158" s="7" t="s">
        <v>76</v>
      </c>
      <c r="BK158" s="98">
        <f>ROUND(I158*H158,2)</f>
        <v>0</v>
      </c>
      <c r="BL158" s="7" t="s">
        <v>147</v>
      </c>
      <c r="BM158" s="97" t="s">
        <v>521</v>
      </c>
    </row>
    <row r="159" spans="1:65" s="18" customFormat="1" ht="16.5" customHeight="1" x14ac:dyDescent="0.2">
      <c r="A159" s="15"/>
      <c r="B159" s="16"/>
      <c r="C159" s="87" t="s">
        <v>313</v>
      </c>
      <c r="D159" s="87" t="s">
        <v>142</v>
      </c>
      <c r="E159" s="88" t="s">
        <v>2194</v>
      </c>
      <c r="F159" s="89" t="s">
        <v>2195</v>
      </c>
      <c r="G159" s="90" t="s">
        <v>1442</v>
      </c>
      <c r="H159" s="91">
        <v>2</v>
      </c>
      <c r="I159" s="2"/>
      <c r="J159" s="92">
        <f>ROUND(I159*H159,2)</f>
        <v>0</v>
      </c>
      <c r="K159" s="89" t="s">
        <v>2280</v>
      </c>
      <c r="L159" s="16"/>
      <c r="M159" s="93" t="s">
        <v>1</v>
      </c>
      <c r="N159" s="94" t="s">
        <v>34</v>
      </c>
      <c r="O159" s="95">
        <v>0</v>
      </c>
      <c r="P159" s="95">
        <f>O159*H159</f>
        <v>0</v>
      </c>
      <c r="Q159" s="95">
        <v>0</v>
      </c>
      <c r="R159" s="95">
        <f>Q159*H159</f>
        <v>0</v>
      </c>
      <c r="S159" s="95">
        <v>0</v>
      </c>
      <c r="T159" s="96">
        <f>S159*H159</f>
        <v>0</v>
      </c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R159" s="97" t="s">
        <v>147</v>
      </c>
      <c r="AT159" s="97" t="s">
        <v>142</v>
      </c>
      <c r="AU159" s="97" t="s">
        <v>78</v>
      </c>
      <c r="AY159" s="7" t="s">
        <v>140</v>
      </c>
      <c r="BE159" s="98">
        <f>IF(N159="základní",J159,0)</f>
        <v>0</v>
      </c>
      <c r="BF159" s="98">
        <f>IF(N159="snížená",J159,0)</f>
        <v>0</v>
      </c>
      <c r="BG159" s="98">
        <f>IF(N159="zákl. přenesená",J159,0)</f>
        <v>0</v>
      </c>
      <c r="BH159" s="98">
        <f>IF(N159="sníž. přenesená",J159,0)</f>
        <v>0</v>
      </c>
      <c r="BI159" s="98">
        <f>IF(N159="nulová",J159,0)</f>
        <v>0</v>
      </c>
      <c r="BJ159" s="7" t="s">
        <v>76</v>
      </c>
      <c r="BK159" s="98">
        <f>ROUND(I159*H159,2)</f>
        <v>0</v>
      </c>
      <c r="BL159" s="7" t="s">
        <v>147</v>
      </c>
      <c r="BM159" s="97" t="s">
        <v>532</v>
      </c>
    </row>
    <row r="160" spans="1:65" s="18" customFormat="1" ht="21.75" customHeight="1" x14ac:dyDescent="0.2">
      <c r="A160" s="15"/>
      <c r="B160" s="16"/>
      <c r="C160" s="87" t="s">
        <v>215</v>
      </c>
      <c r="D160" s="87" t="s">
        <v>142</v>
      </c>
      <c r="E160" s="88" t="s">
        <v>2196</v>
      </c>
      <c r="F160" s="89" t="s">
        <v>2197</v>
      </c>
      <c r="G160" s="90" t="s">
        <v>1442</v>
      </c>
      <c r="H160" s="91">
        <v>2</v>
      </c>
      <c r="I160" s="2"/>
      <c r="J160" s="92">
        <f>ROUND(I160*H160,2)</f>
        <v>0</v>
      </c>
      <c r="K160" s="89" t="s">
        <v>2280</v>
      </c>
      <c r="L160" s="16"/>
      <c r="M160" s="93" t="s">
        <v>1</v>
      </c>
      <c r="N160" s="94" t="s">
        <v>34</v>
      </c>
      <c r="O160" s="95">
        <v>0</v>
      </c>
      <c r="P160" s="95">
        <f>O160*H160</f>
        <v>0</v>
      </c>
      <c r="Q160" s="95">
        <v>0</v>
      </c>
      <c r="R160" s="95">
        <f>Q160*H160</f>
        <v>0</v>
      </c>
      <c r="S160" s="95">
        <v>0</v>
      </c>
      <c r="T160" s="96">
        <f>S160*H160</f>
        <v>0</v>
      </c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R160" s="97" t="s">
        <v>147</v>
      </c>
      <c r="AT160" s="97" t="s">
        <v>142</v>
      </c>
      <c r="AU160" s="97" t="s">
        <v>78</v>
      </c>
      <c r="AY160" s="7" t="s">
        <v>140</v>
      </c>
      <c r="BE160" s="98">
        <f>IF(N160="základní",J160,0)</f>
        <v>0</v>
      </c>
      <c r="BF160" s="98">
        <f>IF(N160="snížená",J160,0)</f>
        <v>0</v>
      </c>
      <c r="BG160" s="98">
        <f>IF(N160="zákl. přenesená",J160,0)</f>
        <v>0</v>
      </c>
      <c r="BH160" s="98">
        <f>IF(N160="sníž. přenesená",J160,0)</f>
        <v>0</v>
      </c>
      <c r="BI160" s="98">
        <f>IF(N160="nulová",J160,0)</f>
        <v>0</v>
      </c>
      <c r="BJ160" s="7" t="s">
        <v>76</v>
      </c>
      <c r="BK160" s="98">
        <f>ROUND(I160*H160,2)</f>
        <v>0</v>
      </c>
      <c r="BL160" s="7" t="s">
        <v>147</v>
      </c>
      <c r="BM160" s="97" t="s">
        <v>539</v>
      </c>
    </row>
    <row r="161" spans="1:65" s="76" customFormat="1" ht="22.9" customHeight="1" x14ac:dyDescent="0.2">
      <c r="B161" s="77"/>
      <c r="D161" s="78" t="s">
        <v>67</v>
      </c>
      <c r="E161" s="170" t="s">
        <v>1718</v>
      </c>
      <c r="F161" s="170" t="s">
        <v>2198</v>
      </c>
      <c r="J161" s="171">
        <f>BK161</f>
        <v>0</v>
      </c>
      <c r="L161" s="77"/>
      <c r="M161" s="81"/>
      <c r="N161" s="82"/>
      <c r="O161" s="82"/>
      <c r="P161" s="83">
        <f>SUM(P162:P165)</f>
        <v>0</v>
      </c>
      <c r="Q161" s="82"/>
      <c r="R161" s="83">
        <f>SUM(R162:R165)</f>
        <v>0</v>
      </c>
      <c r="S161" s="82"/>
      <c r="T161" s="84">
        <f>SUM(T162:T165)</f>
        <v>0</v>
      </c>
      <c r="AR161" s="78" t="s">
        <v>76</v>
      </c>
      <c r="AT161" s="85" t="s">
        <v>67</v>
      </c>
      <c r="AU161" s="85" t="s">
        <v>76</v>
      </c>
      <c r="AY161" s="78" t="s">
        <v>140</v>
      </c>
      <c r="BK161" s="86">
        <f>SUM(BK162:BK165)</f>
        <v>0</v>
      </c>
    </row>
    <row r="162" spans="1:65" s="18" customFormat="1" ht="24.2" customHeight="1" x14ac:dyDescent="0.2">
      <c r="A162" s="15"/>
      <c r="B162" s="16"/>
      <c r="C162" s="87" t="s">
        <v>346</v>
      </c>
      <c r="D162" s="87" t="s">
        <v>142</v>
      </c>
      <c r="E162" s="88" t="s">
        <v>2199</v>
      </c>
      <c r="F162" s="89" t="s">
        <v>2200</v>
      </c>
      <c r="G162" s="90" t="s">
        <v>1442</v>
      </c>
      <c r="H162" s="91">
        <v>1</v>
      </c>
      <c r="I162" s="2"/>
      <c r="J162" s="92">
        <f>ROUND(I162*H162,2)</f>
        <v>0</v>
      </c>
      <c r="K162" s="89" t="s">
        <v>2280</v>
      </c>
      <c r="L162" s="16"/>
      <c r="M162" s="93" t="s">
        <v>1</v>
      </c>
      <c r="N162" s="94" t="s">
        <v>34</v>
      </c>
      <c r="O162" s="95">
        <v>0</v>
      </c>
      <c r="P162" s="95">
        <f>O162*H162</f>
        <v>0</v>
      </c>
      <c r="Q162" s="95">
        <v>0</v>
      </c>
      <c r="R162" s="95">
        <f>Q162*H162</f>
        <v>0</v>
      </c>
      <c r="S162" s="95">
        <v>0</v>
      </c>
      <c r="T162" s="96">
        <f>S162*H162</f>
        <v>0</v>
      </c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R162" s="97" t="s">
        <v>147</v>
      </c>
      <c r="AT162" s="97" t="s">
        <v>142</v>
      </c>
      <c r="AU162" s="97" t="s">
        <v>78</v>
      </c>
      <c r="AY162" s="7" t="s">
        <v>140</v>
      </c>
      <c r="BE162" s="98">
        <f>IF(N162="základní",J162,0)</f>
        <v>0</v>
      </c>
      <c r="BF162" s="98">
        <f>IF(N162="snížená",J162,0)</f>
        <v>0</v>
      </c>
      <c r="BG162" s="98">
        <f>IF(N162="zákl. přenesená",J162,0)</f>
        <v>0</v>
      </c>
      <c r="BH162" s="98">
        <f>IF(N162="sníž. přenesená",J162,0)</f>
        <v>0</v>
      </c>
      <c r="BI162" s="98">
        <f>IF(N162="nulová",J162,0)</f>
        <v>0</v>
      </c>
      <c r="BJ162" s="7" t="s">
        <v>76</v>
      </c>
      <c r="BK162" s="98">
        <f>ROUND(I162*H162,2)</f>
        <v>0</v>
      </c>
      <c r="BL162" s="7" t="s">
        <v>147</v>
      </c>
      <c r="BM162" s="97" t="s">
        <v>550</v>
      </c>
    </row>
    <row r="163" spans="1:65" s="18" customFormat="1" ht="24.2" customHeight="1" x14ac:dyDescent="0.2">
      <c r="A163" s="15"/>
      <c r="B163" s="16"/>
      <c r="C163" s="87" t="s">
        <v>360</v>
      </c>
      <c r="D163" s="87" t="s">
        <v>142</v>
      </c>
      <c r="E163" s="88" t="s">
        <v>2201</v>
      </c>
      <c r="F163" s="89" t="s">
        <v>2202</v>
      </c>
      <c r="G163" s="90" t="s">
        <v>1442</v>
      </c>
      <c r="H163" s="91">
        <v>1</v>
      </c>
      <c r="I163" s="2"/>
      <c r="J163" s="92">
        <f>ROUND(I163*H163,2)</f>
        <v>0</v>
      </c>
      <c r="K163" s="89" t="s">
        <v>2280</v>
      </c>
      <c r="L163" s="16"/>
      <c r="M163" s="93" t="s">
        <v>1</v>
      </c>
      <c r="N163" s="94" t="s">
        <v>34</v>
      </c>
      <c r="O163" s="95">
        <v>0</v>
      </c>
      <c r="P163" s="95">
        <f>O163*H163</f>
        <v>0</v>
      </c>
      <c r="Q163" s="95">
        <v>0</v>
      </c>
      <c r="R163" s="95">
        <f>Q163*H163</f>
        <v>0</v>
      </c>
      <c r="S163" s="95">
        <v>0</v>
      </c>
      <c r="T163" s="96">
        <f>S163*H163</f>
        <v>0</v>
      </c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R163" s="97" t="s">
        <v>147</v>
      </c>
      <c r="AT163" s="97" t="s">
        <v>142</v>
      </c>
      <c r="AU163" s="97" t="s">
        <v>78</v>
      </c>
      <c r="AY163" s="7" t="s">
        <v>140</v>
      </c>
      <c r="BE163" s="98">
        <f>IF(N163="základní",J163,0)</f>
        <v>0</v>
      </c>
      <c r="BF163" s="98">
        <f>IF(N163="snížená",J163,0)</f>
        <v>0</v>
      </c>
      <c r="BG163" s="98">
        <f>IF(N163="zákl. přenesená",J163,0)</f>
        <v>0</v>
      </c>
      <c r="BH163" s="98">
        <f>IF(N163="sníž. přenesená",J163,0)</f>
        <v>0</v>
      </c>
      <c r="BI163" s="98">
        <f>IF(N163="nulová",J163,0)</f>
        <v>0</v>
      </c>
      <c r="BJ163" s="7" t="s">
        <v>76</v>
      </c>
      <c r="BK163" s="98">
        <f>ROUND(I163*H163,2)</f>
        <v>0</v>
      </c>
      <c r="BL163" s="7" t="s">
        <v>147</v>
      </c>
      <c r="BM163" s="97" t="s">
        <v>567</v>
      </c>
    </row>
    <row r="164" spans="1:65" s="18" customFormat="1" ht="24.2" customHeight="1" x14ac:dyDescent="0.2">
      <c r="A164" s="15"/>
      <c r="B164" s="16"/>
      <c r="C164" s="87" t="s">
        <v>369</v>
      </c>
      <c r="D164" s="87" t="s">
        <v>142</v>
      </c>
      <c r="E164" s="88" t="s">
        <v>2203</v>
      </c>
      <c r="F164" s="89" t="s">
        <v>2204</v>
      </c>
      <c r="G164" s="90" t="s">
        <v>1442</v>
      </c>
      <c r="H164" s="91">
        <v>1</v>
      </c>
      <c r="I164" s="2"/>
      <c r="J164" s="92">
        <f>ROUND(I164*H164,2)</f>
        <v>0</v>
      </c>
      <c r="K164" s="89" t="s">
        <v>2280</v>
      </c>
      <c r="L164" s="16"/>
      <c r="M164" s="93" t="s">
        <v>1</v>
      </c>
      <c r="N164" s="94" t="s">
        <v>34</v>
      </c>
      <c r="O164" s="95">
        <v>0</v>
      </c>
      <c r="P164" s="95">
        <f>O164*H164</f>
        <v>0</v>
      </c>
      <c r="Q164" s="95">
        <v>0</v>
      </c>
      <c r="R164" s="95">
        <f>Q164*H164</f>
        <v>0</v>
      </c>
      <c r="S164" s="95">
        <v>0</v>
      </c>
      <c r="T164" s="96">
        <f>S164*H164</f>
        <v>0</v>
      </c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R164" s="97" t="s">
        <v>147</v>
      </c>
      <c r="AT164" s="97" t="s">
        <v>142</v>
      </c>
      <c r="AU164" s="97" t="s">
        <v>78</v>
      </c>
      <c r="AY164" s="7" t="s">
        <v>140</v>
      </c>
      <c r="BE164" s="98">
        <f>IF(N164="základní",J164,0)</f>
        <v>0</v>
      </c>
      <c r="BF164" s="98">
        <f>IF(N164="snížená",J164,0)</f>
        <v>0</v>
      </c>
      <c r="BG164" s="98">
        <f>IF(N164="zákl. přenesená",J164,0)</f>
        <v>0</v>
      </c>
      <c r="BH164" s="98">
        <f>IF(N164="sníž. přenesená",J164,0)</f>
        <v>0</v>
      </c>
      <c r="BI164" s="98">
        <f>IF(N164="nulová",J164,0)</f>
        <v>0</v>
      </c>
      <c r="BJ164" s="7" t="s">
        <v>76</v>
      </c>
      <c r="BK164" s="98">
        <f>ROUND(I164*H164,2)</f>
        <v>0</v>
      </c>
      <c r="BL164" s="7" t="s">
        <v>147</v>
      </c>
      <c r="BM164" s="97" t="s">
        <v>585</v>
      </c>
    </row>
    <row r="165" spans="1:65" s="18" customFormat="1" ht="16.5" customHeight="1" x14ac:dyDescent="0.2">
      <c r="A165" s="15"/>
      <c r="B165" s="16"/>
      <c r="C165" s="87" t="s">
        <v>376</v>
      </c>
      <c r="D165" s="87" t="s">
        <v>142</v>
      </c>
      <c r="E165" s="88" t="s">
        <v>2205</v>
      </c>
      <c r="F165" s="89" t="s">
        <v>2206</v>
      </c>
      <c r="G165" s="90" t="s">
        <v>1442</v>
      </c>
      <c r="H165" s="91">
        <v>3</v>
      </c>
      <c r="I165" s="2"/>
      <c r="J165" s="92">
        <f>ROUND(I165*H165,2)</f>
        <v>0</v>
      </c>
      <c r="K165" s="89" t="s">
        <v>2280</v>
      </c>
      <c r="L165" s="16"/>
      <c r="M165" s="93" t="s">
        <v>1</v>
      </c>
      <c r="N165" s="94" t="s">
        <v>34</v>
      </c>
      <c r="O165" s="95">
        <v>0</v>
      </c>
      <c r="P165" s="95">
        <f>O165*H165</f>
        <v>0</v>
      </c>
      <c r="Q165" s="95">
        <v>0</v>
      </c>
      <c r="R165" s="95">
        <f>Q165*H165</f>
        <v>0</v>
      </c>
      <c r="S165" s="95">
        <v>0</v>
      </c>
      <c r="T165" s="96">
        <f>S165*H165</f>
        <v>0</v>
      </c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R165" s="97" t="s">
        <v>147</v>
      </c>
      <c r="AT165" s="97" t="s">
        <v>142</v>
      </c>
      <c r="AU165" s="97" t="s">
        <v>78</v>
      </c>
      <c r="AY165" s="7" t="s">
        <v>140</v>
      </c>
      <c r="BE165" s="98">
        <f>IF(N165="základní",J165,0)</f>
        <v>0</v>
      </c>
      <c r="BF165" s="98">
        <f>IF(N165="snížená",J165,0)</f>
        <v>0</v>
      </c>
      <c r="BG165" s="98">
        <f>IF(N165="zákl. přenesená",J165,0)</f>
        <v>0</v>
      </c>
      <c r="BH165" s="98">
        <f>IF(N165="sníž. přenesená",J165,0)</f>
        <v>0</v>
      </c>
      <c r="BI165" s="98">
        <f>IF(N165="nulová",J165,0)</f>
        <v>0</v>
      </c>
      <c r="BJ165" s="7" t="s">
        <v>76</v>
      </c>
      <c r="BK165" s="98">
        <f>ROUND(I165*H165,2)</f>
        <v>0</v>
      </c>
      <c r="BL165" s="7" t="s">
        <v>147</v>
      </c>
      <c r="BM165" s="97" t="s">
        <v>597</v>
      </c>
    </row>
    <row r="166" spans="1:65" s="76" customFormat="1" ht="22.9" customHeight="1" x14ac:dyDescent="0.2">
      <c r="B166" s="77"/>
      <c r="D166" s="78" t="s">
        <v>67</v>
      </c>
      <c r="E166" s="170" t="s">
        <v>1721</v>
      </c>
      <c r="F166" s="170" t="s">
        <v>1964</v>
      </c>
      <c r="J166" s="171">
        <f>BK166</f>
        <v>0</v>
      </c>
      <c r="L166" s="77"/>
      <c r="M166" s="81"/>
      <c r="N166" s="82"/>
      <c r="O166" s="82"/>
      <c r="P166" s="83">
        <f>SUM(P167:P172)</f>
        <v>0</v>
      </c>
      <c r="Q166" s="82"/>
      <c r="R166" s="83">
        <f>SUM(R167:R172)</f>
        <v>0</v>
      </c>
      <c r="S166" s="82"/>
      <c r="T166" s="84">
        <f>SUM(T167:T172)</f>
        <v>0</v>
      </c>
      <c r="AR166" s="78" t="s">
        <v>76</v>
      </c>
      <c r="AT166" s="85" t="s">
        <v>67</v>
      </c>
      <c r="AU166" s="85" t="s">
        <v>76</v>
      </c>
      <c r="AY166" s="78" t="s">
        <v>140</v>
      </c>
      <c r="BK166" s="86">
        <f>SUM(BK167:BK172)</f>
        <v>0</v>
      </c>
    </row>
    <row r="167" spans="1:65" s="18" customFormat="1" ht="24.2" customHeight="1" x14ac:dyDescent="0.2">
      <c r="A167" s="15"/>
      <c r="B167" s="16"/>
      <c r="C167" s="87" t="s">
        <v>390</v>
      </c>
      <c r="D167" s="87" t="s">
        <v>142</v>
      </c>
      <c r="E167" s="88" t="s">
        <v>2207</v>
      </c>
      <c r="F167" s="89" t="s">
        <v>2208</v>
      </c>
      <c r="G167" s="90" t="s">
        <v>240</v>
      </c>
      <c r="H167" s="91">
        <v>10</v>
      </c>
      <c r="I167" s="2"/>
      <c r="J167" s="92">
        <f t="shared" ref="J167:J172" si="0">ROUND(I167*H167,2)</f>
        <v>0</v>
      </c>
      <c r="K167" s="89" t="s">
        <v>2280</v>
      </c>
      <c r="L167" s="16"/>
      <c r="M167" s="93" t="s">
        <v>1</v>
      </c>
      <c r="N167" s="94" t="s">
        <v>34</v>
      </c>
      <c r="O167" s="95">
        <v>0</v>
      </c>
      <c r="P167" s="95">
        <f t="shared" ref="P167:P172" si="1">O167*H167</f>
        <v>0</v>
      </c>
      <c r="Q167" s="95">
        <v>0</v>
      </c>
      <c r="R167" s="95">
        <f t="shared" ref="R167:R172" si="2">Q167*H167</f>
        <v>0</v>
      </c>
      <c r="S167" s="95">
        <v>0</v>
      </c>
      <c r="T167" s="96">
        <f t="shared" ref="T167:T172" si="3">S167*H167</f>
        <v>0</v>
      </c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R167" s="97" t="s">
        <v>147</v>
      </c>
      <c r="AT167" s="97" t="s">
        <v>142</v>
      </c>
      <c r="AU167" s="97" t="s">
        <v>78</v>
      </c>
      <c r="AY167" s="7" t="s">
        <v>140</v>
      </c>
      <c r="BE167" s="98">
        <f t="shared" ref="BE167:BE172" si="4">IF(N167="základní",J167,0)</f>
        <v>0</v>
      </c>
      <c r="BF167" s="98">
        <f t="shared" ref="BF167:BF172" si="5">IF(N167="snížená",J167,0)</f>
        <v>0</v>
      </c>
      <c r="BG167" s="98">
        <f t="shared" ref="BG167:BG172" si="6">IF(N167="zákl. přenesená",J167,0)</f>
        <v>0</v>
      </c>
      <c r="BH167" s="98">
        <f t="shared" ref="BH167:BH172" si="7">IF(N167="sníž. přenesená",J167,0)</f>
        <v>0</v>
      </c>
      <c r="BI167" s="98">
        <f t="shared" ref="BI167:BI172" si="8">IF(N167="nulová",J167,0)</f>
        <v>0</v>
      </c>
      <c r="BJ167" s="7" t="s">
        <v>76</v>
      </c>
      <c r="BK167" s="98">
        <f t="shared" ref="BK167:BK172" si="9">ROUND(I167*H167,2)</f>
        <v>0</v>
      </c>
      <c r="BL167" s="7" t="s">
        <v>147</v>
      </c>
      <c r="BM167" s="97" t="s">
        <v>611</v>
      </c>
    </row>
    <row r="168" spans="1:65" s="18" customFormat="1" ht="24.2" customHeight="1" x14ac:dyDescent="0.2">
      <c r="A168" s="15"/>
      <c r="B168" s="16"/>
      <c r="C168" s="87" t="s">
        <v>397</v>
      </c>
      <c r="D168" s="87" t="s">
        <v>142</v>
      </c>
      <c r="E168" s="88" t="s">
        <v>2209</v>
      </c>
      <c r="F168" s="89" t="s">
        <v>2210</v>
      </c>
      <c r="G168" s="90" t="s">
        <v>240</v>
      </c>
      <c r="H168" s="91">
        <v>85</v>
      </c>
      <c r="I168" s="2"/>
      <c r="J168" s="92">
        <f t="shared" si="0"/>
        <v>0</v>
      </c>
      <c r="K168" s="89" t="s">
        <v>2280</v>
      </c>
      <c r="L168" s="16"/>
      <c r="M168" s="93" t="s">
        <v>1</v>
      </c>
      <c r="N168" s="94" t="s">
        <v>34</v>
      </c>
      <c r="O168" s="95">
        <v>0</v>
      </c>
      <c r="P168" s="95">
        <f t="shared" si="1"/>
        <v>0</v>
      </c>
      <c r="Q168" s="95">
        <v>0</v>
      </c>
      <c r="R168" s="95">
        <f t="shared" si="2"/>
        <v>0</v>
      </c>
      <c r="S168" s="95">
        <v>0</v>
      </c>
      <c r="T168" s="96">
        <f t="shared" si="3"/>
        <v>0</v>
      </c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R168" s="97" t="s">
        <v>147</v>
      </c>
      <c r="AT168" s="97" t="s">
        <v>142</v>
      </c>
      <c r="AU168" s="97" t="s">
        <v>78</v>
      </c>
      <c r="AY168" s="7" t="s">
        <v>140</v>
      </c>
      <c r="BE168" s="98">
        <f t="shared" si="4"/>
        <v>0</v>
      </c>
      <c r="BF168" s="98">
        <f t="shared" si="5"/>
        <v>0</v>
      </c>
      <c r="BG168" s="98">
        <f t="shared" si="6"/>
        <v>0</v>
      </c>
      <c r="BH168" s="98">
        <f t="shared" si="7"/>
        <v>0</v>
      </c>
      <c r="BI168" s="98">
        <f t="shared" si="8"/>
        <v>0</v>
      </c>
      <c r="BJ168" s="7" t="s">
        <v>76</v>
      </c>
      <c r="BK168" s="98">
        <f t="shared" si="9"/>
        <v>0</v>
      </c>
      <c r="BL168" s="7" t="s">
        <v>147</v>
      </c>
      <c r="BM168" s="97" t="s">
        <v>623</v>
      </c>
    </row>
    <row r="169" spans="1:65" s="18" customFormat="1" ht="24.2" customHeight="1" x14ac:dyDescent="0.2">
      <c r="A169" s="15"/>
      <c r="B169" s="16"/>
      <c r="C169" s="87" t="s">
        <v>401</v>
      </c>
      <c r="D169" s="87" t="s">
        <v>142</v>
      </c>
      <c r="E169" s="88" t="s">
        <v>2211</v>
      </c>
      <c r="F169" s="89" t="s">
        <v>2212</v>
      </c>
      <c r="G169" s="90" t="s">
        <v>240</v>
      </c>
      <c r="H169" s="91">
        <v>105</v>
      </c>
      <c r="I169" s="2"/>
      <c r="J169" s="92">
        <f t="shared" si="0"/>
        <v>0</v>
      </c>
      <c r="K169" s="89" t="s">
        <v>2280</v>
      </c>
      <c r="L169" s="16"/>
      <c r="M169" s="93" t="s">
        <v>1</v>
      </c>
      <c r="N169" s="94" t="s">
        <v>34</v>
      </c>
      <c r="O169" s="95">
        <v>0</v>
      </c>
      <c r="P169" s="95">
        <f t="shared" si="1"/>
        <v>0</v>
      </c>
      <c r="Q169" s="95">
        <v>0</v>
      </c>
      <c r="R169" s="95">
        <f t="shared" si="2"/>
        <v>0</v>
      </c>
      <c r="S169" s="95">
        <v>0</v>
      </c>
      <c r="T169" s="96">
        <f t="shared" si="3"/>
        <v>0</v>
      </c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R169" s="97" t="s">
        <v>147</v>
      </c>
      <c r="AT169" s="97" t="s">
        <v>142</v>
      </c>
      <c r="AU169" s="97" t="s">
        <v>78</v>
      </c>
      <c r="AY169" s="7" t="s">
        <v>140</v>
      </c>
      <c r="BE169" s="98">
        <f t="shared" si="4"/>
        <v>0</v>
      </c>
      <c r="BF169" s="98">
        <f t="shared" si="5"/>
        <v>0</v>
      </c>
      <c r="BG169" s="98">
        <f t="shared" si="6"/>
        <v>0</v>
      </c>
      <c r="BH169" s="98">
        <f t="shared" si="7"/>
        <v>0</v>
      </c>
      <c r="BI169" s="98">
        <f t="shared" si="8"/>
        <v>0</v>
      </c>
      <c r="BJ169" s="7" t="s">
        <v>76</v>
      </c>
      <c r="BK169" s="98">
        <f t="shared" si="9"/>
        <v>0</v>
      </c>
      <c r="BL169" s="7" t="s">
        <v>147</v>
      </c>
      <c r="BM169" s="97" t="s">
        <v>637</v>
      </c>
    </row>
    <row r="170" spans="1:65" s="18" customFormat="1" ht="24.2" customHeight="1" x14ac:dyDescent="0.2">
      <c r="A170" s="15"/>
      <c r="B170" s="16"/>
      <c r="C170" s="87" t="s">
        <v>410</v>
      </c>
      <c r="D170" s="87" t="s">
        <v>142</v>
      </c>
      <c r="E170" s="88" t="s">
        <v>2213</v>
      </c>
      <c r="F170" s="89" t="s">
        <v>2214</v>
      </c>
      <c r="G170" s="90" t="s">
        <v>240</v>
      </c>
      <c r="H170" s="91">
        <v>420</v>
      </c>
      <c r="I170" s="2"/>
      <c r="J170" s="92">
        <f t="shared" si="0"/>
        <v>0</v>
      </c>
      <c r="K170" s="89" t="s">
        <v>2280</v>
      </c>
      <c r="L170" s="16"/>
      <c r="M170" s="93" t="s">
        <v>1</v>
      </c>
      <c r="N170" s="94" t="s">
        <v>34</v>
      </c>
      <c r="O170" s="95">
        <v>0</v>
      </c>
      <c r="P170" s="95">
        <f t="shared" si="1"/>
        <v>0</v>
      </c>
      <c r="Q170" s="95">
        <v>0</v>
      </c>
      <c r="R170" s="95">
        <f t="shared" si="2"/>
        <v>0</v>
      </c>
      <c r="S170" s="95">
        <v>0</v>
      </c>
      <c r="T170" s="96">
        <f t="shared" si="3"/>
        <v>0</v>
      </c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R170" s="97" t="s">
        <v>147</v>
      </c>
      <c r="AT170" s="97" t="s">
        <v>142</v>
      </c>
      <c r="AU170" s="97" t="s">
        <v>78</v>
      </c>
      <c r="AY170" s="7" t="s">
        <v>140</v>
      </c>
      <c r="BE170" s="98">
        <f t="shared" si="4"/>
        <v>0</v>
      </c>
      <c r="BF170" s="98">
        <f t="shared" si="5"/>
        <v>0</v>
      </c>
      <c r="BG170" s="98">
        <f t="shared" si="6"/>
        <v>0</v>
      </c>
      <c r="BH170" s="98">
        <f t="shared" si="7"/>
        <v>0</v>
      </c>
      <c r="BI170" s="98">
        <f t="shared" si="8"/>
        <v>0</v>
      </c>
      <c r="BJ170" s="7" t="s">
        <v>76</v>
      </c>
      <c r="BK170" s="98">
        <f t="shared" si="9"/>
        <v>0</v>
      </c>
      <c r="BL170" s="7" t="s">
        <v>147</v>
      </c>
      <c r="BM170" s="97" t="s">
        <v>652</v>
      </c>
    </row>
    <row r="171" spans="1:65" s="18" customFormat="1" ht="33" customHeight="1" x14ac:dyDescent="0.2">
      <c r="A171" s="15"/>
      <c r="B171" s="16"/>
      <c r="C171" s="87" t="s">
        <v>420</v>
      </c>
      <c r="D171" s="87" t="s">
        <v>142</v>
      </c>
      <c r="E171" s="88" t="s">
        <v>2215</v>
      </c>
      <c r="F171" s="89" t="s">
        <v>2216</v>
      </c>
      <c r="G171" s="90" t="s">
        <v>240</v>
      </c>
      <c r="H171" s="91">
        <v>250</v>
      </c>
      <c r="I171" s="2"/>
      <c r="J171" s="92">
        <f t="shared" si="0"/>
        <v>0</v>
      </c>
      <c r="K171" s="89" t="s">
        <v>2280</v>
      </c>
      <c r="L171" s="16"/>
      <c r="M171" s="93" t="s">
        <v>1</v>
      </c>
      <c r="N171" s="94" t="s">
        <v>34</v>
      </c>
      <c r="O171" s="95">
        <v>0</v>
      </c>
      <c r="P171" s="95">
        <f t="shared" si="1"/>
        <v>0</v>
      </c>
      <c r="Q171" s="95">
        <v>0</v>
      </c>
      <c r="R171" s="95">
        <f t="shared" si="2"/>
        <v>0</v>
      </c>
      <c r="S171" s="95">
        <v>0</v>
      </c>
      <c r="T171" s="96">
        <f t="shared" si="3"/>
        <v>0</v>
      </c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R171" s="97" t="s">
        <v>147</v>
      </c>
      <c r="AT171" s="97" t="s">
        <v>142</v>
      </c>
      <c r="AU171" s="97" t="s">
        <v>78</v>
      </c>
      <c r="AY171" s="7" t="s">
        <v>140</v>
      </c>
      <c r="BE171" s="98">
        <f t="shared" si="4"/>
        <v>0</v>
      </c>
      <c r="BF171" s="98">
        <f t="shared" si="5"/>
        <v>0</v>
      </c>
      <c r="BG171" s="98">
        <f t="shared" si="6"/>
        <v>0</v>
      </c>
      <c r="BH171" s="98">
        <f t="shared" si="7"/>
        <v>0</v>
      </c>
      <c r="BI171" s="98">
        <f t="shared" si="8"/>
        <v>0</v>
      </c>
      <c r="BJ171" s="7" t="s">
        <v>76</v>
      </c>
      <c r="BK171" s="98">
        <f t="shared" si="9"/>
        <v>0</v>
      </c>
      <c r="BL171" s="7" t="s">
        <v>147</v>
      </c>
      <c r="BM171" s="97" t="s">
        <v>663</v>
      </c>
    </row>
    <row r="172" spans="1:65" s="18" customFormat="1" ht="16.5" customHeight="1" x14ac:dyDescent="0.2">
      <c r="A172" s="15"/>
      <c r="B172" s="16"/>
      <c r="C172" s="87" t="s">
        <v>427</v>
      </c>
      <c r="D172" s="87" t="s">
        <v>142</v>
      </c>
      <c r="E172" s="88" t="s">
        <v>2217</v>
      </c>
      <c r="F172" s="89" t="s">
        <v>2218</v>
      </c>
      <c r="G172" s="90" t="s">
        <v>240</v>
      </c>
      <c r="H172" s="91">
        <v>15</v>
      </c>
      <c r="I172" s="2"/>
      <c r="J172" s="92">
        <f t="shared" si="0"/>
        <v>0</v>
      </c>
      <c r="K172" s="89" t="s">
        <v>2280</v>
      </c>
      <c r="L172" s="16"/>
      <c r="M172" s="93" t="s">
        <v>1</v>
      </c>
      <c r="N172" s="94" t="s">
        <v>34</v>
      </c>
      <c r="O172" s="95">
        <v>0</v>
      </c>
      <c r="P172" s="95">
        <f t="shared" si="1"/>
        <v>0</v>
      </c>
      <c r="Q172" s="95">
        <v>0</v>
      </c>
      <c r="R172" s="95">
        <f t="shared" si="2"/>
        <v>0</v>
      </c>
      <c r="S172" s="95">
        <v>0</v>
      </c>
      <c r="T172" s="96">
        <f t="shared" si="3"/>
        <v>0</v>
      </c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R172" s="97" t="s">
        <v>147</v>
      </c>
      <c r="AT172" s="97" t="s">
        <v>142</v>
      </c>
      <c r="AU172" s="97" t="s">
        <v>78</v>
      </c>
      <c r="AY172" s="7" t="s">
        <v>140</v>
      </c>
      <c r="BE172" s="98">
        <f t="shared" si="4"/>
        <v>0</v>
      </c>
      <c r="BF172" s="98">
        <f t="shared" si="5"/>
        <v>0</v>
      </c>
      <c r="BG172" s="98">
        <f t="shared" si="6"/>
        <v>0</v>
      </c>
      <c r="BH172" s="98">
        <f t="shared" si="7"/>
        <v>0</v>
      </c>
      <c r="BI172" s="98">
        <f t="shared" si="8"/>
        <v>0</v>
      </c>
      <c r="BJ172" s="7" t="s">
        <v>76</v>
      </c>
      <c r="BK172" s="98">
        <f t="shared" si="9"/>
        <v>0</v>
      </c>
      <c r="BL172" s="7" t="s">
        <v>147</v>
      </c>
      <c r="BM172" s="97" t="s">
        <v>678</v>
      </c>
    </row>
    <row r="173" spans="1:65" s="76" customFormat="1" ht="22.9" customHeight="1" x14ac:dyDescent="0.2">
      <c r="B173" s="77"/>
      <c r="D173" s="78" t="s">
        <v>67</v>
      </c>
      <c r="E173" s="170" t="s">
        <v>1749</v>
      </c>
      <c r="F173" s="170" t="s">
        <v>2026</v>
      </c>
      <c r="J173" s="171">
        <f>BK173</f>
        <v>0</v>
      </c>
      <c r="L173" s="77"/>
      <c r="M173" s="81"/>
      <c r="N173" s="82"/>
      <c r="O173" s="82"/>
      <c r="P173" s="83">
        <f>SUM(P174:P177)</f>
        <v>0</v>
      </c>
      <c r="Q173" s="82"/>
      <c r="R173" s="83">
        <f>SUM(R174:R177)</f>
        <v>0</v>
      </c>
      <c r="S173" s="82"/>
      <c r="T173" s="84">
        <f>SUM(T174:T177)</f>
        <v>0</v>
      </c>
      <c r="AR173" s="78" t="s">
        <v>76</v>
      </c>
      <c r="AT173" s="85" t="s">
        <v>67</v>
      </c>
      <c r="AU173" s="85" t="s">
        <v>76</v>
      </c>
      <c r="AY173" s="78" t="s">
        <v>140</v>
      </c>
      <c r="BK173" s="86">
        <f>SUM(BK174:BK177)</f>
        <v>0</v>
      </c>
    </row>
    <row r="174" spans="1:65" s="18" customFormat="1" ht="16.5" customHeight="1" x14ac:dyDescent="0.2">
      <c r="A174" s="15"/>
      <c r="B174" s="16"/>
      <c r="C174" s="87" t="s">
        <v>433</v>
      </c>
      <c r="D174" s="87" t="s">
        <v>142</v>
      </c>
      <c r="E174" s="88" t="s">
        <v>2219</v>
      </c>
      <c r="F174" s="89" t="s">
        <v>2220</v>
      </c>
      <c r="G174" s="90" t="s">
        <v>1442</v>
      </c>
      <c r="H174" s="91">
        <v>3</v>
      </c>
      <c r="I174" s="2"/>
      <c r="J174" s="92">
        <f>ROUND(I174*H174,2)</f>
        <v>0</v>
      </c>
      <c r="K174" s="89" t="s">
        <v>2280</v>
      </c>
      <c r="L174" s="16"/>
      <c r="M174" s="93" t="s">
        <v>1</v>
      </c>
      <c r="N174" s="94" t="s">
        <v>34</v>
      </c>
      <c r="O174" s="95">
        <v>0</v>
      </c>
      <c r="P174" s="95">
        <f>O174*H174</f>
        <v>0</v>
      </c>
      <c r="Q174" s="95">
        <v>0</v>
      </c>
      <c r="R174" s="95">
        <f>Q174*H174</f>
        <v>0</v>
      </c>
      <c r="S174" s="95">
        <v>0</v>
      </c>
      <c r="T174" s="96">
        <f>S174*H174</f>
        <v>0</v>
      </c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R174" s="97" t="s">
        <v>147</v>
      </c>
      <c r="AT174" s="97" t="s">
        <v>142</v>
      </c>
      <c r="AU174" s="97" t="s">
        <v>78</v>
      </c>
      <c r="AY174" s="7" t="s">
        <v>140</v>
      </c>
      <c r="BE174" s="98">
        <f>IF(N174="základní",J174,0)</f>
        <v>0</v>
      </c>
      <c r="BF174" s="98">
        <f>IF(N174="snížená",J174,0)</f>
        <v>0</v>
      </c>
      <c r="BG174" s="98">
        <f>IF(N174="zákl. přenesená",J174,0)</f>
        <v>0</v>
      </c>
      <c r="BH174" s="98">
        <f>IF(N174="sníž. přenesená",J174,0)</f>
        <v>0</v>
      </c>
      <c r="BI174" s="98">
        <f>IF(N174="nulová",J174,0)</f>
        <v>0</v>
      </c>
      <c r="BJ174" s="7" t="s">
        <v>76</v>
      </c>
      <c r="BK174" s="98">
        <f>ROUND(I174*H174,2)</f>
        <v>0</v>
      </c>
      <c r="BL174" s="7" t="s">
        <v>147</v>
      </c>
      <c r="BM174" s="97" t="s">
        <v>692</v>
      </c>
    </row>
    <row r="175" spans="1:65" s="18" customFormat="1" ht="24.2" customHeight="1" x14ac:dyDescent="0.2">
      <c r="A175" s="15"/>
      <c r="B175" s="16"/>
      <c r="C175" s="87" t="s">
        <v>438</v>
      </c>
      <c r="D175" s="87" t="s">
        <v>142</v>
      </c>
      <c r="E175" s="88" t="s">
        <v>2221</v>
      </c>
      <c r="F175" s="89" t="s">
        <v>2592</v>
      </c>
      <c r="G175" s="90" t="s">
        <v>240</v>
      </c>
      <c r="H175" s="91">
        <v>250</v>
      </c>
      <c r="I175" s="2"/>
      <c r="J175" s="92">
        <f>ROUND(I175*H175,2)</f>
        <v>0</v>
      </c>
      <c r="K175" s="89" t="s">
        <v>2280</v>
      </c>
      <c r="L175" s="16"/>
      <c r="M175" s="93" t="s">
        <v>1</v>
      </c>
      <c r="N175" s="94" t="s">
        <v>34</v>
      </c>
      <c r="O175" s="95">
        <v>0</v>
      </c>
      <c r="P175" s="95">
        <f>O175*H175</f>
        <v>0</v>
      </c>
      <c r="Q175" s="95">
        <v>0</v>
      </c>
      <c r="R175" s="95">
        <f>Q175*H175</f>
        <v>0</v>
      </c>
      <c r="S175" s="95">
        <v>0</v>
      </c>
      <c r="T175" s="96">
        <f>S175*H175</f>
        <v>0</v>
      </c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R175" s="97" t="s">
        <v>147</v>
      </c>
      <c r="AT175" s="97" t="s">
        <v>142</v>
      </c>
      <c r="AU175" s="97" t="s">
        <v>78</v>
      </c>
      <c r="AY175" s="7" t="s">
        <v>140</v>
      </c>
      <c r="BE175" s="98">
        <f>IF(N175="základní",J175,0)</f>
        <v>0</v>
      </c>
      <c r="BF175" s="98">
        <f>IF(N175="snížená",J175,0)</f>
        <v>0</v>
      </c>
      <c r="BG175" s="98">
        <f>IF(N175="zákl. přenesená",J175,0)</f>
        <v>0</v>
      </c>
      <c r="BH175" s="98">
        <f>IF(N175="sníž. přenesená",J175,0)</f>
        <v>0</v>
      </c>
      <c r="BI175" s="98">
        <f>IF(N175="nulová",J175,0)</f>
        <v>0</v>
      </c>
      <c r="BJ175" s="7" t="s">
        <v>76</v>
      </c>
      <c r="BK175" s="98">
        <f>ROUND(I175*H175,2)</f>
        <v>0</v>
      </c>
      <c r="BL175" s="7" t="s">
        <v>147</v>
      </c>
      <c r="BM175" s="97" t="s">
        <v>702</v>
      </c>
    </row>
    <row r="176" spans="1:65" s="18" customFormat="1" ht="24.2" customHeight="1" x14ac:dyDescent="0.2">
      <c r="A176" s="15"/>
      <c r="B176" s="16"/>
      <c r="C176" s="87" t="s">
        <v>462</v>
      </c>
      <c r="D176" s="87" t="s">
        <v>142</v>
      </c>
      <c r="E176" s="88" t="s">
        <v>2222</v>
      </c>
      <c r="F176" s="89" t="s">
        <v>2591</v>
      </c>
      <c r="G176" s="90" t="s">
        <v>240</v>
      </c>
      <c r="H176" s="91">
        <v>180</v>
      </c>
      <c r="I176" s="2"/>
      <c r="J176" s="92">
        <f>ROUND(I176*H176,2)</f>
        <v>0</v>
      </c>
      <c r="K176" s="89" t="s">
        <v>2280</v>
      </c>
      <c r="L176" s="16"/>
      <c r="M176" s="93" t="s">
        <v>1</v>
      </c>
      <c r="N176" s="94" t="s">
        <v>34</v>
      </c>
      <c r="O176" s="95">
        <v>0</v>
      </c>
      <c r="P176" s="95">
        <f>O176*H176</f>
        <v>0</v>
      </c>
      <c r="Q176" s="95">
        <v>0</v>
      </c>
      <c r="R176" s="95">
        <f>Q176*H176</f>
        <v>0</v>
      </c>
      <c r="S176" s="95">
        <v>0</v>
      </c>
      <c r="T176" s="96">
        <f>S176*H176</f>
        <v>0</v>
      </c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R176" s="97" t="s">
        <v>147</v>
      </c>
      <c r="AT176" s="97" t="s">
        <v>142</v>
      </c>
      <c r="AU176" s="97" t="s">
        <v>78</v>
      </c>
      <c r="AY176" s="7" t="s">
        <v>140</v>
      </c>
      <c r="BE176" s="98">
        <f>IF(N176="základní",J176,0)</f>
        <v>0</v>
      </c>
      <c r="BF176" s="98">
        <f>IF(N176="snížená",J176,0)</f>
        <v>0</v>
      </c>
      <c r="BG176" s="98">
        <f>IF(N176="zákl. přenesená",J176,0)</f>
        <v>0</v>
      </c>
      <c r="BH176" s="98">
        <f>IF(N176="sníž. přenesená",J176,0)</f>
        <v>0</v>
      </c>
      <c r="BI176" s="98">
        <f>IF(N176="nulová",J176,0)</f>
        <v>0</v>
      </c>
      <c r="BJ176" s="7" t="s">
        <v>76</v>
      </c>
      <c r="BK176" s="98">
        <f>ROUND(I176*H176,2)</f>
        <v>0</v>
      </c>
      <c r="BL176" s="7" t="s">
        <v>147</v>
      </c>
      <c r="BM176" s="97" t="s">
        <v>712</v>
      </c>
    </row>
    <row r="177" spans="1:65" s="18" customFormat="1" ht="16.5" customHeight="1" x14ac:dyDescent="0.2">
      <c r="A177" s="15"/>
      <c r="B177" s="16"/>
      <c r="C177" s="87" t="s">
        <v>467</v>
      </c>
      <c r="D177" s="87" t="s">
        <v>142</v>
      </c>
      <c r="E177" s="88" t="s">
        <v>2223</v>
      </c>
      <c r="F177" s="89" t="s">
        <v>2593</v>
      </c>
      <c r="G177" s="90" t="s">
        <v>240</v>
      </c>
      <c r="H177" s="91">
        <v>75</v>
      </c>
      <c r="I177" s="2"/>
      <c r="J177" s="92">
        <f>ROUND(I177*H177,2)</f>
        <v>0</v>
      </c>
      <c r="K177" s="89" t="s">
        <v>2280</v>
      </c>
      <c r="L177" s="16"/>
      <c r="M177" s="93" t="s">
        <v>1</v>
      </c>
      <c r="N177" s="94" t="s">
        <v>34</v>
      </c>
      <c r="O177" s="95">
        <v>0</v>
      </c>
      <c r="P177" s="95">
        <f>O177*H177</f>
        <v>0</v>
      </c>
      <c r="Q177" s="95">
        <v>0</v>
      </c>
      <c r="R177" s="95">
        <f>Q177*H177</f>
        <v>0</v>
      </c>
      <c r="S177" s="95">
        <v>0</v>
      </c>
      <c r="T177" s="96">
        <f>S177*H177</f>
        <v>0</v>
      </c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R177" s="97" t="s">
        <v>147</v>
      </c>
      <c r="AT177" s="97" t="s">
        <v>142</v>
      </c>
      <c r="AU177" s="97" t="s">
        <v>78</v>
      </c>
      <c r="AY177" s="7" t="s">
        <v>140</v>
      </c>
      <c r="BE177" s="98">
        <f>IF(N177="základní",J177,0)</f>
        <v>0</v>
      </c>
      <c r="BF177" s="98">
        <f>IF(N177="snížená",J177,0)</f>
        <v>0</v>
      </c>
      <c r="BG177" s="98">
        <f>IF(N177="zákl. přenesená",J177,0)</f>
        <v>0</v>
      </c>
      <c r="BH177" s="98">
        <f>IF(N177="sníž. přenesená",J177,0)</f>
        <v>0</v>
      </c>
      <c r="BI177" s="98">
        <f>IF(N177="nulová",J177,0)</f>
        <v>0</v>
      </c>
      <c r="BJ177" s="7" t="s">
        <v>76</v>
      </c>
      <c r="BK177" s="98">
        <f>ROUND(I177*H177,2)</f>
        <v>0</v>
      </c>
      <c r="BL177" s="7" t="s">
        <v>147</v>
      </c>
      <c r="BM177" s="97" t="s">
        <v>720</v>
      </c>
    </row>
    <row r="178" spans="1:65" s="76" customFormat="1" ht="22.9" customHeight="1" x14ac:dyDescent="0.2">
      <c r="B178" s="77"/>
      <c r="D178" s="78" t="s">
        <v>67</v>
      </c>
      <c r="E178" s="170" t="s">
        <v>1867</v>
      </c>
      <c r="F178" s="170" t="s">
        <v>2060</v>
      </c>
      <c r="J178" s="171">
        <f>BK178</f>
        <v>0</v>
      </c>
      <c r="L178" s="77"/>
      <c r="M178" s="81"/>
      <c r="N178" s="82"/>
      <c r="O178" s="82"/>
      <c r="P178" s="83">
        <f>SUM(P179:P187)</f>
        <v>0</v>
      </c>
      <c r="Q178" s="82"/>
      <c r="R178" s="83">
        <f>SUM(R179:R187)</f>
        <v>0</v>
      </c>
      <c r="S178" s="82"/>
      <c r="T178" s="84">
        <f>SUM(T179:T187)</f>
        <v>0</v>
      </c>
      <c r="AR178" s="78" t="s">
        <v>76</v>
      </c>
      <c r="AT178" s="85" t="s">
        <v>67</v>
      </c>
      <c r="AU178" s="85" t="s">
        <v>76</v>
      </c>
      <c r="AY178" s="78" t="s">
        <v>140</v>
      </c>
      <c r="BK178" s="86">
        <f>SUM(BK179:BK187)</f>
        <v>0</v>
      </c>
    </row>
    <row r="179" spans="1:65" s="18" customFormat="1" ht="24.2" customHeight="1" x14ac:dyDescent="0.2">
      <c r="A179" s="15"/>
      <c r="B179" s="16"/>
      <c r="C179" s="87" t="s">
        <v>471</v>
      </c>
      <c r="D179" s="87" t="s">
        <v>142</v>
      </c>
      <c r="E179" s="88" t="s">
        <v>2224</v>
      </c>
      <c r="F179" s="89" t="s">
        <v>2225</v>
      </c>
      <c r="G179" s="90" t="s">
        <v>1387</v>
      </c>
      <c r="H179" s="91">
        <v>1</v>
      </c>
      <c r="I179" s="2"/>
      <c r="J179" s="92">
        <f t="shared" ref="J179:J187" si="10">ROUND(I179*H179,2)</f>
        <v>0</v>
      </c>
      <c r="K179" s="89" t="s">
        <v>2280</v>
      </c>
      <c r="L179" s="16"/>
      <c r="M179" s="93" t="s">
        <v>1</v>
      </c>
      <c r="N179" s="94" t="s">
        <v>34</v>
      </c>
      <c r="O179" s="95">
        <v>0</v>
      </c>
      <c r="P179" s="95">
        <f t="shared" ref="P179:P187" si="11">O179*H179</f>
        <v>0</v>
      </c>
      <c r="Q179" s="95">
        <v>0</v>
      </c>
      <c r="R179" s="95">
        <f t="shared" ref="R179:R187" si="12">Q179*H179</f>
        <v>0</v>
      </c>
      <c r="S179" s="95">
        <v>0</v>
      </c>
      <c r="T179" s="96">
        <f t="shared" ref="T179:T187" si="13">S179*H179</f>
        <v>0</v>
      </c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R179" s="97" t="s">
        <v>147</v>
      </c>
      <c r="AT179" s="97" t="s">
        <v>142</v>
      </c>
      <c r="AU179" s="97" t="s">
        <v>78</v>
      </c>
      <c r="AY179" s="7" t="s">
        <v>140</v>
      </c>
      <c r="BE179" s="98">
        <f t="shared" ref="BE179:BE187" si="14">IF(N179="základní",J179,0)</f>
        <v>0</v>
      </c>
      <c r="BF179" s="98">
        <f t="shared" ref="BF179:BF187" si="15">IF(N179="snížená",J179,0)</f>
        <v>0</v>
      </c>
      <c r="BG179" s="98">
        <f t="shared" ref="BG179:BG187" si="16">IF(N179="zákl. přenesená",J179,0)</f>
        <v>0</v>
      </c>
      <c r="BH179" s="98">
        <f t="shared" ref="BH179:BH187" si="17">IF(N179="sníž. přenesená",J179,0)</f>
        <v>0</v>
      </c>
      <c r="BI179" s="98">
        <f t="shared" ref="BI179:BI187" si="18">IF(N179="nulová",J179,0)</f>
        <v>0</v>
      </c>
      <c r="BJ179" s="7" t="s">
        <v>76</v>
      </c>
      <c r="BK179" s="98">
        <f t="shared" ref="BK179:BK187" si="19">ROUND(I179*H179,2)</f>
        <v>0</v>
      </c>
      <c r="BL179" s="7" t="s">
        <v>147</v>
      </c>
      <c r="BM179" s="97" t="s">
        <v>727</v>
      </c>
    </row>
    <row r="180" spans="1:65" s="18" customFormat="1" ht="24.2" customHeight="1" x14ac:dyDescent="0.2">
      <c r="A180" s="15"/>
      <c r="B180" s="16"/>
      <c r="C180" s="87" t="s">
        <v>479</v>
      </c>
      <c r="D180" s="87" t="s">
        <v>142</v>
      </c>
      <c r="E180" s="88" t="s">
        <v>2226</v>
      </c>
      <c r="F180" s="89" t="s">
        <v>2597</v>
      </c>
      <c r="G180" s="90" t="s">
        <v>1387</v>
      </c>
      <c r="H180" s="91">
        <v>1</v>
      </c>
      <c r="I180" s="2"/>
      <c r="J180" s="92">
        <f t="shared" si="10"/>
        <v>0</v>
      </c>
      <c r="K180" s="89" t="s">
        <v>2280</v>
      </c>
      <c r="L180" s="16"/>
      <c r="M180" s="93" t="s">
        <v>1</v>
      </c>
      <c r="N180" s="94" t="s">
        <v>34</v>
      </c>
      <c r="O180" s="95">
        <v>0</v>
      </c>
      <c r="P180" s="95">
        <f t="shared" si="11"/>
        <v>0</v>
      </c>
      <c r="Q180" s="95">
        <v>0</v>
      </c>
      <c r="R180" s="95">
        <f t="shared" si="12"/>
        <v>0</v>
      </c>
      <c r="S180" s="95">
        <v>0</v>
      </c>
      <c r="T180" s="96">
        <f t="shared" si="13"/>
        <v>0</v>
      </c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R180" s="97" t="s">
        <v>147</v>
      </c>
      <c r="AT180" s="97" t="s">
        <v>142</v>
      </c>
      <c r="AU180" s="97" t="s">
        <v>78</v>
      </c>
      <c r="AY180" s="7" t="s">
        <v>140</v>
      </c>
      <c r="BE180" s="98">
        <f t="shared" si="14"/>
        <v>0</v>
      </c>
      <c r="BF180" s="98">
        <f t="shared" si="15"/>
        <v>0</v>
      </c>
      <c r="BG180" s="98">
        <f t="shared" si="16"/>
        <v>0</v>
      </c>
      <c r="BH180" s="98">
        <f t="shared" si="17"/>
        <v>0</v>
      </c>
      <c r="BI180" s="98">
        <f t="shared" si="18"/>
        <v>0</v>
      </c>
      <c r="BJ180" s="7" t="s">
        <v>76</v>
      </c>
      <c r="BK180" s="98">
        <f t="shared" si="19"/>
        <v>0</v>
      </c>
      <c r="BL180" s="7" t="s">
        <v>147</v>
      </c>
      <c r="BM180" s="97" t="s">
        <v>736</v>
      </c>
    </row>
    <row r="181" spans="1:65" s="18" customFormat="1" ht="21.75" customHeight="1" x14ac:dyDescent="0.2">
      <c r="A181" s="15"/>
      <c r="B181" s="16"/>
      <c r="C181" s="87" t="s">
        <v>493</v>
      </c>
      <c r="D181" s="87" t="s">
        <v>142</v>
      </c>
      <c r="E181" s="88" t="s">
        <v>2227</v>
      </c>
      <c r="F181" s="89" t="s">
        <v>2228</v>
      </c>
      <c r="G181" s="90" t="s">
        <v>2166</v>
      </c>
      <c r="H181" s="91">
        <v>1</v>
      </c>
      <c r="I181" s="2"/>
      <c r="J181" s="92">
        <f t="shared" si="10"/>
        <v>0</v>
      </c>
      <c r="K181" s="89" t="s">
        <v>2280</v>
      </c>
      <c r="L181" s="16"/>
      <c r="M181" s="93" t="s">
        <v>1</v>
      </c>
      <c r="N181" s="94" t="s">
        <v>34</v>
      </c>
      <c r="O181" s="95">
        <v>0</v>
      </c>
      <c r="P181" s="95">
        <f t="shared" si="11"/>
        <v>0</v>
      </c>
      <c r="Q181" s="95">
        <v>0</v>
      </c>
      <c r="R181" s="95">
        <f t="shared" si="12"/>
        <v>0</v>
      </c>
      <c r="S181" s="95">
        <v>0</v>
      </c>
      <c r="T181" s="96">
        <f t="shared" si="13"/>
        <v>0</v>
      </c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R181" s="97" t="s">
        <v>147</v>
      </c>
      <c r="AT181" s="97" t="s">
        <v>142</v>
      </c>
      <c r="AU181" s="97" t="s">
        <v>78</v>
      </c>
      <c r="AY181" s="7" t="s">
        <v>140</v>
      </c>
      <c r="BE181" s="98">
        <f t="shared" si="14"/>
        <v>0</v>
      </c>
      <c r="BF181" s="98">
        <f t="shared" si="15"/>
        <v>0</v>
      </c>
      <c r="BG181" s="98">
        <f t="shared" si="16"/>
        <v>0</v>
      </c>
      <c r="BH181" s="98">
        <f t="shared" si="17"/>
        <v>0</v>
      </c>
      <c r="BI181" s="98">
        <f t="shared" si="18"/>
        <v>0</v>
      </c>
      <c r="BJ181" s="7" t="s">
        <v>76</v>
      </c>
      <c r="BK181" s="98">
        <f t="shared" si="19"/>
        <v>0</v>
      </c>
      <c r="BL181" s="7" t="s">
        <v>147</v>
      </c>
      <c r="BM181" s="97" t="s">
        <v>742</v>
      </c>
    </row>
    <row r="182" spans="1:65" s="18" customFormat="1" ht="16.5" customHeight="1" x14ac:dyDescent="0.2">
      <c r="A182" s="15"/>
      <c r="B182" s="16"/>
      <c r="C182" s="87" t="s">
        <v>508</v>
      </c>
      <c r="D182" s="87" t="s">
        <v>142</v>
      </c>
      <c r="E182" s="88" t="s">
        <v>2229</v>
      </c>
      <c r="F182" s="89" t="s">
        <v>2230</v>
      </c>
      <c r="G182" s="90" t="s">
        <v>2166</v>
      </c>
      <c r="H182" s="91">
        <v>1</v>
      </c>
      <c r="I182" s="2"/>
      <c r="J182" s="92">
        <f t="shared" si="10"/>
        <v>0</v>
      </c>
      <c r="K182" s="89" t="s">
        <v>2280</v>
      </c>
      <c r="L182" s="16"/>
      <c r="M182" s="93" t="s">
        <v>1</v>
      </c>
      <c r="N182" s="94" t="s">
        <v>34</v>
      </c>
      <c r="O182" s="95">
        <v>0</v>
      </c>
      <c r="P182" s="95">
        <f t="shared" si="11"/>
        <v>0</v>
      </c>
      <c r="Q182" s="95">
        <v>0</v>
      </c>
      <c r="R182" s="95">
        <f t="shared" si="12"/>
        <v>0</v>
      </c>
      <c r="S182" s="95">
        <v>0</v>
      </c>
      <c r="T182" s="96">
        <f t="shared" si="13"/>
        <v>0</v>
      </c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R182" s="97" t="s">
        <v>147</v>
      </c>
      <c r="AT182" s="97" t="s">
        <v>142</v>
      </c>
      <c r="AU182" s="97" t="s">
        <v>78</v>
      </c>
      <c r="AY182" s="7" t="s">
        <v>140</v>
      </c>
      <c r="BE182" s="98">
        <f t="shared" si="14"/>
        <v>0</v>
      </c>
      <c r="BF182" s="98">
        <f t="shared" si="15"/>
        <v>0</v>
      </c>
      <c r="BG182" s="98">
        <f t="shared" si="16"/>
        <v>0</v>
      </c>
      <c r="BH182" s="98">
        <f t="shared" si="17"/>
        <v>0</v>
      </c>
      <c r="BI182" s="98">
        <f t="shared" si="18"/>
        <v>0</v>
      </c>
      <c r="BJ182" s="7" t="s">
        <v>76</v>
      </c>
      <c r="BK182" s="98">
        <f t="shared" si="19"/>
        <v>0</v>
      </c>
      <c r="BL182" s="7" t="s">
        <v>147</v>
      </c>
      <c r="BM182" s="97" t="s">
        <v>751</v>
      </c>
    </row>
    <row r="183" spans="1:65" s="18" customFormat="1" ht="16.5" customHeight="1" x14ac:dyDescent="0.2">
      <c r="A183" s="15"/>
      <c r="B183" s="16"/>
      <c r="C183" s="87" t="s">
        <v>515</v>
      </c>
      <c r="D183" s="87" t="s">
        <v>142</v>
      </c>
      <c r="E183" s="88" t="s">
        <v>2231</v>
      </c>
      <c r="F183" s="89" t="s">
        <v>2232</v>
      </c>
      <c r="G183" s="90" t="s">
        <v>2166</v>
      </c>
      <c r="H183" s="91">
        <v>1</v>
      </c>
      <c r="I183" s="2"/>
      <c r="J183" s="92">
        <f t="shared" si="10"/>
        <v>0</v>
      </c>
      <c r="K183" s="89" t="s">
        <v>2280</v>
      </c>
      <c r="L183" s="16"/>
      <c r="M183" s="93" t="s">
        <v>1</v>
      </c>
      <c r="N183" s="94" t="s">
        <v>34</v>
      </c>
      <c r="O183" s="95">
        <v>0</v>
      </c>
      <c r="P183" s="95">
        <f t="shared" si="11"/>
        <v>0</v>
      </c>
      <c r="Q183" s="95">
        <v>0</v>
      </c>
      <c r="R183" s="95">
        <f t="shared" si="12"/>
        <v>0</v>
      </c>
      <c r="S183" s="95">
        <v>0</v>
      </c>
      <c r="T183" s="96">
        <f t="shared" si="13"/>
        <v>0</v>
      </c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R183" s="97" t="s">
        <v>147</v>
      </c>
      <c r="AT183" s="97" t="s">
        <v>142</v>
      </c>
      <c r="AU183" s="97" t="s">
        <v>78</v>
      </c>
      <c r="AY183" s="7" t="s">
        <v>140</v>
      </c>
      <c r="BE183" s="98">
        <f t="shared" si="14"/>
        <v>0</v>
      </c>
      <c r="BF183" s="98">
        <f t="shared" si="15"/>
        <v>0</v>
      </c>
      <c r="BG183" s="98">
        <f t="shared" si="16"/>
        <v>0</v>
      </c>
      <c r="BH183" s="98">
        <f t="shared" si="17"/>
        <v>0</v>
      </c>
      <c r="BI183" s="98">
        <f t="shared" si="18"/>
        <v>0</v>
      </c>
      <c r="BJ183" s="7" t="s">
        <v>76</v>
      </c>
      <c r="BK183" s="98">
        <f t="shared" si="19"/>
        <v>0</v>
      </c>
      <c r="BL183" s="7" t="s">
        <v>147</v>
      </c>
      <c r="BM183" s="97" t="s">
        <v>764</v>
      </c>
    </row>
    <row r="184" spans="1:65" s="18" customFormat="1" ht="16.5" customHeight="1" x14ac:dyDescent="0.2">
      <c r="A184" s="15"/>
      <c r="B184" s="16"/>
      <c r="C184" s="87" t="s">
        <v>521</v>
      </c>
      <c r="D184" s="87" t="s">
        <v>142</v>
      </c>
      <c r="E184" s="88" t="s">
        <v>2233</v>
      </c>
      <c r="F184" s="89" t="s">
        <v>2234</v>
      </c>
      <c r="G184" s="90" t="s">
        <v>2166</v>
      </c>
      <c r="H184" s="91">
        <v>1</v>
      </c>
      <c r="I184" s="2"/>
      <c r="J184" s="92">
        <f t="shared" si="10"/>
        <v>0</v>
      </c>
      <c r="K184" s="89" t="s">
        <v>2280</v>
      </c>
      <c r="L184" s="16"/>
      <c r="M184" s="93" t="s">
        <v>1</v>
      </c>
      <c r="N184" s="94" t="s">
        <v>34</v>
      </c>
      <c r="O184" s="95">
        <v>0</v>
      </c>
      <c r="P184" s="95">
        <f t="shared" si="11"/>
        <v>0</v>
      </c>
      <c r="Q184" s="95">
        <v>0</v>
      </c>
      <c r="R184" s="95">
        <f t="shared" si="12"/>
        <v>0</v>
      </c>
      <c r="S184" s="95">
        <v>0</v>
      </c>
      <c r="T184" s="96">
        <f t="shared" si="13"/>
        <v>0</v>
      </c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R184" s="97" t="s">
        <v>147</v>
      </c>
      <c r="AT184" s="97" t="s">
        <v>142</v>
      </c>
      <c r="AU184" s="97" t="s">
        <v>78</v>
      </c>
      <c r="AY184" s="7" t="s">
        <v>140</v>
      </c>
      <c r="BE184" s="98">
        <f t="shared" si="14"/>
        <v>0</v>
      </c>
      <c r="BF184" s="98">
        <f t="shared" si="15"/>
        <v>0</v>
      </c>
      <c r="BG184" s="98">
        <f t="shared" si="16"/>
        <v>0</v>
      </c>
      <c r="BH184" s="98">
        <f t="shared" si="17"/>
        <v>0</v>
      </c>
      <c r="BI184" s="98">
        <f t="shared" si="18"/>
        <v>0</v>
      </c>
      <c r="BJ184" s="7" t="s">
        <v>76</v>
      </c>
      <c r="BK184" s="98">
        <f t="shared" si="19"/>
        <v>0</v>
      </c>
      <c r="BL184" s="7" t="s">
        <v>147</v>
      </c>
      <c r="BM184" s="97" t="s">
        <v>776</v>
      </c>
    </row>
    <row r="185" spans="1:65" s="18" customFormat="1" ht="24.2" customHeight="1" x14ac:dyDescent="0.2">
      <c r="A185" s="15"/>
      <c r="B185" s="16"/>
      <c r="C185" s="87" t="s">
        <v>528</v>
      </c>
      <c r="D185" s="87" t="s">
        <v>142</v>
      </c>
      <c r="E185" s="88" t="s">
        <v>2235</v>
      </c>
      <c r="F185" s="89" t="s">
        <v>2236</v>
      </c>
      <c r="G185" s="90" t="s">
        <v>2166</v>
      </c>
      <c r="H185" s="91">
        <v>1</v>
      </c>
      <c r="I185" s="2"/>
      <c r="J185" s="92">
        <f t="shared" si="10"/>
        <v>0</v>
      </c>
      <c r="K185" s="89" t="s">
        <v>2280</v>
      </c>
      <c r="L185" s="16"/>
      <c r="M185" s="93" t="s">
        <v>1</v>
      </c>
      <c r="N185" s="94" t="s">
        <v>34</v>
      </c>
      <c r="O185" s="95">
        <v>0</v>
      </c>
      <c r="P185" s="95">
        <f t="shared" si="11"/>
        <v>0</v>
      </c>
      <c r="Q185" s="95">
        <v>0</v>
      </c>
      <c r="R185" s="95">
        <f t="shared" si="12"/>
        <v>0</v>
      </c>
      <c r="S185" s="95">
        <v>0</v>
      </c>
      <c r="T185" s="96">
        <f t="shared" si="13"/>
        <v>0</v>
      </c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R185" s="97" t="s">
        <v>147</v>
      </c>
      <c r="AT185" s="97" t="s">
        <v>142</v>
      </c>
      <c r="AU185" s="97" t="s">
        <v>78</v>
      </c>
      <c r="AY185" s="7" t="s">
        <v>140</v>
      </c>
      <c r="BE185" s="98">
        <f t="shared" si="14"/>
        <v>0</v>
      </c>
      <c r="BF185" s="98">
        <f t="shared" si="15"/>
        <v>0</v>
      </c>
      <c r="BG185" s="98">
        <f t="shared" si="16"/>
        <v>0</v>
      </c>
      <c r="BH185" s="98">
        <f t="shared" si="17"/>
        <v>0</v>
      </c>
      <c r="BI185" s="98">
        <f t="shared" si="18"/>
        <v>0</v>
      </c>
      <c r="BJ185" s="7" t="s">
        <v>76</v>
      </c>
      <c r="BK185" s="98">
        <f t="shared" si="19"/>
        <v>0</v>
      </c>
      <c r="BL185" s="7" t="s">
        <v>147</v>
      </c>
      <c r="BM185" s="97" t="s">
        <v>786</v>
      </c>
    </row>
    <row r="186" spans="1:65" s="18" customFormat="1" ht="24.2" customHeight="1" x14ac:dyDescent="0.2">
      <c r="A186" s="15"/>
      <c r="B186" s="16"/>
      <c r="C186" s="87" t="s">
        <v>532</v>
      </c>
      <c r="D186" s="87" t="s">
        <v>142</v>
      </c>
      <c r="E186" s="88" t="s">
        <v>2237</v>
      </c>
      <c r="F186" s="89" t="s">
        <v>2238</v>
      </c>
      <c r="G186" s="90" t="s">
        <v>2166</v>
      </c>
      <c r="H186" s="91">
        <v>1</v>
      </c>
      <c r="I186" s="2"/>
      <c r="J186" s="92">
        <f t="shared" si="10"/>
        <v>0</v>
      </c>
      <c r="K186" s="89" t="s">
        <v>2280</v>
      </c>
      <c r="L186" s="16"/>
      <c r="M186" s="93" t="s">
        <v>1</v>
      </c>
      <c r="N186" s="94" t="s">
        <v>34</v>
      </c>
      <c r="O186" s="95">
        <v>0</v>
      </c>
      <c r="P186" s="95">
        <f t="shared" si="11"/>
        <v>0</v>
      </c>
      <c r="Q186" s="95">
        <v>0</v>
      </c>
      <c r="R186" s="95">
        <f t="shared" si="12"/>
        <v>0</v>
      </c>
      <c r="S186" s="95">
        <v>0</v>
      </c>
      <c r="T186" s="96">
        <f t="shared" si="13"/>
        <v>0</v>
      </c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R186" s="97" t="s">
        <v>147</v>
      </c>
      <c r="AT186" s="97" t="s">
        <v>142</v>
      </c>
      <c r="AU186" s="97" t="s">
        <v>78</v>
      </c>
      <c r="AY186" s="7" t="s">
        <v>140</v>
      </c>
      <c r="BE186" s="98">
        <f t="shared" si="14"/>
        <v>0</v>
      </c>
      <c r="BF186" s="98">
        <f t="shared" si="15"/>
        <v>0</v>
      </c>
      <c r="BG186" s="98">
        <f t="shared" si="16"/>
        <v>0</v>
      </c>
      <c r="BH186" s="98">
        <f t="shared" si="17"/>
        <v>0</v>
      </c>
      <c r="BI186" s="98">
        <f t="shared" si="18"/>
        <v>0</v>
      </c>
      <c r="BJ186" s="7" t="s">
        <v>76</v>
      </c>
      <c r="BK186" s="98">
        <f t="shared" si="19"/>
        <v>0</v>
      </c>
      <c r="BL186" s="7" t="s">
        <v>147</v>
      </c>
      <c r="BM186" s="97" t="s">
        <v>797</v>
      </c>
    </row>
    <row r="187" spans="1:65" s="18" customFormat="1" ht="16.5" customHeight="1" x14ac:dyDescent="0.2">
      <c r="A187" s="15"/>
      <c r="B187" s="16"/>
      <c r="C187" s="87" t="s">
        <v>535</v>
      </c>
      <c r="D187" s="87" t="s">
        <v>142</v>
      </c>
      <c r="E187" s="88" t="s">
        <v>2239</v>
      </c>
      <c r="F187" s="89" t="s">
        <v>2240</v>
      </c>
      <c r="G187" s="90" t="s">
        <v>2166</v>
      </c>
      <c r="H187" s="91">
        <v>1</v>
      </c>
      <c r="I187" s="2"/>
      <c r="J187" s="92">
        <f t="shared" si="10"/>
        <v>0</v>
      </c>
      <c r="K187" s="89" t="s">
        <v>2280</v>
      </c>
      <c r="L187" s="16"/>
      <c r="M187" s="105" t="s">
        <v>1</v>
      </c>
      <c r="N187" s="106" t="s">
        <v>34</v>
      </c>
      <c r="O187" s="107">
        <v>0</v>
      </c>
      <c r="P187" s="107">
        <f t="shared" si="11"/>
        <v>0</v>
      </c>
      <c r="Q187" s="107">
        <v>0</v>
      </c>
      <c r="R187" s="107">
        <f t="shared" si="12"/>
        <v>0</v>
      </c>
      <c r="S187" s="107">
        <v>0</v>
      </c>
      <c r="T187" s="108">
        <f t="shared" si="13"/>
        <v>0</v>
      </c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R187" s="97" t="s">
        <v>147</v>
      </c>
      <c r="AT187" s="97" t="s">
        <v>142</v>
      </c>
      <c r="AU187" s="97" t="s">
        <v>78</v>
      </c>
      <c r="AY187" s="7" t="s">
        <v>140</v>
      </c>
      <c r="BE187" s="98">
        <f t="shared" si="14"/>
        <v>0</v>
      </c>
      <c r="BF187" s="98">
        <f t="shared" si="15"/>
        <v>0</v>
      </c>
      <c r="BG187" s="98">
        <f t="shared" si="16"/>
        <v>0</v>
      </c>
      <c r="BH187" s="98">
        <f t="shared" si="17"/>
        <v>0</v>
      </c>
      <c r="BI187" s="98">
        <f t="shared" si="18"/>
        <v>0</v>
      </c>
      <c r="BJ187" s="7" t="s">
        <v>76</v>
      </c>
      <c r="BK187" s="98">
        <f t="shared" si="19"/>
        <v>0</v>
      </c>
      <c r="BL187" s="7" t="s">
        <v>147</v>
      </c>
      <c r="BM187" s="97" t="s">
        <v>807</v>
      </c>
    </row>
    <row r="188" spans="1:65" s="18" customFormat="1" ht="6.95" customHeight="1" x14ac:dyDescent="0.2">
      <c r="A188" s="15"/>
      <c r="B188" s="46"/>
      <c r="C188" s="47"/>
      <c r="D188" s="47"/>
      <c r="E188" s="47"/>
      <c r="F188" s="47"/>
      <c r="G188" s="47"/>
      <c r="H188" s="47"/>
      <c r="I188" s="47"/>
      <c r="J188" s="47"/>
      <c r="K188" s="47"/>
      <c r="L188" s="16"/>
      <c r="M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</row>
  </sheetData>
  <sheetProtection algorithmName="SHA-512" hashValue="NpTwLZdK2qcqLryN8zhng0Gt4YTFcrB+KbHn3YPAx9J3SaH9FhGq3qxrNWjdWUE9IUyu6zlsrKv8LxmjAc/Wfw==" saltValue="VHAdxXOz8Cp8OwyfF7xaOQ==" spinCount="100000" sheet="1" objects="1" scenarios="1" selectLockedCells="1"/>
  <autoFilter ref="C127:K187"/>
  <mergeCells count="10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  <mergeCell ref="E15:H1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6"/>
  <sheetViews>
    <sheetView showGridLines="0" workbookViewId="0">
      <selection activeCell="I120" sqref="I12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9.33203125" style="1"/>
    <col min="44" max="65" width="9.33203125" style="1" hidden="1"/>
    <col min="66" max="16384" width="9.33203125" style="1"/>
  </cols>
  <sheetData>
    <row r="2" spans="1:46" ht="36.950000000000003" customHeight="1" x14ac:dyDescent="0.2">
      <c r="L2" s="398" t="s">
        <v>5</v>
      </c>
      <c r="M2" s="388"/>
      <c r="N2" s="388"/>
      <c r="O2" s="388"/>
      <c r="P2" s="388"/>
      <c r="Q2" s="388"/>
      <c r="R2" s="388"/>
      <c r="S2" s="388"/>
      <c r="T2" s="388"/>
      <c r="U2" s="388"/>
      <c r="V2" s="388"/>
      <c r="AT2" s="7" t="s">
        <v>96</v>
      </c>
    </row>
    <row r="3" spans="1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78</v>
      </c>
    </row>
    <row r="4" spans="1:46" ht="24.95" customHeight="1" x14ac:dyDescent="0.2">
      <c r="B4" s="10"/>
      <c r="D4" s="11" t="s">
        <v>100</v>
      </c>
      <c r="L4" s="10"/>
      <c r="M4" s="12" t="s">
        <v>10</v>
      </c>
      <c r="AT4" s="7" t="s">
        <v>3</v>
      </c>
    </row>
    <row r="5" spans="1:46" ht="6.95" customHeight="1" x14ac:dyDescent="0.2">
      <c r="B5" s="10"/>
      <c r="L5" s="10"/>
    </row>
    <row r="6" spans="1:46" ht="12" customHeight="1" x14ac:dyDescent="0.2">
      <c r="B6" s="10"/>
      <c r="D6" s="13" t="s">
        <v>13</v>
      </c>
      <c r="L6" s="10"/>
    </row>
    <row r="7" spans="1:46" ht="31.5" customHeight="1" x14ac:dyDescent="0.2">
      <c r="B7" s="10"/>
      <c r="E7" s="404" t="str">
        <f>'Rekapitulace stavby'!K6</f>
        <v>72000 - Stavební úpravy vybraných částí Arcibiskupského zámku 
SO 03 Obnova vinných sklepů - expozice</v>
      </c>
      <c r="F7" s="405"/>
      <c r="G7" s="405"/>
      <c r="H7" s="405"/>
      <c r="L7" s="10"/>
    </row>
    <row r="8" spans="1:46" s="18" customFormat="1" ht="12" customHeight="1" x14ac:dyDescent="0.2">
      <c r="A8" s="15"/>
      <c r="B8" s="16"/>
      <c r="C8" s="15"/>
      <c r="D8" s="13" t="s">
        <v>101</v>
      </c>
      <c r="E8" s="15"/>
      <c r="F8" s="15"/>
      <c r="G8" s="15"/>
      <c r="H8" s="15"/>
      <c r="I8" s="15"/>
      <c r="J8" s="15"/>
      <c r="K8" s="15"/>
      <c r="L8" s="17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46" s="18" customFormat="1" ht="16.5" customHeight="1" x14ac:dyDescent="0.2">
      <c r="A9" s="15"/>
      <c r="B9" s="16"/>
      <c r="C9" s="15"/>
      <c r="D9" s="15"/>
      <c r="E9" s="362" t="s">
        <v>2241</v>
      </c>
      <c r="F9" s="403"/>
      <c r="G9" s="403"/>
      <c r="H9" s="403"/>
      <c r="I9" s="15"/>
      <c r="J9" s="15"/>
      <c r="K9" s="15"/>
      <c r="L9" s="17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6" s="18" customFormat="1" x14ac:dyDescent="0.2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7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46" s="18" customFormat="1" ht="12" customHeight="1" x14ac:dyDescent="0.2">
      <c r="A11" s="15"/>
      <c r="B11" s="16"/>
      <c r="C11" s="15"/>
      <c r="D11" s="13" t="s">
        <v>14</v>
      </c>
      <c r="E11" s="15"/>
      <c r="F11" s="19" t="s">
        <v>1</v>
      </c>
      <c r="G11" s="15"/>
      <c r="H11" s="15"/>
      <c r="I11" s="13" t="s">
        <v>15</v>
      </c>
      <c r="J11" s="19" t="s">
        <v>1</v>
      </c>
      <c r="K11" s="15"/>
      <c r="L11" s="17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46" s="18" customFormat="1" ht="12" customHeight="1" x14ac:dyDescent="0.2">
      <c r="A12" s="15"/>
      <c r="B12" s="16"/>
      <c r="C12" s="15"/>
      <c r="D12" s="13" t="s">
        <v>16</v>
      </c>
      <c r="E12" s="15"/>
      <c r="F12" s="19" t="s">
        <v>17</v>
      </c>
      <c r="G12" s="15"/>
      <c r="H12" s="15"/>
      <c r="I12" s="13" t="s">
        <v>18</v>
      </c>
      <c r="J12" s="20"/>
      <c r="K12" s="15"/>
      <c r="L12" s="17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46" s="18" customFormat="1" ht="10.9" customHeight="1" x14ac:dyDescent="0.2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7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46" s="18" customFormat="1" ht="12" customHeight="1" x14ac:dyDescent="0.2">
      <c r="A14" s="15"/>
      <c r="B14" s="16"/>
      <c r="C14" s="15"/>
      <c r="D14" s="13" t="s">
        <v>19</v>
      </c>
      <c r="E14" s="15"/>
      <c r="F14" s="15"/>
      <c r="G14" s="15"/>
      <c r="H14" s="15"/>
      <c r="I14" s="13" t="s">
        <v>20</v>
      </c>
      <c r="J14" s="19">
        <v>445151</v>
      </c>
      <c r="K14" s="15"/>
      <c r="L14" s="17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46" s="18" customFormat="1" ht="18" customHeight="1" x14ac:dyDescent="0.2">
      <c r="A15" s="15"/>
      <c r="B15" s="16"/>
      <c r="C15" s="15"/>
      <c r="D15" s="15"/>
      <c r="E15" s="387" t="s">
        <v>2304</v>
      </c>
      <c r="F15" s="373"/>
      <c r="G15" s="373"/>
      <c r="H15" s="373"/>
      <c r="I15" s="13" t="s">
        <v>21</v>
      </c>
      <c r="J15" s="19" t="s">
        <v>2303</v>
      </c>
      <c r="K15" s="15"/>
      <c r="L15" s="1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6" s="18" customFormat="1" ht="6.95" customHeight="1" x14ac:dyDescent="0.2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8" customFormat="1" ht="12" customHeight="1" x14ac:dyDescent="0.2">
      <c r="A17" s="15"/>
      <c r="B17" s="16"/>
      <c r="C17" s="15"/>
      <c r="D17" s="13" t="s">
        <v>22</v>
      </c>
      <c r="E17" s="15"/>
      <c r="F17" s="15"/>
      <c r="G17" s="15"/>
      <c r="H17" s="15"/>
      <c r="I17" s="13" t="s">
        <v>20</v>
      </c>
      <c r="J17" s="19" t="str">
        <f>'Rekapitulace stavby'!AN13</f>
        <v/>
      </c>
      <c r="K17" s="15"/>
      <c r="L17" s="17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8" customFormat="1" ht="18" customHeight="1" x14ac:dyDescent="0.2">
      <c r="A18" s="15"/>
      <c r="B18" s="16"/>
      <c r="C18" s="15"/>
      <c r="D18" s="15"/>
      <c r="E18" s="387" t="str">
        <f>'Rekapitulace stavby'!E14</f>
        <v xml:space="preserve"> </v>
      </c>
      <c r="F18" s="387"/>
      <c r="G18" s="387"/>
      <c r="H18" s="387"/>
      <c r="I18" s="13" t="s">
        <v>21</v>
      </c>
      <c r="J18" s="19" t="str">
        <f>'Rekapitulace stavby'!AN14</f>
        <v/>
      </c>
      <c r="K18" s="15"/>
      <c r="L18" s="17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8" customFormat="1" ht="6.95" customHeight="1" x14ac:dyDescent="0.2">
      <c r="A19" s="15"/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7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8" customFormat="1" ht="12" customHeight="1" x14ac:dyDescent="0.2">
      <c r="A20" s="15"/>
      <c r="B20" s="16"/>
      <c r="C20" s="15"/>
      <c r="D20" s="13" t="s">
        <v>24</v>
      </c>
      <c r="E20" s="15"/>
      <c r="F20" s="15"/>
      <c r="G20" s="15"/>
      <c r="H20" s="15"/>
      <c r="I20" s="13" t="s">
        <v>20</v>
      </c>
      <c r="J20" s="19" t="s">
        <v>1</v>
      </c>
      <c r="K20" s="15"/>
      <c r="L20" s="17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8" customFormat="1" ht="18" customHeight="1" x14ac:dyDescent="0.2">
      <c r="A21" s="15"/>
      <c r="B21" s="16"/>
      <c r="C21" s="15"/>
      <c r="D21" s="15"/>
      <c r="E21" s="19" t="s">
        <v>25</v>
      </c>
      <c r="F21" s="15"/>
      <c r="G21" s="15"/>
      <c r="H21" s="15"/>
      <c r="I21" s="13" t="s">
        <v>21</v>
      </c>
      <c r="J21" s="19" t="s">
        <v>1</v>
      </c>
      <c r="K21" s="15"/>
      <c r="L21" s="17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8" customFormat="1" ht="6.95" customHeight="1" x14ac:dyDescent="0.2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7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8" customFormat="1" ht="12" customHeight="1" x14ac:dyDescent="0.2">
      <c r="A23" s="15"/>
      <c r="B23" s="16"/>
      <c r="C23" s="15"/>
      <c r="D23" s="13" t="s">
        <v>27</v>
      </c>
      <c r="E23" s="15"/>
      <c r="F23" s="15"/>
      <c r="G23" s="15"/>
      <c r="H23" s="15"/>
      <c r="I23" s="13" t="s">
        <v>20</v>
      </c>
      <c r="J23" s="19" t="str">
        <f>IF('Rekapitulace stavby'!AN20="","",'Rekapitulace stavby'!AN20)</f>
        <v/>
      </c>
      <c r="K23" s="15"/>
      <c r="L23" s="17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8" customFormat="1" ht="18" customHeight="1" x14ac:dyDescent="0.2">
      <c r="A24" s="15"/>
      <c r="B24" s="16"/>
      <c r="C24" s="15"/>
      <c r="D24" s="15"/>
      <c r="E24" s="19" t="str">
        <f>IF('Rekapitulace stavby'!E21="","",'Rekapitulace stavby'!E21)</f>
        <v xml:space="preserve"> </v>
      </c>
      <c r="F24" s="15"/>
      <c r="G24" s="15"/>
      <c r="H24" s="15"/>
      <c r="I24" s="13" t="s">
        <v>21</v>
      </c>
      <c r="J24" s="19" t="str">
        <f>IF('Rekapitulace stavby'!AN21="","",'Rekapitulace stavby'!AN21)</f>
        <v/>
      </c>
      <c r="K24" s="15"/>
      <c r="L24" s="17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8" customFormat="1" ht="6.95" customHeight="1" x14ac:dyDescent="0.2">
      <c r="A25" s="15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7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8" customFormat="1" ht="12" customHeight="1" x14ac:dyDescent="0.2">
      <c r="A26" s="15"/>
      <c r="B26" s="16"/>
      <c r="C26" s="15"/>
      <c r="D26" s="13" t="s">
        <v>28</v>
      </c>
      <c r="E26" s="15"/>
      <c r="F26" s="15"/>
      <c r="G26" s="15"/>
      <c r="H26" s="15"/>
      <c r="I26" s="15"/>
      <c r="J26" s="15"/>
      <c r="K26" s="15"/>
      <c r="L26" s="17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24" customFormat="1" ht="16.5" customHeight="1" x14ac:dyDescent="0.2">
      <c r="A27" s="21"/>
      <c r="B27" s="22"/>
      <c r="C27" s="21"/>
      <c r="D27" s="21"/>
      <c r="E27" s="390" t="s">
        <v>1</v>
      </c>
      <c r="F27" s="390"/>
      <c r="G27" s="390"/>
      <c r="H27" s="390"/>
      <c r="I27" s="21"/>
      <c r="J27" s="21"/>
      <c r="K27" s="21"/>
      <c r="L27" s="2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s="18" customFormat="1" ht="6.95" customHeight="1" x14ac:dyDescent="0.2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7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8" customFormat="1" ht="6.95" customHeight="1" x14ac:dyDescent="0.2">
      <c r="A29" s="15"/>
      <c r="B29" s="16"/>
      <c r="C29" s="15"/>
      <c r="D29" s="25"/>
      <c r="E29" s="25"/>
      <c r="F29" s="25"/>
      <c r="G29" s="25"/>
      <c r="H29" s="25"/>
      <c r="I29" s="25"/>
      <c r="J29" s="25"/>
      <c r="K29" s="25"/>
      <c r="L29" s="17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8" customFormat="1" ht="25.35" customHeight="1" x14ac:dyDescent="0.2">
      <c r="A30" s="15"/>
      <c r="B30" s="16"/>
      <c r="C30" s="15"/>
      <c r="D30" s="26" t="s">
        <v>29</v>
      </c>
      <c r="E30" s="15"/>
      <c r="F30" s="15"/>
      <c r="G30" s="15"/>
      <c r="H30" s="15"/>
      <c r="I30" s="15"/>
      <c r="J30" s="27">
        <f>ROUND(J118, 2)</f>
        <v>0</v>
      </c>
      <c r="K30" s="15"/>
      <c r="L30" s="17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8" customFormat="1" ht="6.95" customHeight="1" x14ac:dyDescent="0.2">
      <c r="A31" s="15"/>
      <c r="B31" s="16"/>
      <c r="C31" s="15"/>
      <c r="D31" s="25"/>
      <c r="E31" s="25"/>
      <c r="F31" s="25"/>
      <c r="G31" s="25"/>
      <c r="H31" s="25"/>
      <c r="I31" s="25"/>
      <c r="J31" s="25"/>
      <c r="K31" s="25"/>
      <c r="L31" s="17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8" customFormat="1" ht="14.45" customHeight="1" x14ac:dyDescent="0.2">
      <c r="A32" s="15"/>
      <c r="B32" s="16"/>
      <c r="C32" s="15"/>
      <c r="D32" s="15"/>
      <c r="E32" s="15"/>
      <c r="F32" s="28" t="s">
        <v>31</v>
      </c>
      <c r="G32" s="15"/>
      <c r="H32" s="15"/>
      <c r="I32" s="28" t="s">
        <v>30</v>
      </c>
      <c r="J32" s="28" t="s">
        <v>32</v>
      </c>
      <c r="K32" s="15"/>
      <c r="L32" s="17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8" customFormat="1" ht="14.45" customHeight="1" x14ac:dyDescent="0.2">
      <c r="A33" s="15"/>
      <c r="B33" s="16"/>
      <c r="C33" s="15"/>
      <c r="D33" s="29" t="s">
        <v>33</v>
      </c>
      <c r="E33" s="13" t="s">
        <v>34</v>
      </c>
      <c r="F33" s="30">
        <f>ROUND((SUM(BE118:BE165)),  2)</f>
        <v>0</v>
      </c>
      <c r="G33" s="15"/>
      <c r="H33" s="15"/>
      <c r="I33" s="31">
        <v>0.21</v>
      </c>
      <c r="J33" s="30">
        <f>ROUND(((SUM(BE118:BE165))*I33),  2)</f>
        <v>0</v>
      </c>
      <c r="K33" s="15"/>
      <c r="L33" s="17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8" customFormat="1" ht="14.45" customHeight="1" x14ac:dyDescent="0.2">
      <c r="A34" s="15"/>
      <c r="B34" s="16"/>
      <c r="C34" s="15"/>
      <c r="D34" s="15"/>
      <c r="E34" s="13" t="s">
        <v>35</v>
      </c>
      <c r="F34" s="30">
        <f>ROUND((SUM(BF118:BF165)),  2)</f>
        <v>0</v>
      </c>
      <c r="G34" s="15"/>
      <c r="H34" s="15"/>
      <c r="I34" s="31">
        <v>0.12</v>
      </c>
      <c r="J34" s="30">
        <f>ROUND(((SUM(BF118:BF165))*I34),  2)</f>
        <v>0</v>
      </c>
      <c r="K34" s="15"/>
      <c r="L34" s="17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8" customFormat="1" ht="14.45" hidden="1" customHeight="1" x14ac:dyDescent="0.2">
      <c r="A35" s="15"/>
      <c r="B35" s="16"/>
      <c r="C35" s="15"/>
      <c r="D35" s="15"/>
      <c r="E35" s="13" t="s">
        <v>36</v>
      </c>
      <c r="F35" s="30">
        <f>ROUND((SUM(BG118:BG165)),  2)</f>
        <v>0</v>
      </c>
      <c r="G35" s="15"/>
      <c r="H35" s="15"/>
      <c r="I35" s="31">
        <v>0.21</v>
      </c>
      <c r="J35" s="30">
        <f>0</f>
        <v>0</v>
      </c>
      <c r="K35" s="15"/>
      <c r="L35" s="17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8" customFormat="1" ht="14.45" hidden="1" customHeight="1" x14ac:dyDescent="0.2">
      <c r="A36" s="15"/>
      <c r="B36" s="16"/>
      <c r="C36" s="15"/>
      <c r="D36" s="15"/>
      <c r="E36" s="13" t="s">
        <v>37</v>
      </c>
      <c r="F36" s="30">
        <f>ROUND((SUM(BH118:BH165)),  2)</f>
        <v>0</v>
      </c>
      <c r="G36" s="15"/>
      <c r="H36" s="15"/>
      <c r="I36" s="31">
        <v>0.12</v>
      </c>
      <c r="J36" s="30">
        <f>0</f>
        <v>0</v>
      </c>
      <c r="K36" s="15"/>
      <c r="L36" s="17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8" customFormat="1" ht="14.45" hidden="1" customHeight="1" x14ac:dyDescent="0.2">
      <c r="A37" s="15"/>
      <c r="B37" s="16"/>
      <c r="C37" s="15"/>
      <c r="D37" s="15"/>
      <c r="E37" s="13" t="s">
        <v>38</v>
      </c>
      <c r="F37" s="30">
        <f>ROUND((SUM(BI118:BI165)),  2)</f>
        <v>0</v>
      </c>
      <c r="G37" s="15"/>
      <c r="H37" s="15"/>
      <c r="I37" s="31">
        <v>0</v>
      </c>
      <c r="J37" s="30">
        <f>0</f>
        <v>0</v>
      </c>
      <c r="K37" s="15"/>
      <c r="L37" s="1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8" customFormat="1" ht="6.95" customHeight="1" x14ac:dyDescent="0.2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7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8" customFormat="1" ht="25.35" customHeight="1" x14ac:dyDescent="0.2">
      <c r="A39" s="15"/>
      <c r="B39" s="16"/>
      <c r="C39" s="32"/>
      <c r="D39" s="33" t="s">
        <v>39</v>
      </c>
      <c r="E39" s="34"/>
      <c r="F39" s="34"/>
      <c r="G39" s="35" t="s">
        <v>40</v>
      </c>
      <c r="H39" s="36" t="s">
        <v>41</v>
      </c>
      <c r="I39" s="34"/>
      <c r="J39" s="37">
        <f>SUM(J30:J37)</f>
        <v>0</v>
      </c>
      <c r="K39" s="38"/>
      <c r="L39" s="17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8" customFormat="1" ht="14.45" customHeight="1" x14ac:dyDescent="0.2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7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4.45" customHeight="1" x14ac:dyDescent="0.2">
      <c r="B41" s="10"/>
      <c r="L41" s="10"/>
    </row>
    <row r="42" spans="1:31" ht="14.45" customHeight="1" x14ac:dyDescent="0.2">
      <c r="B42" s="10"/>
      <c r="L42" s="10"/>
    </row>
    <row r="43" spans="1:31" ht="14.45" customHeight="1" x14ac:dyDescent="0.2">
      <c r="B43" s="10"/>
      <c r="L43" s="10"/>
    </row>
    <row r="44" spans="1:31" ht="14.45" customHeight="1" x14ac:dyDescent="0.2">
      <c r="B44" s="10"/>
      <c r="L44" s="10"/>
    </row>
    <row r="45" spans="1:31" ht="14.45" customHeight="1" x14ac:dyDescent="0.2">
      <c r="B45" s="10"/>
      <c r="L45" s="10"/>
    </row>
    <row r="46" spans="1:31" ht="14.45" customHeight="1" x14ac:dyDescent="0.2">
      <c r="B46" s="10"/>
      <c r="L46" s="10"/>
    </row>
    <row r="47" spans="1:31" ht="14.45" customHeight="1" x14ac:dyDescent="0.2">
      <c r="B47" s="10"/>
      <c r="L47" s="10"/>
    </row>
    <row r="48" spans="1:31" ht="14.45" customHeight="1" x14ac:dyDescent="0.2">
      <c r="B48" s="10"/>
      <c r="L48" s="10"/>
    </row>
    <row r="49" spans="1:31" ht="14.45" customHeight="1" x14ac:dyDescent="0.2">
      <c r="B49" s="10"/>
      <c r="L49" s="10"/>
    </row>
    <row r="50" spans="1:31" s="18" customFormat="1" ht="14.45" customHeight="1" x14ac:dyDescent="0.2">
      <c r="B50" s="17"/>
      <c r="D50" s="39" t="s">
        <v>42</v>
      </c>
      <c r="E50" s="40"/>
      <c r="F50" s="40"/>
      <c r="G50" s="39" t="s">
        <v>43</v>
      </c>
      <c r="H50" s="40"/>
      <c r="I50" s="40"/>
      <c r="J50" s="40"/>
      <c r="K50" s="40"/>
      <c r="L50" s="17"/>
    </row>
    <row r="51" spans="1:31" x14ac:dyDescent="0.2">
      <c r="B51" s="10"/>
      <c r="L51" s="10"/>
    </row>
    <row r="52" spans="1:31" x14ac:dyDescent="0.2">
      <c r="B52" s="10"/>
      <c r="L52" s="10"/>
    </row>
    <row r="53" spans="1:31" x14ac:dyDescent="0.2">
      <c r="B53" s="10"/>
      <c r="L53" s="10"/>
    </row>
    <row r="54" spans="1:31" x14ac:dyDescent="0.2">
      <c r="B54" s="10"/>
      <c r="L54" s="10"/>
    </row>
    <row r="55" spans="1:31" x14ac:dyDescent="0.2">
      <c r="B55" s="10"/>
      <c r="L55" s="10"/>
    </row>
    <row r="56" spans="1:31" x14ac:dyDescent="0.2">
      <c r="B56" s="10"/>
      <c r="L56" s="10"/>
    </row>
    <row r="57" spans="1:31" x14ac:dyDescent="0.2">
      <c r="B57" s="10"/>
      <c r="L57" s="10"/>
    </row>
    <row r="58" spans="1:31" x14ac:dyDescent="0.2">
      <c r="B58" s="10"/>
      <c r="L58" s="10"/>
    </row>
    <row r="59" spans="1:31" x14ac:dyDescent="0.2">
      <c r="B59" s="10"/>
      <c r="L59" s="10"/>
    </row>
    <row r="60" spans="1:31" x14ac:dyDescent="0.2">
      <c r="B60" s="10"/>
      <c r="L60" s="10"/>
    </row>
    <row r="61" spans="1:31" s="18" customFormat="1" ht="12.75" x14ac:dyDescent="0.2">
      <c r="A61" s="15"/>
      <c r="B61" s="16"/>
      <c r="C61" s="15"/>
      <c r="D61" s="41" t="s">
        <v>44</v>
      </c>
      <c r="E61" s="42"/>
      <c r="F61" s="43" t="s">
        <v>45</v>
      </c>
      <c r="G61" s="41" t="s">
        <v>44</v>
      </c>
      <c r="H61" s="42"/>
      <c r="I61" s="42"/>
      <c r="J61" s="44" t="s">
        <v>45</v>
      </c>
      <c r="K61" s="42"/>
      <c r="L61" s="17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x14ac:dyDescent="0.2">
      <c r="B62" s="10"/>
      <c r="L62" s="10"/>
    </row>
    <row r="63" spans="1:31" x14ac:dyDescent="0.2">
      <c r="B63" s="10"/>
      <c r="L63" s="10"/>
    </row>
    <row r="64" spans="1:31" x14ac:dyDescent="0.2">
      <c r="B64" s="10"/>
      <c r="L64" s="10"/>
    </row>
    <row r="65" spans="1:31" s="18" customFormat="1" ht="12.75" x14ac:dyDescent="0.2">
      <c r="A65" s="15"/>
      <c r="B65" s="16"/>
      <c r="C65" s="15"/>
      <c r="D65" s="39" t="s">
        <v>46</v>
      </c>
      <c r="E65" s="45"/>
      <c r="F65" s="45"/>
      <c r="G65" s="39" t="s">
        <v>47</v>
      </c>
      <c r="H65" s="45"/>
      <c r="I65" s="45"/>
      <c r="J65" s="45"/>
      <c r="K65" s="45"/>
      <c r="L65" s="17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x14ac:dyDescent="0.2">
      <c r="B66" s="10"/>
      <c r="L66" s="10"/>
    </row>
    <row r="67" spans="1:31" x14ac:dyDescent="0.2">
      <c r="B67" s="10"/>
      <c r="L67" s="10"/>
    </row>
    <row r="68" spans="1:31" x14ac:dyDescent="0.2">
      <c r="B68" s="10"/>
      <c r="L68" s="10"/>
    </row>
    <row r="69" spans="1:31" x14ac:dyDescent="0.2">
      <c r="B69" s="10"/>
      <c r="L69" s="10"/>
    </row>
    <row r="70" spans="1:31" x14ac:dyDescent="0.2">
      <c r="B70" s="10"/>
      <c r="L70" s="10"/>
    </row>
    <row r="71" spans="1:31" x14ac:dyDescent="0.2">
      <c r="B71" s="10"/>
      <c r="L71" s="10"/>
    </row>
    <row r="72" spans="1:31" x14ac:dyDescent="0.2">
      <c r="B72" s="10"/>
      <c r="L72" s="10"/>
    </row>
    <row r="73" spans="1:31" x14ac:dyDescent="0.2">
      <c r="B73" s="10"/>
      <c r="L73" s="10"/>
    </row>
    <row r="74" spans="1:31" x14ac:dyDescent="0.2">
      <c r="B74" s="10"/>
      <c r="L74" s="10"/>
    </row>
    <row r="75" spans="1:31" x14ac:dyDescent="0.2">
      <c r="B75" s="10"/>
      <c r="L75" s="10"/>
    </row>
    <row r="76" spans="1:31" s="18" customFormat="1" ht="12.75" x14ac:dyDescent="0.2">
      <c r="A76" s="15"/>
      <c r="B76" s="16"/>
      <c r="C76" s="15"/>
      <c r="D76" s="41" t="s">
        <v>44</v>
      </c>
      <c r="E76" s="42"/>
      <c r="F76" s="43" t="s">
        <v>45</v>
      </c>
      <c r="G76" s="41" t="s">
        <v>44</v>
      </c>
      <c r="H76" s="42"/>
      <c r="I76" s="42"/>
      <c r="J76" s="44" t="s">
        <v>45</v>
      </c>
      <c r="K76" s="42"/>
      <c r="L76" s="17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8" customFormat="1" ht="14.45" customHeight="1" x14ac:dyDescent="0.2">
      <c r="A77" s="15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17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81" spans="1:47" s="18" customFormat="1" ht="6.95" customHeight="1" x14ac:dyDescent="0.2">
      <c r="A81" s="15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17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47" s="18" customFormat="1" ht="24.95" customHeight="1" x14ac:dyDescent="0.2">
      <c r="A82" s="15"/>
      <c r="B82" s="16"/>
      <c r="C82" s="11" t="s">
        <v>103</v>
      </c>
      <c r="D82" s="15"/>
      <c r="E82" s="15"/>
      <c r="F82" s="15"/>
      <c r="G82" s="15"/>
      <c r="H82" s="15"/>
      <c r="I82" s="15"/>
      <c r="J82" s="15"/>
      <c r="K82" s="15"/>
      <c r="L82" s="17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47" s="18" customFormat="1" ht="6.95" customHeight="1" x14ac:dyDescent="0.2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7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47" s="18" customFormat="1" ht="12" customHeight="1" x14ac:dyDescent="0.2">
      <c r="A84" s="15"/>
      <c r="B84" s="16"/>
      <c r="C84" s="13" t="s">
        <v>13</v>
      </c>
      <c r="D84" s="15"/>
      <c r="E84" s="15"/>
      <c r="F84" s="15"/>
      <c r="G84" s="15"/>
      <c r="H84" s="15"/>
      <c r="I84" s="15"/>
      <c r="J84" s="15"/>
      <c r="K84" s="15"/>
      <c r="L84" s="17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47" s="18" customFormat="1" ht="27.75" customHeight="1" x14ac:dyDescent="0.2">
      <c r="A85" s="15"/>
      <c r="B85" s="16"/>
      <c r="C85" s="15"/>
      <c r="D85" s="15"/>
      <c r="E85" s="404" t="str">
        <f>E7</f>
        <v>72000 - Stavební úpravy vybraných částí Arcibiskupského zámku 
SO 03 Obnova vinných sklepů - expozice</v>
      </c>
      <c r="F85" s="405"/>
      <c r="G85" s="405"/>
      <c r="H85" s="405"/>
      <c r="I85" s="15"/>
      <c r="J85" s="15"/>
      <c r="K85" s="15"/>
      <c r="L85" s="17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47" s="18" customFormat="1" ht="12" customHeight="1" x14ac:dyDescent="0.2">
      <c r="A86" s="15"/>
      <c r="B86" s="16"/>
      <c r="C86" s="13" t="s">
        <v>101</v>
      </c>
      <c r="D86" s="15"/>
      <c r="E86" s="15"/>
      <c r="F86" s="15"/>
      <c r="G86" s="15"/>
      <c r="H86" s="15"/>
      <c r="I86" s="15"/>
      <c r="J86" s="15"/>
      <c r="K86" s="15"/>
      <c r="L86" s="17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47" s="18" customFormat="1" ht="16.5" customHeight="1" x14ac:dyDescent="0.2">
      <c r="A87" s="15"/>
      <c r="B87" s="16"/>
      <c r="C87" s="15"/>
      <c r="D87" s="15"/>
      <c r="E87" s="362" t="str">
        <f>E9</f>
        <v>D.2.1 - Areálová kanalizace</v>
      </c>
      <c r="F87" s="403"/>
      <c r="G87" s="403"/>
      <c r="H87" s="403"/>
      <c r="I87" s="15"/>
      <c r="J87" s="15"/>
      <c r="K87" s="15"/>
      <c r="L87" s="17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47" s="18" customFormat="1" ht="6.95" customHeight="1" x14ac:dyDescent="0.2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7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47" s="18" customFormat="1" ht="12" customHeight="1" x14ac:dyDescent="0.2">
      <c r="A89" s="15"/>
      <c r="B89" s="16"/>
      <c r="C89" s="13" t="s">
        <v>16</v>
      </c>
      <c r="D89" s="15"/>
      <c r="E89" s="15"/>
      <c r="F89" s="19" t="str">
        <f>F12</f>
        <v>Kroměříž</v>
      </c>
      <c r="G89" s="15"/>
      <c r="H89" s="15"/>
      <c r="I89" s="13" t="s">
        <v>18</v>
      </c>
      <c r="J89" s="20"/>
      <c r="K89" s="15"/>
      <c r="L89" s="17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47" s="18" customFormat="1" ht="6.95" customHeight="1" x14ac:dyDescent="0.2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7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47" s="18" customFormat="1" ht="15.2" customHeight="1" x14ac:dyDescent="0.2">
      <c r="A91" s="15"/>
      <c r="B91" s="16"/>
      <c r="C91" s="13" t="s">
        <v>19</v>
      </c>
      <c r="D91" s="15"/>
      <c r="E91" s="15"/>
      <c r="F91" s="19" t="str">
        <f>E15</f>
        <v>Arcibiskupství olomoucké, Wurmova 562/9, 779 00 Olomouc</v>
      </c>
      <c r="G91" s="15"/>
      <c r="H91" s="15"/>
      <c r="I91" s="13" t="s">
        <v>24</v>
      </c>
      <c r="J91" s="50"/>
      <c r="K91" s="15"/>
      <c r="L91" s="17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47" s="18" customFormat="1" ht="15.2" customHeight="1" x14ac:dyDescent="0.2">
      <c r="A92" s="15"/>
      <c r="B92" s="16"/>
      <c r="C92" s="13" t="s">
        <v>22</v>
      </c>
      <c r="D92" s="15"/>
      <c r="E92" s="15"/>
      <c r="F92" s="19" t="str">
        <f>IF(E18="","",E18)</f>
        <v xml:space="preserve"> </v>
      </c>
      <c r="G92" s="15"/>
      <c r="H92" s="15"/>
      <c r="I92" s="13" t="s">
        <v>27</v>
      </c>
      <c r="J92" s="50" t="str">
        <f>E24</f>
        <v xml:space="preserve"> </v>
      </c>
      <c r="K92" s="15"/>
      <c r="L92" s="17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47" s="18" customFormat="1" ht="10.35" customHeight="1" x14ac:dyDescent="0.2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7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47" s="18" customFormat="1" ht="29.25" customHeight="1" x14ac:dyDescent="0.2">
      <c r="A94" s="15"/>
      <c r="B94" s="16"/>
      <c r="C94" s="51" t="s">
        <v>104</v>
      </c>
      <c r="D94" s="32"/>
      <c r="E94" s="32"/>
      <c r="F94" s="32"/>
      <c r="G94" s="32"/>
      <c r="H94" s="32"/>
      <c r="I94" s="32"/>
      <c r="J94" s="52" t="s">
        <v>105</v>
      </c>
      <c r="K94" s="32"/>
      <c r="L94" s="17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47" s="18" customFormat="1" ht="10.35" customHeight="1" x14ac:dyDescent="0.2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7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47" s="18" customFormat="1" ht="22.9" customHeight="1" x14ac:dyDescent="0.2">
      <c r="A96" s="15"/>
      <c r="B96" s="16"/>
      <c r="C96" s="53" t="s">
        <v>106</v>
      </c>
      <c r="D96" s="15"/>
      <c r="E96" s="15"/>
      <c r="F96" s="15"/>
      <c r="G96" s="15"/>
      <c r="H96" s="15"/>
      <c r="I96" s="15"/>
      <c r="J96" s="27">
        <f>J118</f>
        <v>0</v>
      </c>
      <c r="K96" s="15"/>
      <c r="L96" s="17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U96" s="7" t="s">
        <v>107</v>
      </c>
    </row>
    <row r="97" spans="1:31" s="54" customFormat="1" ht="24.95" customHeight="1" x14ac:dyDescent="0.2">
      <c r="B97" s="55"/>
      <c r="D97" s="56" t="s">
        <v>1340</v>
      </c>
      <c r="E97" s="57"/>
      <c r="F97" s="57"/>
      <c r="G97" s="57"/>
      <c r="H97" s="57"/>
      <c r="I97" s="57"/>
      <c r="J97" s="58">
        <f>J119</f>
        <v>0</v>
      </c>
      <c r="L97" s="55"/>
    </row>
    <row r="98" spans="1:31" s="54" customFormat="1" ht="24.95" customHeight="1" x14ac:dyDescent="0.2">
      <c r="B98" s="55"/>
      <c r="D98" s="56" t="s">
        <v>1347</v>
      </c>
      <c r="E98" s="57"/>
      <c r="F98" s="57"/>
      <c r="G98" s="57"/>
      <c r="H98" s="57"/>
      <c r="I98" s="57"/>
      <c r="J98" s="58">
        <f>J164</f>
        <v>0</v>
      </c>
      <c r="L98" s="55"/>
    </row>
    <row r="99" spans="1:31" s="18" customFormat="1" ht="21.75" customHeight="1" x14ac:dyDescent="0.2">
      <c r="A99" s="15"/>
      <c r="B99" s="16"/>
      <c r="C99" s="15"/>
      <c r="D99" s="15"/>
      <c r="E99" s="15"/>
      <c r="F99" s="15"/>
      <c r="G99" s="15"/>
      <c r="H99" s="15"/>
      <c r="I99" s="15"/>
      <c r="J99" s="15"/>
      <c r="K99" s="15"/>
      <c r="L99" s="17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s="18" customFormat="1" ht="6.95" customHeight="1" x14ac:dyDescent="0.2">
      <c r="A100" s="15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17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4" spans="1:31" s="18" customFormat="1" ht="6.95" customHeight="1" x14ac:dyDescent="0.2">
      <c r="A104" s="15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17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s="18" customFormat="1" ht="24.95" customHeight="1" x14ac:dyDescent="0.2">
      <c r="A105" s="15"/>
      <c r="B105" s="16"/>
      <c r="C105" s="11" t="s">
        <v>125</v>
      </c>
      <c r="D105" s="15"/>
      <c r="E105" s="15"/>
      <c r="F105" s="15"/>
      <c r="G105" s="15"/>
      <c r="H105" s="15"/>
      <c r="I105" s="15"/>
      <c r="J105" s="15"/>
      <c r="K105" s="15"/>
      <c r="L105" s="17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s="18" customFormat="1" ht="6.95" customHeight="1" x14ac:dyDescent="0.2">
      <c r="A106" s="15"/>
      <c r="B106" s="16"/>
      <c r="C106" s="15"/>
      <c r="D106" s="15"/>
      <c r="E106" s="15"/>
      <c r="F106" s="15"/>
      <c r="G106" s="15"/>
      <c r="H106" s="15"/>
      <c r="I106" s="15"/>
      <c r="J106" s="15"/>
      <c r="K106" s="15"/>
      <c r="L106" s="17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s="18" customFormat="1" ht="12" customHeight="1" x14ac:dyDescent="0.2">
      <c r="A107" s="15"/>
      <c r="B107" s="16"/>
      <c r="C107" s="13" t="s">
        <v>13</v>
      </c>
      <c r="D107" s="15"/>
      <c r="E107" s="15"/>
      <c r="F107" s="15"/>
      <c r="G107" s="15"/>
      <c r="H107" s="15"/>
      <c r="I107" s="15"/>
      <c r="J107" s="15"/>
      <c r="K107" s="15"/>
      <c r="L107" s="17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s="18" customFormat="1" ht="26.25" customHeight="1" x14ac:dyDescent="0.2">
      <c r="A108" s="15"/>
      <c r="B108" s="16"/>
      <c r="C108" s="15"/>
      <c r="D108" s="15"/>
      <c r="E108" s="404" t="str">
        <f>E7</f>
        <v>72000 - Stavební úpravy vybraných částí Arcibiskupského zámku 
SO 03 Obnova vinných sklepů - expozice</v>
      </c>
      <c r="F108" s="405"/>
      <c r="G108" s="405"/>
      <c r="H108" s="405"/>
      <c r="I108" s="15"/>
      <c r="J108" s="15"/>
      <c r="K108" s="15"/>
      <c r="L108" s="17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s="18" customFormat="1" ht="12" customHeight="1" x14ac:dyDescent="0.2">
      <c r="A109" s="15"/>
      <c r="B109" s="16"/>
      <c r="C109" s="13" t="s">
        <v>101</v>
      </c>
      <c r="D109" s="15"/>
      <c r="E109" s="15"/>
      <c r="F109" s="15"/>
      <c r="G109" s="15"/>
      <c r="H109" s="15"/>
      <c r="I109" s="15"/>
      <c r="J109" s="15"/>
      <c r="K109" s="15"/>
      <c r="L109" s="17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s="18" customFormat="1" ht="16.5" customHeight="1" x14ac:dyDescent="0.2">
      <c r="A110" s="15"/>
      <c r="B110" s="16"/>
      <c r="C110" s="15"/>
      <c r="D110" s="15"/>
      <c r="E110" s="362" t="s">
        <v>2705</v>
      </c>
      <c r="F110" s="403"/>
      <c r="G110" s="403"/>
      <c r="H110" s="403"/>
      <c r="I110" s="15"/>
      <c r="J110" s="15"/>
      <c r="K110" s="15"/>
      <c r="L110" s="17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s="18" customFormat="1" ht="6.95" customHeight="1" x14ac:dyDescent="0.2">
      <c r="A111" s="15"/>
      <c r="B111" s="16"/>
      <c r="C111" s="15"/>
      <c r="D111" s="15"/>
      <c r="E111" s="15"/>
      <c r="F111" s="15"/>
      <c r="G111" s="15"/>
      <c r="H111" s="15"/>
      <c r="I111" s="15"/>
      <c r="J111" s="15"/>
      <c r="K111" s="15"/>
      <c r="L111" s="17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s="18" customFormat="1" ht="12" customHeight="1" x14ac:dyDescent="0.2">
      <c r="A112" s="15"/>
      <c r="B112" s="16"/>
      <c r="C112" s="13" t="s">
        <v>16</v>
      </c>
      <c r="D112" s="15"/>
      <c r="E112" s="15"/>
      <c r="F112" s="19" t="str">
        <f>F12</f>
        <v>Kroměříž</v>
      </c>
      <c r="G112" s="15"/>
      <c r="H112" s="15"/>
      <c r="I112" s="13"/>
      <c r="J112" s="20" t="str">
        <f>IF(J12="","",J12)</f>
        <v/>
      </c>
      <c r="K112" s="15"/>
      <c r="L112" s="17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65" s="18" customFormat="1" ht="6.95" customHeight="1" x14ac:dyDescent="0.2">
      <c r="A113" s="15"/>
      <c r="B113" s="16"/>
      <c r="C113" s="15"/>
      <c r="D113" s="15"/>
      <c r="E113" s="15"/>
      <c r="F113" s="15"/>
      <c r="G113" s="15"/>
      <c r="H113" s="15"/>
      <c r="I113" s="15"/>
      <c r="J113" s="15"/>
      <c r="K113" s="15"/>
      <c r="L113" s="17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65" s="18" customFormat="1" ht="15.2" customHeight="1" x14ac:dyDescent="0.2">
      <c r="A114" s="15"/>
      <c r="B114" s="16"/>
      <c r="C114" s="13" t="s">
        <v>19</v>
      </c>
      <c r="D114" s="15"/>
      <c r="E114" s="15"/>
      <c r="F114" s="19" t="str">
        <f>E15</f>
        <v>Arcibiskupství olomoucké, Wurmova 562/9, 779 00 Olomouc</v>
      </c>
      <c r="G114" s="15"/>
      <c r="H114" s="15"/>
      <c r="I114" s="13" t="s">
        <v>24</v>
      </c>
      <c r="J114" s="50"/>
      <c r="K114" s="15"/>
      <c r="L114" s="17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65" s="18" customFormat="1" ht="15.2" customHeight="1" x14ac:dyDescent="0.2">
      <c r="A115" s="15"/>
      <c r="B115" s="16"/>
      <c r="C115" s="13" t="s">
        <v>22</v>
      </c>
      <c r="D115" s="15"/>
      <c r="E115" s="15"/>
      <c r="F115" s="19" t="str">
        <f>IF(E18="","",E18)</f>
        <v xml:space="preserve"> </v>
      </c>
      <c r="G115" s="15"/>
      <c r="H115" s="15"/>
      <c r="I115" s="13" t="s">
        <v>27</v>
      </c>
      <c r="J115" s="50" t="str">
        <f>E24</f>
        <v xml:space="preserve"> </v>
      </c>
      <c r="K115" s="15"/>
      <c r="L115" s="17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65" s="18" customFormat="1" ht="10.35" customHeight="1" x14ac:dyDescent="0.2">
      <c r="A116" s="15"/>
      <c r="B116" s="16"/>
      <c r="C116" s="15"/>
      <c r="D116" s="15"/>
      <c r="E116" s="15"/>
      <c r="F116" s="15"/>
      <c r="G116" s="15"/>
      <c r="H116" s="15"/>
      <c r="I116" s="15"/>
      <c r="J116" s="15"/>
      <c r="K116" s="15"/>
      <c r="L116" s="17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65" s="68" customFormat="1" ht="29.25" customHeight="1" x14ac:dyDescent="0.2">
      <c r="A117" s="59"/>
      <c r="B117" s="60"/>
      <c r="C117" s="61" t="s">
        <v>126</v>
      </c>
      <c r="D117" s="62" t="s">
        <v>53</v>
      </c>
      <c r="E117" s="62" t="s">
        <v>50</v>
      </c>
      <c r="F117" s="62" t="s">
        <v>51</v>
      </c>
      <c r="G117" s="62" t="s">
        <v>127</v>
      </c>
      <c r="H117" s="62" t="s">
        <v>128</v>
      </c>
      <c r="I117" s="62" t="s">
        <v>129</v>
      </c>
      <c r="J117" s="62" t="s">
        <v>105</v>
      </c>
      <c r="K117" s="63" t="s">
        <v>130</v>
      </c>
      <c r="L117" s="64"/>
      <c r="M117" s="65" t="s">
        <v>1</v>
      </c>
      <c r="N117" s="66" t="s">
        <v>33</v>
      </c>
      <c r="O117" s="66" t="s">
        <v>131</v>
      </c>
      <c r="P117" s="66" t="s">
        <v>132</v>
      </c>
      <c r="Q117" s="66" t="s">
        <v>133</v>
      </c>
      <c r="R117" s="66" t="s">
        <v>134</v>
      </c>
      <c r="S117" s="66" t="s">
        <v>135</v>
      </c>
      <c r="T117" s="67" t="s">
        <v>136</v>
      </c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</row>
    <row r="118" spans="1:65" s="18" customFormat="1" ht="22.9" customHeight="1" x14ac:dyDescent="0.25">
      <c r="A118" s="15"/>
      <c r="B118" s="16"/>
      <c r="C118" s="69" t="s">
        <v>137</v>
      </c>
      <c r="D118" s="15"/>
      <c r="E118" s="15"/>
      <c r="F118" s="15"/>
      <c r="G118" s="15"/>
      <c r="H118" s="15"/>
      <c r="I118" s="15"/>
      <c r="J118" s="70">
        <f>J119+J143+J148+J161+J164</f>
        <v>0</v>
      </c>
      <c r="K118" s="15"/>
      <c r="L118" s="16"/>
      <c r="M118" s="71"/>
      <c r="N118" s="72"/>
      <c r="O118" s="25"/>
      <c r="P118" s="73">
        <f>P119+P164</f>
        <v>0</v>
      </c>
      <c r="Q118" s="25"/>
      <c r="R118" s="73">
        <f>R119+R164</f>
        <v>0</v>
      </c>
      <c r="S118" s="25"/>
      <c r="T118" s="74">
        <f>T119+T164</f>
        <v>0</v>
      </c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7" t="s">
        <v>67</v>
      </c>
      <c r="AU118" s="7" t="s">
        <v>107</v>
      </c>
      <c r="BK118" s="75">
        <f>BK119+BK164</f>
        <v>0</v>
      </c>
    </row>
    <row r="119" spans="1:65" s="76" customFormat="1" ht="25.9" customHeight="1" x14ac:dyDescent="0.2">
      <c r="B119" s="77"/>
      <c r="D119" s="78" t="s">
        <v>67</v>
      </c>
      <c r="E119" s="79" t="s">
        <v>76</v>
      </c>
      <c r="F119" s="79" t="s">
        <v>141</v>
      </c>
      <c r="J119" s="80">
        <f>SUM(J120:J142)</f>
        <v>0</v>
      </c>
      <c r="L119" s="77"/>
      <c r="M119" s="81"/>
      <c r="N119" s="82"/>
      <c r="O119" s="82"/>
      <c r="P119" s="83">
        <f>SUM(P120:P142)</f>
        <v>0</v>
      </c>
      <c r="Q119" s="82"/>
      <c r="R119" s="83">
        <f>SUM(R120:R142)</f>
        <v>0</v>
      </c>
      <c r="S119" s="82"/>
      <c r="T119" s="84">
        <f>SUM(T120:T142)</f>
        <v>0</v>
      </c>
      <c r="AR119" s="78" t="s">
        <v>76</v>
      </c>
      <c r="AT119" s="85" t="s">
        <v>67</v>
      </c>
      <c r="AU119" s="85" t="s">
        <v>68</v>
      </c>
      <c r="AY119" s="78" t="s">
        <v>140</v>
      </c>
      <c r="BK119" s="86">
        <f>SUM(BK120:BK142)</f>
        <v>0</v>
      </c>
    </row>
    <row r="120" spans="1:65" s="18" customFormat="1" ht="16.5" customHeight="1" x14ac:dyDescent="0.2">
      <c r="A120" s="15"/>
      <c r="B120" s="16"/>
      <c r="C120" s="87" t="s">
        <v>76</v>
      </c>
      <c r="D120" s="87" t="s">
        <v>142</v>
      </c>
      <c r="E120" s="88" t="s">
        <v>2242</v>
      </c>
      <c r="F120" s="89" t="s">
        <v>2243</v>
      </c>
      <c r="G120" s="90" t="s">
        <v>145</v>
      </c>
      <c r="H120" s="91">
        <v>6.75</v>
      </c>
      <c r="I120" s="2"/>
      <c r="J120" s="92">
        <f>ROUND(I120*H120,2)</f>
        <v>0</v>
      </c>
      <c r="K120" s="89" t="s">
        <v>2705</v>
      </c>
      <c r="L120" s="16"/>
      <c r="M120" s="93" t="s">
        <v>1</v>
      </c>
      <c r="N120" s="94" t="s">
        <v>34</v>
      </c>
      <c r="O120" s="95">
        <v>0</v>
      </c>
      <c r="P120" s="95">
        <f>O120*H120</f>
        <v>0</v>
      </c>
      <c r="Q120" s="95">
        <v>0</v>
      </c>
      <c r="R120" s="95">
        <f>Q120*H120</f>
        <v>0</v>
      </c>
      <c r="S120" s="95">
        <v>0</v>
      </c>
      <c r="T120" s="96">
        <f>S120*H120</f>
        <v>0</v>
      </c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R120" s="97" t="s">
        <v>147</v>
      </c>
      <c r="AT120" s="97" t="s">
        <v>142</v>
      </c>
      <c r="AU120" s="97" t="s">
        <v>76</v>
      </c>
      <c r="AY120" s="7" t="s">
        <v>140</v>
      </c>
      <c r="BE120" s="98">
        <f>IF(N120="základní",J120,0)</f>
        <v>0</v>
      </c>
      <c r="BF120" s="98">
        <f>IF(N120="snížená",J120,0)</f>
        <v>0</v>
      </c>
      <c r="BG120" s="98">
        <f>IF(N120="zákl. přenesená",J120,0)</f>
        <v>0</v>
      </c>
      <c r="BH120" s="98">
        <f>IF(N120="sníž. přenesená",J120,0)</f>
        <v>0</v>
      </c>
      <c r="BI120" s="98">
        <f>IF(N120="nulová",J120,0)</f>
        <v>0</v>
      </c>
      <c r="BJ120" s="7" t="s">
        <v>76</v>
      </c>
      <c r="BK120" s="98">
        <f>ROUND(I120*H120,2)</f>
        <v>0</v>
      </c>
      <c r="BL120" s="7" t="s">
        <v>147</v>
      </c>
      <c r="BM120" s="97" t="s">
        <v>78</v>
      </c>
    </row>
    <row r="121" spans="1:65" s="172" customFormat="1" x14ac:dyDescent="0.2">
      <c r="B121" s="173"/>
      <c r="D121" s="99" t="s">
        <v>151</v>
      </c>
      <c r="E121" s="174" t="s">
        <v>1</v>
      </c>
      <c r="F121" s="175" t="s">
        <v>2244</v>
      </c>
      <c r="H121" s="176">
        <v>6.75</v>
      </c>
      <c r="L121" s="173"/>
      <c r="M121" s="177"/>
      <c r="N121" s="178"/>
      <c r="O121" s="178"/>
      <c r="P121" s="178"/>
      <c r="Q121" s="178"/>
      <c r="R121" s="178"/>
      <c r="S121" s="178"/>
      <c r="T121" s="179"/>
      <c r="AT121" s="174" t="s">
        <v>151</v>
      </c>
      <c r="AU121" s="174" t="s">
        <v>76</v>
      </c>
      <c r="AV121" s="172" t="s">
        <v>78</v>
      </c>
      <c r="AW121" s="172" t="s">
        <v>26</v>
      </c>
      <c r="AX121" s="172" t="s">
        <v>68</v>
      </c>
      <c r="AY121" s="174" t="s">
        <v>140</v>
      </c>
    </row>
    <row r="122" spans="1:65" s="180" customFormat="1" x14ac:dyDescent="0.2">
      <c r="B122" s="181"/>
      <c r="D122" s="99" t="s">
        <v>151</v>
      </c>
      <c r="E122" s="182" t="s">
        <v>1</v>
      </c>
      <c r="F122" s="183" t="s">
        <v>157</v>
      </c>
      <c r="H122" s="184">
        <v>6.75</v>
      </c>
      <c r="L122" s="181"/>
      <c r="M122" s="185"/>
      <c r="N122" s="186"/>
      <c r="O122" s="186"/>
      <c r="P122" s="186"/>
      <c r="Q122" s="186"/>
      <c r="R122" s="186"/>
      <c r="S122" s="186"/>
      <c r="T122" s="187"/>
      <c r="AT122" s="182" t="s">
        <v>151</v>
      </c>
      <c r="AU122" s="182" t="s">
        <v>76</v>
      </c>
      <c r="AV122" s="180" t="s">
        <v>147</v>
      </c>
      <c r="AW122" s="180" t="s">
        <v>26</v>
      </c>
      <c r="AX122" s="180" t="s">
        <v>76</v>
      </c>
      <c r="AY122" s="182" t="s">
        <v>140</v>
      </c>
    </row>
    <row r="123" spans="1:65" s="18" customFormat="1" ht="24.2" customHeight="1" x14ac:dyDescent="0.2">
      <c r="A123" s="15"/>
      <c r="B123" s="16"/>
      <c r="C123" s="87" t="s">
        <v>78</v>
      </c>
      <c r="D123" s="87" t="s">
        <v>142</v>
      </c>
      <c r="E123" s="88" t="s">
        <v>1348</v>
      </c>
      <c r="F123" s="89" t="s">
        <v>2245</v>
      </c>
      <c r="G123" s="90" t="s">
        <v>145</v>
      </c>
      <c r="H123" s="91">
        <v>41.76</v>
      </c>
      <c r="I123" s="2"/>
      <c r="J123" s="92">
        <f>ROUND(I123*H123,2)</f>
        <v>0</v>
      </c>
      <c r="K123" s="89" t="s">
        <v>2705</v>
      </c>
      <c r="L123" s="16"/>
      <c r="M123" s="93" t="s">
        <v>1</v>
      </c>
      <c r="N123" s="94" t="s">
        <v>34</v>
      </c>
      <c r="O123" s="95">
        <v>0</v>
      </c>
      <c r="P123" s="95">
        <f>O123*H123</f>
        <v>0</v>
      </c>
      <c r="Q123" s="95">
        <v>0</v>
      </c>
      <c r="R123" s="95">
        <f>Q123*H123</f>
        <v>0</v>
      </c>
      <c r="S123" s="95">
        <v>0</v>
      </c>
      <c r="T123" s="96">
        <f>S123*H123</f>
        <v>0</v>
      </c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R123" s="97" t="s">
        <v>147</v>
      </c>
      <c r="AT123" s="97" t="s">
        <v>142</v>
      </c>
      <c r="AU123" s="97" t="s">
        <v>76</v>
      </c>
      <c r="AY123" s="7" t="s">
        <v>140</v>
      </c>
      <c r="BE123" s="98">
        <f>IF(N123="základní",J123,0)</f>
        <v>0</v>
      </c>
      <c r="BF123" s="98">
        <f>IF(N123="snížená",J123,0)</f>
        <v>0</v>
      </c>
      <c r="BG123" s="98">
        <f>IF(N123="zákl. přenesená",J123,0)</f>
        <v>0</v>
      </c>
      <c r="BH123" s="98">
        <f>IF(N123="sníž. přenesená",J123,0)</f>
        <v>0</v>
      </c>
      <c r="BI123" s="98">
        <f>IF(N123="nulová",J123,0)</f>
        <v>0</v>
      </c>
      <c r="BJ123" s="7" t="s">
        <v>76</v>
      </c>
      <c r="BK123" s="98">
        <f>ROUND(I123*H123,2)</f>
        <v>0</v>
      </c>
      <c r="BL123" s="7" t="s">
        <v>147</v>
      </c>
      <c r="BM123" s="97" t="s">
        <v>147</v>
      </c>
    </row>
    <row r="124" spans="1:65" s="172" customFormat="1" x14ac:dyDescent="0.2">
      <c r="B124" s="173"/>
      <c r="D124" s="99" t="s">
        <v>151</v>
      </c>
      <c r="E124" s="174" t="s">
        <v>1</v>
      </c>
      <c r="F124" s="175" t="s">
        <v>2246</v>
      </c>
      <c r="H124" s="176">
        <v>41.76</v>
      </c>
      <c r="L124" s="173"/>
      <c r="M124" s="177"/>
      <c r="N124" s="178"/>
      <c r="O124" s="178"/>
      <c r="P124" s="178"/>
      <c r="Q124" s="178"/>
      <c r="R124" s="178"/>
      <c r="S124" s="178"/>
      <c r="T124" s="179"/>
      <c r="AT124" s="174" t="s">
        <v>151</v>
      </c>
      <c r="AU124" s="174" t="s">
        <v>76</v>
      </c>
      <c r="AV124" s="172" t="s">
        <v>78</v>
      </c>
      <c r="AW124" s="172" t="s">
        <v>26</v>
      </c>
      <c r="AX124" s="172" t="s">
        <v>68</v>
      </c>
      <c r="AY124" s="174" t="s">
        <v>140</v>
      </c>
    </row>
    <row r="125" spans="1:65" s="180" customFormat="1" x14ac:dyDescent="0.2">
      <c r="B125" s="181"/>
      <c r="D125" s="99" t="s">
        <v>151</v>
      </c>
      <c r="E125" s="182" t="s">
        <v>1</v>
      </c>
      <c r="F125" s="183" t="s">
        <v>157</v>
      </c>
      <c r="H125" s="184">
        <v>41.76</v>
      </c>
      <c r="L125" s="181"/>
      <c r="M125" s="185"/>
      <c r="N125" s="186"/>
      <c r="O125" s="186"/>
      <c r="P125" s="186"/>
      <c r="Q125" s="186"/>
      <c r="R125" s="186"/>
      <c r="S125" s="186"/>
      <c r="T125" s="187"/>
      <c r="AT125" s="182" t="s">
        <v>151</v>
      </c>
      <c r="AU125" s="182" t="s">
        <v>76</v>
      </c>
      <c r="AV125" s="180" t="s">
        <v>147</v>
      </c>
      <c r="AW125" s="180" t="s">
        <v>26</v>
      </c>
      <c r="AX125" s="180" t="s">
        <v>76</v>
      </c>
      <c r="AY125" s="182" t="s">
        <v>140</v>
      </c>
    </row>
    <row r="126" spans="1:65" s="18" customFormat="1" ht="16.5" customHeight="1" x14ac:dyDescent="0.2">
      <c r="A126" s="15"/>
      <c r="B126" s="16"/>
      <c r="C126" s="87" t="s">
        <v>163</v>
      </c>
      <c r="D126" s="87" t="s">
        <v>142</v>
      </c>
      <c r="E126" s="88" t="s">
        <v>2247</v>
      </c>
      <c r="F126" s="89" t="s">
        <v>2248</v>
      </c>
      <c r="G126" s="90" t="s">
        <v>145</v>
      </c>
      <c r="H126" s="91">
        <v>28.824000000000002</v>
      </c>
      <c r="I126" s="2"/>
      <c r="J126" s="92">
        <f>ROUND(I126*H126,2)</f>
        <v>0</v>
      </c>
      <c r="K126" s="89" t="s">
        <v>2705</v>
      </c>
      <c r="L126" s="16"/>
      <c r="M126" s="93" t="s">
        <v>1</v>
      </c>
      <c r="N126" s="94" t="s">
        <v>34</v>
      </c>
      <c r="O126" s="95">
        <v>0</v>
      </c>
      <c r="P126" s="95">
        <f>O126*H126</f>
        <v>0</v>
      </c>
      <c r="Q126" s="95">
        <v>0</v>
      </c>
      <c r="R126" s="95">
        <f>Q126*H126</f>
        <v>0</v>
      </c>
      <c r="S126" s="95">
        <v>0</v>
      </c>
      <c r="T126" s="96">
        <f>S126*H126</f>
        <v>0</v>
      </c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R126" s="97" t="s">
        <v>147</v>
      </c>
      <c r="AT126" s="97" t="s">
        <v>142</v>
      </c>
      <c r="AU126" s="97" t="s">
        <v>76</v>
      </c>
      <c r="AY126" s="7" t="s">
        <v>140</v>
      </c>
      <c r="BE126" s="98">
        <f>IF(N126="základní",J126,0)</f>
        <v>0</v>
      </c>
      <c r="BF126" s="98">
        <f>IF(N126="snížená",J126,0)</f>
        <v>0</v>
      </c>
      <c r="BG126" s="98">
        <f>IF(N126="zákl. přenesená",J126,0)</f>
        <v>0</v>
      </c>
      <c r="BH126" s="98">
        <f>IF(N126="sníž. přenesená",J126,0)</f>
        <v>0</v>
      </c>
      <c r="BI126" s="98">
        <f>IF(N126="nulová",J126,0)</f>
        <v>0</v>
      </c>
      <c r="BJ126" s="7" t="s">
        <v>76</v>
      </c>
      <c r="BK126" s="98">
        <f>ROUND(I126*H126,2)</f>
        <v>0</v>
      </c>
      <c r="BL126" s="7" t="s">
        <v>147</v>
      </c>
      <c r="BM126" s="97" t="s">
        <v>178</v>
      </c>
    </row>
    <row r="127" spans="1:65" s="18" customFormat="1" ht="21.75" customHeight="1" x14ac:dyDescent="0.2">
      <c r="A127" s="15"/>
      <c r="B127" s="16"/>
      <c r="C127" s="87" t="s">
        <v>147</v>
      </c>
      <c r="D127" s="87" t="s">
        <v>142</v>
      </c>
      <c r="E127" s="88" t="s">
        <v>2249</v>
      </c>
      <c r="F127" s="89" t="s">
        <v>2250</v>
      </c>
      <c r="G127" s="90" t="s">
        <v>145</v>
      </c>
      <c r="H127" s="91">
        <v>70.584000000000003</v>
      </c>
      <c r="I127" s="2"/>
      <c r="J127" s="92">
        <f>ROUND(I127*H127,2)</f>
        <v>0</v>
      </c>
      <c r="K127" s="89" t="s">
        <v>2705</v>
      </c>
      <c r="L127" s="16"/>
      <c r="M127" s="93" t="s">
        <v>1</v>
      </c>
      <c r="N127" s="94" t="s">
        <v>34</v>
      </c>
      <c r="O127" s="95">
        <v>0</v>
      </c>
      <c r="P127" s="95">
        <f>O127*H127</f>
        <v>0</v>
      </c>
      <c r="Q127" s="95">
        <v>0</v>
      </c>
      <c r="R127" s="95">
        <f>Q127*H127</f>
        <v>0</v>
      </c>
      <c r="S127" s="95">
        <v>0</v>
      </c>
      <c r="T127" s="96">
        <f>S127*H127</f>
        <v>0</v>
      </c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R127" s="97" t="s">
        <v>147</v>
      </c>
      <c r="AT127" s="97" t="s">
        <v>142</v>
      </c>
      <c r="AU127" s="97" t="s">
        <v>76</v>
      </c>
      <c r="AY127" s="7" t="s">
        <v>140</v>
      </c>
      <c r="BE127" s="98">
        <f>IF(N127="základní",J127,0)</f>
        <v>0</v>
      </c>
      <c r="BF127" s="98">
        <f>IF(N127="snížená",J127,0)</f>
        <v>0</v>
      </c>
      <c r="BG127" s="98">
        <f>IF(N127="zákl. přenesená",J127,0)</f>
        <v>0</v>
      </c>
      <c r="BH127" s="98">
        <f>IF(N127="sníž. přenesená",J127,0)</f>
        <v>0</v>
      </c>
      <c r="BI127" s="98">
        <f>IF(N127="nulová",J127,0)</f>
        <v>0</v>
      </c>
      <c r="BJ127" s="7" t="s">
        <v>76</v>
      </c>
      <c r="BK127" s="98">
        <f>ROUND(I127*H127,2)</f>
        <v>0</v>
      </c>
      <c r="BL127" s="7" t="s">
        <v>147</v>
      </c>
      <c r="BM127" s="97" t="s">
        <v>190</v>
      </c>
    </row>
    <row r="128" spans="1:65" s="18" customFormat="1" ht="21.75" customHeight="1" x14ac:dyDescent="0.2">
      <c r="A128" s="15"/>
      <c r="B128" s="16"/>
      <c r="C128" s="87" t="s">
        <v>173</v>
      </c>
      <c r="D128" s="87" t="s">
        <v>142</v>
      </c>
      <c r="E128" s="88" t="s">
        <v>1357</v>
      </c>
      <c r="F128" s="89" t="s">
        <v>1358</v>
      </c>
      <c r="G128" s="90" t="s">
        <v>251</v>
      </c>
      <c r="H128" s="91">
        <v>91.46</v>
      </c>
      <c r="I128" s="2"/>
      <c r="J128" s="92">
        <f>ROUND(I128*H128,2)</f>
        <v>0</v>
      </c>
      <c r="K128" s="89" t="s">
        <v>2705</v>
      </c>
      <c r="L128" s="16"/>
      <c r="M128" s="93" t="s">
        <v>1</v>
      </c>
      <c r="N128" s="94" t="s">
        <v>34</v>
      </c>
      <c r="O128" s="95">
        <v>0</v>
      </c>
      <c r="P128" s="95">
        <f>O128*H128</f>
        <v>0</v>
      </c>
      <c r="Q128" s="95">
        <v>0</v>
      </c>
      <c r="R128" s="95">
        <f>Q128*H128</f>
        <v>0</v>
      </c>
      <c r="S128" s="95">
        <v>0</v>
      </c>
      <c r="T128" s="96">
        <f>S128*H128</f>
        <v>0</v>
      </c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R128" s="97" t="s">
        <v>147</v>
      </c>
      <c r="AT128" s="97" t="s">
        <v>142</v>
      </c>
      <c r="AU128" s="97" t="s">
        <v>76</v>
      </c>
      <c r="AY128" s="7" t="s">
        <v>140</v>
      </c>
      <c r="BE128" s="98">
        <f>IF(N128="základní",J128,0)</f>
        <v>0</v>
      </c>
      <c r="BF128" s="98">
        <f>IF(N128="snížená",J128,0)</f>
        <v>0</v>
      </c>
      <c r="BG128" s="98">
        <f>IF(N128="zákl. přenesená",J128,0)</f>
        <v>0</v>
      </c>
      <c r="BH128" s="98">
        <f>IF(N128="sníž. přenesená",J128,0)</f>
        <v>0</v>
      </c>
      <c r="BI128" s="98">
        <f>IF(N128="nulová",J128,0)</f>
        <v>0</v>
      </c>
      <c r="BJ128" s="7" t="s">
        <v>76</v>
      </c>
      <c r="BK128" s="98">
        <f>ROUND(I128*H128,2)</f>
        <v>0</v>
      </c>
      <c r="BL128" s="7" t="s">
        <v>147</v>
      </c>
      <c r="BM128" s="97" t="s">
        <v>200</v>
      </c>
    </row>
    <row r="129" spans="1:65" s="172" customFormat="1" x14ac:dyDescent="0.2">
      <c r="B129" s="173"/>
      <c r="D129" s="99" t="s">
        <v>151</v>
      </c>
      <c r="E129" s="174" t="s">
        <v>1</v>
      </c>
      <c r="F129" s="175" t="s">
        <v>2251</v>
      </c>
      <c r="H129" s="176">
        <v>50.16</v>
      </c>
      <c r="L129" s="173"/>
      <c r="M129" s="177"/>
      <c r="N129" s="178"/>
      <c r="O129" s="178"/>
      <c r="P129" s="178"/>
      <c r="Q129" s="178"/>
      <c r="R129" s="178"/>
      <c r="S129" s="178"/>
      <c r="T129" s="179"/>
      <c r="AT129" s="174" t="s">
        <v>151</v>
      </c>
      <c r="AU129" s="174" t="s">
        <v>76</v>
      </c>
      <c r="AV129" s="172" t="s">
        <v>78</v>
      </c>
      <c r="AW129" s="172" t="s">
        <v>26</v>
      </c>
      <c r="AX129" s="172" t="s">
        <v>68</v>
      </c>
      <c r="AY129" s="174" t="s">
        <v>140</v>
      </c>
    </row>
    <row r="130" spans="1:65" s="172" customFormat="1" x14ac:dyDescent="0.2">
      <c r="B130" s="173"/>
      <c r="D130" s="99" t="s">
        <v>151</v>
      </c>
      <c r="E130" s="174" t="s">
        <v>1</v>
      </c>
      <c r="F130" s="175" t="s">
        <v>2252</v>
      </c>
      <c r="H130" s="176">
        <v>41.3</v>
      </c>
      <c r="L130" s="173"/>
      <c r="M130" s="177"/>
      <c r="N130" s="178"/>
      <c r="O130" s="178"/>
      <c r="P130" s="178"/>
      <c r="Q130" s="178"/>
      <c r="R130" s="178"/>
      <c r="S130" s="178"/>
      <c r="T130" s="179"/>
      <c r="AT130" s="174" t="s">
        <v>151</v>
      </c>
      <c r="AU130" s="174" t="s">
        <v>76</v>
      </c>
      <c r="AV130" s="172" t="s">
        <v>78</v>
      </c>
      <c r="AW130" s="172" t="s">
        <v>26</v>
      </c>
      <c r="AX130" s="172" t="s">
        <v>68</v>
      </c>
      <c r="AY130" s="174" t="s">
        <v>140</v>
      </c>
    </row>
    <row r="131" spans="1:65" s="180" customFormat="1" x14ac:dyDescent="0.2">
      <c r="B131" s="181"/>
      <c r="D131" s="99" t="s">
        <v>151</v>
      </c>
      <c r="E131" s="182" t="s">
        <v>1</v>
      </c>
      <c r="F131" s="183" t="s">
        <v>157</v>
      </c>
      <c r="H131" s="184">
        <v>91.46</v>
      </c>
      <c r="L131" s="181"/>
      <c r="M131" s="185"/>
      <c r="N131" s="186"/>
      <c r="O131" s="186"/>
      <c r="P131" s="186"/>
      <c r="Q131" s="186"/>
      <c r="R131" s="186"/>
      <c r="S131" s="186"/>
      <c r="T131" s="187"/>
      <c r="AT131" s="182" t="s">
        <v>151</v>
      </c>
      <c r="AU131" s="182" t="s">
        <v>76</v>
      </c>
      <c r="AV131" s="180" t="s">
        <v>147</v>
      </c>
      <c r="AW131" s="180" t="s">
        <v>26</v>
      </c>
      <c r="AX131" s="180" t="s">
        <v>76</v>
      </c>
      <c r="AY131" s="182" t="s">
        <v>140</v>
      </c>
    </row>
    <row r="132" spans="1:65" s="18" customFormat="1" ht="21.75" customHeight="1" x14ac:dyDescent="0.2">
      <c r="A132" s="15"/>
      <c r="B132" s="16"/>
      <c r="C132" s="87">
        <v>6</v>
      </c>
      <c r="D132" s="87" t="s">
        <v>142</v>
      </c>
      <c r="E132" s="88" t="s">
        <v>1360</v>
      </c>
      <c r="F132" s="89" t="s">
        <v>1361</v>
      </c>
      <c r="G132" s="90" t="s">
        <v>251</v>
      </c>
      <c r="H132" s="91">
        <v>91.46</v>
      </c>
      <c r="I132" s="2"/>
      <c r="J132" s="92">
        <f t="shared" ref="J132:J138" si="0">ROUND(I132*H132,2)</f>
        <v>0</v>
      </c>
      <c r="K132" s="89" t="s">
        <v>2705</v>
      </c>
      <c r="L132" s="16"/>
      <c r="M132" s="93" t="s">
        <v>1</v>
      </c>
      <c r="N132" s="94" t="s">
        <v>34</v>
      </c>
      <c r="O132" s="95">
        <v>0</v>
      </c>
      <c r="P132" s="95">
        <f t="shared" ref="P132:P138" si="1">O132*H132</f>
        <v>0</v>
      </c>
      <c r="Q132" s="95">
        <v>0</v>
      </c>
      <c r="R132" s="95">
        <f t="shared" ref="R132:R138" si="2">Q132*H132</f>
        <v>0</v>
      </c>
      <c r="S132" s="95">
        <v>0</v>
      </c>
      <c r="T132" s="96">
        <f t="shared" ref="T132:T138" si="3">S132*H132</f>
        <v>0</v>
      </c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R132" s="97" t="s">
        <v>147</v>
      </c>
      <c r="AT132" s="97" t="s">
        <v>142</v>
      </c>
      <c r="AU132" s="97" t="s">
        <v>76</v>
      </c>
      <c r="AY132" s="7" t="s">
        <v>140</v>
      </c>
      <c r="BE132" s="98">
        <f t="shared" ref="BE132:BE138" si="4">IF(N132="základní",J132,0)</f>
        <v>0</v>
      </c>
      <c r="BF132" s="98">
        <f t="shared" ref="BF132:BF138" si="5">IF(N132="snížená",J132,0)</f>
        <v>0</v>
      </c>
      <c r="BG132" s="98">
        <f t="shared" ref="BG132:BG138" si="6">IF(N132="zákl. přenesená",J132,0)</f>
        <v>0</v>
      </c>
      <c r="BH132" s="98">
        <f t="shared" ref="BH132:BH138" si="7">IF(N132="sníž. přenesená",J132,0)</f>
        <v>0</v>
      </c>
      <c r="BI132" s="98">
        <f t="shared" ref="BI132:BI138" si="8">IF(N132="nulová",J132,0)</f>
        <v>0</v>
      </c>
      <c r="BJ132" s="7" t="s">
        <v>76</v>
      </c>
      <c r="BK132" s="98">
        <f t="shared" ref="BK132:BK138" si="9">ROUND(I132*H132,2)</f>
        <v>0</v>
      </c>
      <c r="BL132" s="7" t="s">
        <v>147</v>
      </c>
      <c r="BM132" s="97" t="s">
        <v>8</v>
      </c>
    </row>
    <row r="133" spans="1:65" s="18" customFormat="1" ht="16.5" customHeight="1" x14ac:dyDescent="0.2">
      <c r="A133" s="15"/>
      <c r="B133" s="16"/>
      <c r="C133" s="87">
        <v>7</v>
      </c>
      <c r="D133" s="87" t="s">
        <v>142</v>
      </c>
      <c r="E133" s="88" t="s">
        <v>1363</v>
      </c>
      <c r="F133" s="89" t="s">
        <v>1364</v>
      </c>
      <c r="G133" s="90" t="s">
        <v>145</v>
      </c>
      <c r="H133" s="91">
        <v>70.584000000000003</v>
      </c>
      <c r="I133" s="2"/>
      <c r="J133" s="92">
        <f t="shared" si="0"/>
        <v>0</v>
      </c>
      <c r="K133" s="89" t="s">
        <v>2705</v>
      </c>
      <c r="L133" s="16"/>
      <c r="M133" s="93" t="s">
        <v>1</v>
      </c>
      <c r="N133" s="94" t="s">
        <v>34</v>
      </c>
      <c r="O133" s="95">
        <v>0</v>
      </c>
      <c r="P133" s="95">
        <f t="shared" si="1"/>
        <v>0</v>
      </c>
      <c r="Q133" s="95">
        <v>0</v>
      </c>
      <c r="R133" s="95">
        <f t="shared" si="2"/>
        <v>0</v>
      </c>
      <c r="S133" s="95">
        <v>0</v>
      </c>
      <c r="T133" s="96">
        <f t="shared" si="3"/>
        <v>0</v>
      </c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R133" s="97" t="s">
        <v>147</v>
      </c>
      <c r="AT133" s="97" t="s">
        <v>142</v>
      </c>
      <c r="AU133" s="97" t="s">
        <v>76</v>
      </c>
      <c r="AY133" s="7" t="s">
        <v>140</v>
      </c>
      <c r="BE133" s="98">
        <f t="shared" si="4"/>
        <v>0</v>
      </c>
      <c r="BF133" s="98">
        <f t="shared" si="5"/>
        <v>0</v>
      </c>
      <c r="BG133" s="98">
        <f t="shared" si="6"/>
        <v>0</v>
      </c>
      <c r="BH133" s="98">
        <f t="shared" si="7"/>
        <v>0</v>
      </c>
      <c r="BI133" s="98">
        <f t="shared" si="8"/>
        <v>0</v>
      </c>
      <c r="BJ133" s="7" t="s">
        <v>76</v>
      </c>
      <c r="BK133" s="98">
        <f t="shared" si="9"/>
        <v>0</v>
      </c>
      <c r="BL133" s="7" t="s">
        <v>147</v>
      </c>
      <c r="BM133" s="97" t="s">
        <v>224</v>
      </c>
    </row>
    <row r="134" spans="1:65" s="18" customFormat="1" ht="21.75" customHeight="1" x14ac:dyDescent="0.2">
      <c r="A134" s="15"/>
      <c r="B134" s="16"/>
      <c r="C134" s="87">
        <v>8</v>
      </c>
      <c r="D134" s="87" t="s">
        <v>142</v>
      </c>
      <c r="E134" s="88" t="s">
        <v>2253</v>
      </c>
      <c r="F134" s="89" t="s">
        <v>2254</v>
      </c>
      <c r="G134" s="90" t="s">
        <v>145</v>
      </c>
      <c r="H134" s="91">
        <v>18.388000000000002</v>
      </c>
      <c r="I134" s="2"/>
      <c r="J134" s="92">
        <f t="shared" si="0"/>
        <v>0</v>
      </c>
      <c r="K134" s="89" t="s">
        <v>2705</v>
      </c>
      <c r="L134" s="16"/>
      <c r="M134" s="93" t="s">
        <v>1</v>
      </c>
      <c r="N134" s="94" t="s">
        <v>34</v>
      </c>
      <c r="O134" s="95">
        <v>0</v>
      </c>
      <c r="P134" s="95">
        <f t="shared" si="1"/>
        <v>0</v>
      </c>
      <c r="Q134" s="95">
        <v>0</v>
      </c>
      <c r="R134" s="95">
        <f t="shared" si="2"/>
        <v>0</v>
      </c>
      <c r="S134" s="95">
        <v>0</v>
      </c>
      <c r="T134" s="96">
        <f t="shared" si="3"/>
        <v>0</v>
      </c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R134" s="97" t="s">
        <v>147</v>
      </c>
      <c r="AT134" s="97" t="s">
        <v>142</v>
      </c>
      <c r="AU134" s="97" t="s">
        <v>76</v>
      </c>
      <c r="AY134" s="7" t="s">
        <v>140</v>
      </c>
      <c r="BE134" s="98">
        <f t="shared" si="4"/>
        <v>0</v>
      </c>
      <c r="BF134" s="98">
        <f t="shared" si="5"/>
        <v>0</v>
      </c>
      <c r="BG134" s="98">
        <f t="shared" si="6"/>
        <v>0</v>
      </c>
      <c r="BH134" s="98">
        <f t="shared" si="7"/>
        <v>0</v>
      </c>
      <c r="BI134" s="98">
        <f t="shared" si="8"/>
        <v>0</v>
      </c>
      <c r="BJ134" s="7" t="s">
        <v>76</v>
      </c>
      <c r="BK134" s="98">
        <f t="shared" si="9"/>
        <v>0</v>
      </c>
      <c r="BL134" s="7" t="s">
        <v>147</v>
      </c>
      <c r="BM134" s="97" t="s">
        <v>248</v>
      </c>
    </row>
    <row r="135" spans="1:65" s="18" customFormat="1" ht="16.5" customHeight="1" x14ac:dyDescent="0.2">
      <c r="A135" s="15"/>
      <c r="B135" s="16"/>
      <c r="C135" s="87">
        <v>9</v>
      </c>
      <c r="D135" s="87" t="s">
        <v>142</v>
      </c>
      <c r="E135" s="88" t="s">
        <v>2710</v>
      </c>
      <c r="F135" s="89" t="s">
        <v>2709</v>
      </c>
      <c r="G135" s="90" t="s">
        <v>145</v>
      </c>
      <c r="H135" s="91">
        <v>18.388000000000002</v>
      </c>
      <c r="I135" s="2"/>
      <c r="J135" s="92">
        <f t="shared" si="0"/>
        <v>0</v>
      </c>
      <c r="K135" s="89" t="s">
        <v>2280</v>
      </c>
      <c r="L135" s="16"/>
      <c r="M135" s="93" t="s">
        <v>1</v>
      </c>
      <c r="N135" s="94" t="s">
        <v>34</v>
      </c>
      <c r="O135" s="95">
        <v>0</v>
      </c>
      <c r="P135" s="95">
        <f t="shared" si="1"/>
        <v>0</v>
      </c>
      <c r="Q135" s="95">
        <v>0</v>
      </c>
      <c r="R135" s="95">
        <f t="shared" si="2"/>
        <v>0</v>
      </c>
      <c r="S135" s="95">
        <v>0</v>
      </c>
      <c r="T135" s="96">
        <f t="shared" si="3"/>
        <v>0</v>
      </c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R135" s="97" t="s">
        <v>147</v>
      </c>
      <c r="AT135" s="97" t="s">
        <v>142</v>
      </c>
      <c r="AU135" s="97" t="s">
        <v>76</v>
      </c>
      <c r="AY135" s="7" t="s">
        <v>140</v>
      </c>
      <c r="BE135" s="98">
        <f t="shared" si="4"/>
        <v>0</v>
      </c>
      <c r="BF135" s="98">
        <f t="shared" si="5"/>
        <v>0</v>
      </c>
      <c r="BG135" s="98">
        <f t="shared" si="6"/>
        <v>0</v>
      </c>
      <c r="BH135" s="98">
        <f t="shared" si="7"/>
        <v>0</v>
      </c>
      <c r="BI135" s="98">
        <f t="shared" si="8"/>
        <v>0</v>
      </c>
      <c r="BJ135" s="7" t="s">
        <v>76</v>
      </c>
      <c r="BK135" s="98">
        <f t="shared" si="9"/>
        <v>0</v>
      </c>
      <c r="BL135" s="7" t="s">
        <v>147</v>
      </c>
      <c r="BM135" s="97" t="s">
        <v>262</v>
      </c>
    </row>
    <row r="136" spans="1:65" s="18" customFormat="1" ht="16.5" customHeight="1" x14ac:dyDescent="0.2">
      <c r="A136" s="15"/>
      <c r="B136" s="16"/>
      <c r="C136" s="87">
        <v>10</v>
      </c>
      <c r="D136" s="87" t="s">
        <v>142</v>
      </c>
      <c r="E136" s="88" t="s">
        <v>2707</v>
      </c>
      <c r="F136" s="89" t="s">
        <v>2708</v>
      </c>
      <c r="G136" s="90" t="s">
        <v>145</v>
      </c>
      <c r="H136" s="91">
        <v>18.388000000000002</v>
      </c>
      <c r="I136" s="2"/>
      <c r="J136" s="92">
        <f t="shared" si="0"/>
        <v>0</v>
      </c>
      <c r="K136" s="89" t="s">
        <v>2280</v>
      </c>
      <c r="L136" s="16"/>
      <c r="M136" s="93" t="s">
        <v>1</v>
      </c>
      <c r="N136" s="94" t="s">
        <v>34</v>
      </c>
      <c r="O136" s="95">
        <v>0</v>
      </c>
      <c r="P136" s="95">
        <f t="shared" si="1"/>
        <v>0</v>
      </c>
      <c r="Q136" s="95">
        <v>0</v>
      </c>
      <c r="R136" s="95">
        <f t="shared" si="2"/>
        <v>0</v>
      </c>
      <c r="S136" s="95">
        <v>0</v>
      </c>
      <c r="T136" s="96">
        <f t="shared" si="3"/>
        <v>0</v>
      </c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R136" s="97" t="s">
        <v>147</v>
      </c>
      <c r="AT136" s="97" t="s">
        <v>142</v>
      </c>
      <c r="AU136" s="97" t="s">
        <v>76</v>
      </c>
      <c r="AY136" s="7" t="s">
        <v>140</v>
      </c>
      <c r="BE136" s="98">
        <f t="shared" si="4"/>
        <v>0</v>
      </c>
      <c r="BF136" s="98">
        <f t="shared" si="5"/>
        <v>0</v>
      </c>
      <c r="BG136" s="98">
        <f t="shared" si="6"/>
        <v>0</v>
      </c>
      <c r="BH136" s="98">
        <f t="shared" si="7"/>
        <v>0</v>
      </c>
      <c r="BI136" s="98">
        <f t="shared" si="8"/>
        <v>0</v>
      </c>
      <c r="BJ136" s="7" t="s">
        <v>76</v>
      </c>
      <c r="BK136" s="98">
        <f t="shared" si="9"/>
        <v>0</v>
      </c>
      <c r="BL136" s="7" t="s">
        <v>147</v>
      </c>
      <c r="BM136" s="97" t="s">
        <v>281</v>
      </c>
    </row>
    <row r="137" spans="1:65" s="18" customFormat="1" ht="16.5" customHeight="1" x14ac:dyDescent="0.2">
      <c r="A137" s="15"/>
      <c r="B137" s="16"/>
      <c r="C137" s="87">
        <v>11</v>
      </c>
      <c r="D137" s="87" t="s">
        <v>142</v>
      </c>
      <c r="E137" s="88" t="s">
        <v>2706</v>
      </c>
      <c r="F137" s="89" t="s">
        <v>2255</v>
      </c>
      <c r="G137" s="90" t="s">
        <v>145</v>
      </c>
      <c r="H137" s="91">
        <v>52.195999999999998</v>
      </c>
      <c r="I137" s="2"/>
      <c r="J137" s="92">
        <f t="shared" si="0"/>
        <v>0</v>
      </c>
      <c r="K137" s="89" t="s">
        <v>2280</v>
      </c>
      <c r="L137" s="16"/>
      <c r="M137" s="93" t="s">
        <v>1</v>
      </c>
      <c r="N137" s="94" t="s">
        <v>34</v>
      </c>
      <c r="O137" s="95">
        <v>0</v>
      </c>
      <c r="P137" s="95">
        <f t="shared" si="1"/>
        <v>0</v>
      </c>
      <c r="Q137" s="95">
        <v>0</v>
      </c>
      <c r="R137" s="95">
        <f t="shared" si="2"/>
        <v>0</v>
      </c>
      <c r="S137" s="95">
        <v>0</v>
      </c>
      <c r="T137" s="96">
        <f t="shared" si="3"/>
        <v>0</v>
      </c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R137" s="97" t="s">
        <v>147</v>
      </c>
      <c r="AT137" s="97" t="s">
        <v>142</v>
      </c>
      <c r="AU137" s="97" t="s">
        <v>76</v>
      </c>
      <c r="AY137" s="7" t="s">
        <v>140</v>
      </c>
      <c r="BE137" s="98">
        <f t="shared" si="4"/>
        <v>0</v>
      </c>
      <c r="BF137" s="98">
        <f t="shared" si="5"/>
        <v>0</v>
      </c>
      <c r="BG137" s="98">
        <f t="shared" si="6"/>
        <v>0</v>
      </c>
      <c r="BH137" s="98">
        <f t="shared" si="7"/>
        <v>0</v>
      </c>
      <c r="BI137" s="98">
        <f t="shared" si="8"/>
        <v>0</v>
      </c>
      <c r="BJ137" s="7" t="s">
        <v>76</v>
      </c>
      <c r="BK137" s="98">
        <f t="shared" si="9"/>
        <v>0</v>
      </c>
      <c r="BL137" s="7" t="s">
        <v>147</v>
      </c>
      <c r="BM137" s="97" t="s">
        <v>308</v>
      </c>
    </row>
    <row r="138" spans="1:65" s="18" customFormat="1" ht="24.2" customHeight="1" x14ac:dyDescent="0.2">
      <c r="A138" s="15"/>
      <c r="B138" s="16"/>
      <c r="C138" s="87">
        <v>12</v>
      </c>
      <c r="D138" s="87" t="s">
        <v>142</v>
      </c>
      <c r="E138" s="88" t="s">
        <v>2256</v>
      </c>
      <c r="F138" s="89" t="s">
        <v>2257</v>
      </c>
      <c r="G138" s="90" t="s">
        <v>251</v>
      </c>
      <c r="H138" s="91">
        <v>9</v>
      </c>
      <c r="I138" s="2"/>
      <c r="J138" s="92">
        <f t="shared" si="0"/>
        <v>0</v>
      </c>
      <c r="K138" s="89" t="s">
        <v>2280</v>
      </c>
      <c r="L138" s="16"/>
      <c r="M138" s="93" t="s">
        <v>1</v>
      </c>
      <c r="N138" s="94" t="s">
        <v>34</v>
      </c>
      <c r="O138" s="95">
        <v>0</v>
      </c>
      <c r="P138" s="95">
        <f t="shared" si="1"/>
        <v>0</v>
      </c>
      <c r="Q138" s="95">
        <v>0</v>
      </c>
      <c r="R138" s="95">
        <f t="shared" si="2"/>
        <v>0</v>
      </c>
      <c r="S138" s="95">
        <v>0</v>
      </c>
      <c r="T138" s="96">
        <f t="shared" si="3"/>
        <v>0</v>
      </c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R138" s="97" t="s">
        <v>147</v>
      </c>
      <c r="AT138" s="97" t="s">
        <v>142</v>
      </c>
      <c r="AU138" s="97" t="s">
        <v>76</v>
      </c>
      <c r="AY138" s="7" t="s">
        <v>140</v>
      </c>
      <c r="BE138" s="98">
        <f t="shared" si="4"/>
        <v>0</v>
      </c>
      <c r="BF138" s="98">
        <f t="shared" si="5"/>
        <v>0</v>
      </c>
      <c r="BG138" s="98">
        <f t="shared" si="6"/>
        <v>0</v>
      </c>
      <c r="BH138" s="98">
        <f t="shared" si="7"/>
        <v>0</v>
      </c>
      <c r="BI138" s="98">
        <f t="shared" si="8"/>
        <v>0</v>
      </c>
      <c r="BJ138" s="7" t="s">
        <v>76</v>
      </c>
      <c r="BK138" s="98">
        <f t="shared" si="9"/>
        <v>0</v>
      </c>
      <c r="BL138" s="7" t="s">
        <v>147</v>
      </c>
      <c r="BM138" s="97" t="s">
        <v>215</v>
      </c>
    </row>
    <row r="139" spans="1:65" s="172" customFormat="1" x14ac:dyDescent="0.2">
      <c r="B139" s="173"/>
      <c r="D139" s="99" t="s">
        <v>151</v>
      </c>
      <c r="E139" s="174" t="s">
        <v>1</v>
      </c>
      <c r="F139" s="175" t="s">
        <v>2258</v>
      </c>
      <c r="H139" s="176">
        <v>9</v>
      </c>
      <c r="L139" s="173"/>
      <c r="M139" s="177"/>
      <c r="N139" s="178"/>
      <c r="O139" s="178"/>
      <c r="P139" s="178"/>
      <c r="Q139" s="178"/>
      <c r="R139" s="178"/>
      <c r="S139" s="178"/>
      <c r="T139" s="179"/>
      <c r="AT139" s="174" t="s">
        <v>151</v>
      </c>
      <c r="AU139" s="174" t="s">
        <v>76</v>
      </c>
      <c r="AV139" s="172" t="s">
        <v>78</v>
      </c>
      <c r="AW139" s="172" t="s">
        <v>26</v>
      </c>
      <c r="AX139" s="172" t="s">
        <v>68</v>
      </c>
      <c r="AY139" s="174" t="s">
        <v>140</v>
      </c>
    </row>
    <row r="140" spans="1:65" s="180" customFormat="1" x14ac:dyDescent="0.2">
      <c r="B140" s="181"/>
      <c r="D140" s="99" t="s">
        <v>151</v>
      </c>
      <c r="E140" s="182" t="s">
        <v>1</v>
      </c>
      <c r="F140" s="183" t="s">
        <v>157</v>
      </c>
      <c r="H140" s="184">
        <v>9</v>
      </c>
      <c r="L140" s="181"/>
      <c r="M140" s="185"/>
      <c r="N140" s="186"/>
      <c r="O140" s="186"/>
      <c r="P140" s="186"/>
      <c r="Q140" s="186"/>
      <c r="R140" s="186"/>
      <c r="S140" s="186"/>
      <c r="T140" s="187"/>
      <c r="AT140" s="182" t="s">
        <v>151</v>
      </c>
      <c r="AU140" s="182" t="s">
        <v>76</v>
      </c>
      <c r="AV140" s="180" t="s">
        <v>147</v>
      </c>
      <c r="AW140" s="180" t="s">
        <v>26</v>
      </c>
      <c r="AX140" s="180" t="s">
        <v>76</v>
      </c>
      <c r="AY140" s="182" t="s">
        <v>140</v>
      </c>
    </row>
    <row r="141" spans="1:65" s="18" customFormat="1" ht="16.5" customHeight="1" x14ac:dyDescent="0.2">
      <c r="A141" s="15"/>
      <c r="B141" s="16"/>
      <c r="C141" s="87">
        <v>13</v>
      </c>
      <c r="D141" s="87" t="s">
        <v>142</v>
      </c>
      <c r="E141" s="88" t="s">
        <v>2259</v>
      </c>
      <c r="F141" s="89" t="s">
        <v>2260</v>
      </c>
      <c r="G141" s="90" t="s">
        <v>251</v>
      </c>
      <c r="H141" s="91">
        <v>22.5</v>
      </c>
      <c r="I141" s="2"/>
      <c r="J141" s="92">
        <f>ROUND(I141*H141,2)</f>
        <v>0</v>
      </c>
      <c r="K141" s="89" t="s">
        <v>2280</v>
      </c>
      <c r="L141" s="16"/>
      <c r="M141" s="93" t="s">
        <v>1</v>
      </c>
      <c r="N141" s="94" t="s">
        <v>34</v>
      </c>
      <c r="O141" s="95">
        <v>0</v>
      </c>
      <c r="P141" s="95">
        <f>O141*H141</f>
        <v>0</v>
      </c>
      <c r="Q141" s="95">
        <v>0</v>
      </c>
      <c r="R141" s="95">
        <f>Q141*H141</f>
        <v>0</v>
      </c>
      <c r="S141" s="95">
        <v>0</v>
      </c>
      <c r="T141" s="96">
        <f>S141*H141</f>
        <v>0</v>
      </c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R141" s="97" t="s">
        <v>147</v>
      </c>
      <c r="AT141" s="97" t="s">
        <v>142</v>
      </c>
      <c r="AU141" s="97" t="s">
        <v>76</v>
      </c>
      <c r="AY141" s="7" t="s">
        <v>140</v>
      </c>
      <c r="BE141" s="98">
        <f>IF(N141="základní",J141,0)</f>
        <v>0</v>
      </c>
      <c r="BF141" s="98">
        <f>IF(N141="snížená",J141,0)</f>
        <v>0</v>
      </c>
      <c r="BG141" s="98">
        <f>IF(N141="zákl. přenesená",J141,0)</f>
        <v>0</v>
      </c>
      <c r="BH141" s="98">
        <f>IF(N141="sníž. přenesená",J141,0)</f>
        <v>0</v>
      </c>
      <c r="BI141" s="98">
        <f>IF(N141="nulová",J141,0)</f>
        <v>0</v>
      </c>
      <c r="BJ141" s="7" t="s">
        <v>76</v>
      </c>
      <c r="BK141" s="98">
        <f>ROUND(I141*H141,2)</f>
        <v>0</v>
      </c>
      <c r="BL141" s="7" t="s">
        <v>147</v>
      </c>
      <c r="BM141" s="97" t="s">
        <v>360</v>
      </c>
    </row>
    <row r="142" spans="1:65" s="18" customFormat="1" ht="16.5" customHeight="1" x14ac:dyDescent="0.2">
      <c r="A142" s="15"/>
      <c r="B142" s="16"/>
      <c r="C142" s="87">
        <v>14</v>
      </c>
      <c r="D142" s="87" t="s">
        <v>142</v>
      </c>
      <c r="E142" s="88" t="s">
        <v>2261</v>
      </c>
      <c r="F142" s="89" t="s">
        <v>2262</v>
      </c>
      <c r="G142" s="90" t="s">
        <v>251</v>
      </c>
      <c r="H142" s="91">
        <v>22.5</v>
      </c>
      <c r="I142" s="2"/>
      <c r="J142" s="92">
        <f>ROUND(I142*H142,2)</f>
        <v>0</v>
      </c>
      <c r="K142" s="89" t="s">
        <v>2280</v>
      </c>
      <c r="L142" s="16"/>
      <c r="M142" s="93" t="s">
        <v>1</v>
      </c>
      <c r="N142" s="94" t="s">
        <v>34</v>
      </c>
      <c r="O142" s="95">
        <v>0</v>
      </c>
      <c r="P142" s="95">
        <f>O142*H142</f>
        <v>0</v>
      </c>
      <c r="Q142" s="95">
        <v>0</v>
      </c>
      <c r="R142" s="95">
        <f>Q142*H142</f>
        <v>0</v>
      </c>
      <c r="S142" s="95">
        <v>0</v>
      </c>
      <c r="T142" s="96">
        <f>S142*H142</f>
        <v>0</v>
      </c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R142" s="97" t="s">
        <v>147</v>
      </c>
      <c r="AT142" s="97" t="s">
        <v>142</v>
      </c>
      <c r="AU142" s="97" t="s">
        <v>76</v>
      </c>
      <c r="AY142" s="7" t="s">
        <v>140</v>
      </c>
      <c r="BE142" s="98">
        <f>IF(N142="základní",J142,0)</f>
        <v>0</v>
      </c>
      <c r="BF142" s="98">
        <f>IF(N142="snížená",J142,0)</f>
        <v>0</v>
      </c>
      <c r="BG142" s="98">
        <f>IF(N142="zákl. přenesená",J142,0)</f>
        <v>0</v>
      </c>
      <c r="BH142" s="98">
        <f>IF(N142="sníž. přenesená",J142,0)</f>
        <v>0</v>
      </c>
      <c r="BI142" s="98">
        <f>IF(N142="nulová",J142,0)</f>
        <v>0</v>
      </c>
      <c r="BJ142" s="7" t="s">
        <v>76</v>
      </c>
      <c r="BK142" s="98">
        <f>ROUND(I142*H142,2)</f>
        <v>0</v>
      </c>
      <c r="BL142" s="7" t="s">
        <v>147</v>
      </c>
      <c r="BM142" s="97" t="s">
        <v>376</v>
      </c>
    </row>
    <row r="143" spans="1:65" s="76" customFormat="1" ht="25.9" customHeight="1" x14ac:dyDescent="0.2">
      <c r="B143" s="77"/>
      <c r="D143" s="78" t="s">
        <v>67</v>
      </c>
      <c r="E143" s="79">
        <v>15</v>
      </c>
      <c r="F143" s="79" t="s">
        <v>2704</v>
      </c>
      <c r="I143" s="188"/>
      <c r="J143" s="80">
        <f>SUM(J144:J147)</f>
        <v>0</v>
      </c>
      <c r="L143" s="77"/>
      <c r="M143" s="81"/>
      <c r="N143" s="82"/>
      <c r="O143" s="82"/>
      <c r="P143" s="83">
        <f>P144</f>
        <v>0</v>
      </c>
      <c r="Q143" s="82"/>
      <c r="R143" s="83">
        <f>R144</f>
        <v>0</v>
      </c>
      <c r="S143" s="82"/>
      <c r="T143" s="84">
        <f>T144</f>
        <v>0</v>
      </c>
      <c r="AR143" s="78" t="s">
        <v>76</v>
      </c>
      <c r="AT143" s="85" t="s">
        <v>67</v>
      </c>
      <c r="AU143" s="85" t="s">
        <v>68</v>
      </c>
      <c r="AY143" s="78" t="s">
        <v>140</v>
      </c>
      <c r="BK143" s="86">
        <f>BK144</f>
        <v>0</v>
      </c>
    </row>
    <row r="144" spans="1:65" s="330" customFormat="1" ht="16.5" customHeight="1" x14ac:dyDescent="0.2">
      <c r="A144" s="331"/>
      <c r="B144" s="16"/>
      <c r="C144" s="87">
        <v>15</v>
      </c>
      <c r="D144" s="87" t="s">
        <v>142</v>
      </c>
      <c r="E144" s="88" t="s">
        <v>2711</v>
      </c>
      <c r="F144" s="89" t="s">
        <v>2712</v>
      </c>
      <c r="G144" s="90" t="s">
        <v>251</v>
      </c>
      <c r="H144" s="91">
        <v>21.6</v>
      </c>
      <c r="I144" s="2"/>
      <c r="J144" s="92">
        <f>ROUND(I144*H144,2)</f>
        <v>0</v>
      </c>
      <c r="K144" s="89" t="s">
        <v>2280</v>
      </c>
      <c r="L144" s="16"/>
      <c r="M144" s="105" t="s">
        <v>1</v>
      </c>
      <c r="N144" s="106" t="s">
        <v>34</v>
      </c>
      <c r="O144" s="107">
        <v>0</v>
      </c>
      <c r="P144" s="107">
        <f>O144*H144</f>
        <v>0</v>
      </c>
      <c r="Q144" s="107">
        <v>0</v>
      </c>
      <c r="R144" s="107">
        <f>Q144*H144</f>
        <v>0</v>
      </c>
      <c r="S144" s="107">
        <v>0</v>
      </c>
      <c r="T144" s="108">
        <f>S144*H144</f>
        <v>0</v>
      </c>
      <c r="U144" s="331"/>
      <c r="V144" s="331"/>
      <c r="W144" s="331"/>
      <c r="X144" s="331"/>
      <c r="Y144" s="331"/>
      <c r="Z144" s="331"/>
      <c r="AA144" s="331"/>
      <c r="AB144" s="331"/>
      <c r="AC144" s="331"/>
      <c r="AD144" s="331"/>
      <c r="AE144" s="331"/>
      <c r="AR144" s="97" t="s">
        <v>147</v>
      </c>
      <c r="AT144" s="97" t="s">
        <v>142</v>
      </c>
      <c r="AU144" s="97" t="s">
        <v>76</v>
      </c>
      <c r="AY144" s="7" t="s">
        <v>140</v>
      </c>
      <c r="BE144" s="98">
        <f>IF(N144="základní",J144,0)</f>
        <v>0</v>
      </c>
      <c r="BF144" s="98">
        <f>IF(N144="snížená",J144,0)</f>
        <v>0</v>
      </c>
      <c r="BG144" s="98">
        <f>IF(N144="zákl. přenesená",J144,0)</f>
        <v>0</v>
      </c>
      <c r="BH144" s="98">
        <f>IF(N144="sníž. přenesená",J144,0)</f>
        <v>0</v>
      </c>
      <c r="BI144" s="98">
        <f>IF(N144="nulová",J144,0)</f>
        <v>0</v>
      </c>
      <c r="BJ144" s="7" t="s">
        <v>76</v>
      </c>
      <c r="BK144" s="98">
        <f>ROUND(I144*H144,2)</f>
        <v>0</v>
      </c>
      <c r="BL144" s="7" t="s">
        <v>147</v>
      </c>
      <c r="BM144" s="97" t="s">
        <v>397</v>
      </c>
    </row>
    <row r="145" spans="1:65" s="330" customFormat="1" ht="16.5" customHeight="1" x14ac:dyDescent="0.2">
      <c r="A145" s="331"/>
      <c r="B145" s="16"/>
      <c r="C145" s="87">
        <v>16</v>
      </c>
      <c r="D145" s="87" t="s">
        <v>142</v>
      </c>
      <c r="E145" s="88" t="s">
        <v>2713</v>
      </c>
      <c r="F145" s="89" t="s">
        <v>2714</v>
      </c>
      <c r="G145" s="90" t="s">
        <v>251</v>
      </c>
      <c r="H145" s="91">
        <v>21.6</v>
      </c>
      <c r="I145" s="2"/>
      <c r="J145" s="92">
        <f>ROUND(I145*H145,2)</f>
        <v>0</v>
      </c>
      <c r="K145" s="89" t="s">
        <v>2280</v>
      </c>
      <c r="L145" s="16"/>
      <c r="M145" s="105" t="s">
        <v>1</v>
      </c>
      <c r="N145" s="106" t="s">
        <v>34</v>
      </c>
      <c r="O145" s="107">
        <v>0</v>
      </c>
      <c r="P145" s="107">
        <f>O145*H145</f>
        <v>0</v>
      </c>
      <c r="Q145" s="107">
        <v>0</v>
      </c>
      <c r="R145" s="107">
        <f>Q145*H145</f>
        <v>0</v>
      </c>
      <c r="S145" s="107">
        <v>0</v>
      </c>
      <c r="T145" s="108">
        <f>S145*H145</f>
        <v>0</v>
      </c>
      <c r="U145" s="331"/>
      <c r="V145" s="331"/>
      <c r="W145" s="331"/>
      <c r="X145" s="331"/>
      <c r="Y145" s="331"/>
      <c r="Z145" s="331"/>
      <c r="AA145" s="331"/>
      <c r="AB145" s="331"/>
      <c r="AC145" s="331"/>
      <c r="AD145" s="331"/>
      <c r="AE145" s="331"/>
      <c r="AR145" s="97" t="s">
        <v>147</v>
      </c>
      <c r="AT145" s="97" t="s">
        <v>142</v>
      </c>
      <c r="AU145" s="97" t="s">
        <v>76</v>
      </c>
      <c r="AY145" s="7" t="s">
        <v>140</v>
      </c>
      <c r="BE145" s="98">
        <f>IF(N145="základní",J145,0)</f>
        <v>0</v>
      </c>
      <c r="BF145" s="98">
        <f>IF(N145="snížená",J145,0)</f>
        <v>0</v>
      </c>
      <c r="BG145" s="98">
        <f>IF(N145="zákl. přenesená",J145,0)</f>
        <v>0</v>
      </c>
      <c r="BH145" s="98">
        <f>IF(N145="sníž. přenesená",J145,0)</f>
        <v>0</v>
      </c>
      <c r="BI145" s="98">
        <f>IF(N145="nulová",J145,0)</f>
        <v>0</v>
      </c>
      <c r="BJ145" s="7" t="s">
        <v>76</v>
      </c>
      <c r="BK145" s="98">
        <f>ROUND(I145*H145,2)</f>
        <v>0</v>
      </c>
      <c r="BL145" s="7" t="s">
        <v>147</v>
      </c>
      <c r="BM145" s="97" t="s">
        <v>397</v>
      </c>
    </row>
    <row r="146" spans="1:65" s="330" customFormat="1" ht="16.5" customHeight="1" x14ac:dyDescent="0.2">
      <c r="A146" s="331"/>
      <c r="B146" s="16"/>
      <c r="C146" s="87">
        <v>17</v>
      </c>
      <c r="D146" s="87" t="s">
        <v>142</v>
      </c>
      <c r="E146" s="88" t="s">
        <v>2715</v>
      </c>
      <c r="F146" s="89" t="s">
        <v>2717</v>
      </c>
      <c r="G146" s="90" t="s">
        <v>251</v>
      </c>
      <c r="H146" s="91">
        <v>37.799999999999997</v>
      </c>
      <c r="I146" s="2"/>
      <c r="J146" s="92">
        <f>ROUND(I146*H146,2)</f>
        <v>0</v>
      </c>
      <c r="K146" s="89" t="s">
        <v>2280</v>
      </c>
      <c r="L146" s="16"/>
      <c r="M146" s="105" t="s">
        <v>1</v>
      </c>
      <c r="N146" s="106" t="s">
        <v>34</v>
      </c>
      <c r="O146" s="107">
        <v>0</v>
      </c>
      <c r="P146" s="107">
        <f>O146*H146</f>
        <v>0</v>
      </c>
      <c r="Q146" s="107">
        <v>0</v>
      </c>
      <c r="R146" s="107">
        <f>Q146*H146</f>
        <v>0</v>
      </c>
      <c r="S146" s="107">
        <v>0</v>
      </c>
      <c r="T146" s="108">
        <f>S146*H146</f>
        <v>0</v>
      </c>
      <c r="U146" s="331"/>
      <c r="V146" s="331"/>
      <c r="W146" s="331"/>
      <c r="X146" s="331"/>
      <c r="Y146" s="331"/>
      <c r="Z146" s="331"/>
      <c r="AA146" s="331"/>
      <c r="AB146" s="331"/>
      <c r="AC146" s="331"/>
      <c r="AD146" s="331"/>
      <c r="AE146" s="331"/>
      <c r="AR146" s="97" t="s">
        <v>147</v>
      </c>
      <c r="AT146" s="97" t="s">
        <v>142</v>
      </c>
      <c r="AU146" s="97" t="s">
        <v>76</v>
      </c>
      <c r="AY146" s="7" t="s">
        <v>140</v>
      </c>
      <c r="BE146" s="98">
        <f>IF(N146="základní",J146,0)</f>
        <v>0</v>
      </c>
      <c r="BF146" s="98">
        <f>IF(N146="snížená",J146,0)</f>
        <v>0</v>
      </c>
      <c r="BG146" s="98">
        <f>IF(N146="zákl. přenesená",J146,0)</f>
        <v>0</v>
      </c>
      <c r="BH146" s="98">
        <f>IF(N146="sníž. přenesená",J146,0)</f>
        <v>0</v>
      </c>
      <c r="BI146" s="98">
        <f>IF(N146="nulová",J146,0)</f>
        <v>0</v>
      </c>
      <c r="BJ146" s="7" t="s">
        <v>76</v>
      </c>
      <c r="BK146" s="98">
        <f>ROUND(I146*H146,2)</f>
        <v>0</v>
      </c>
      <c r="BL146" s="7" t="s">
        <v>147</v>
      </c>
      <c r="BM146" s="97" t="s">
        <v>397</v>
      </c>
    </row>
    <row r="147" spans="1:65" s="330" customFormat="1" ht="16.5" customHeight="1" x14ac:dyDescent="0.2">
      <c r="A147" s="331"/>
      <c r="B147" s="16"/>
      <c r="C147" s="87">
        <v>18</v>
      </c>
      <c r="D147" s="87" t="s">
        <v>142</v>
      </c>
      <c r="E147" s="88" t="s">
        <v>2716</v>
      </c>
      <c r="F147" s="89" t="s">
        <v>1361</v>
      </c>
      <c r="G147" s="90" t="s">
        <v>251</v>
      </c>
      <c r="H147" s="91">
        <v>37.799999999999997</v>
      </c>
      <c r="I147" s="2"/>
      <c r="J147" s="92">
        <f>ROUND(I147*H147,2)</f>
        <v>0</v>
      </c>
      <c r="K147" s="89" t="s">
        <v>2280</v>
      </c>
      <c r="L147" s="16"/>
      <c r="M147" s="105" t="s">
        <v>1</v>
      </c>
      <c r="N147" s="106" t="s">
        <v>34</v>
      </c>
      <c r="O147" s="107">
        <v>0</v>
      </c>
      <c r="P147" s="107">
        <f>O147*H147</f>
        <v>0</v>
      </c>
      <c r="Q147" s="107">
        <v>0</v>
      </c>
      <c r="R147" s="107">
        <f>Q147*H147</f>
        <v>0</v>
      </c>
      <c r="S147" s="107">
        <v>0</v>
      </c>
      <c r="T147" s="108">
        <f>S147*H147</f>
        <v>0</v>
      </c>
      <c r="U147" s="331"/>
      <c r="V147" s="331"/>
      <c r="W147" s="331"/>
      <c r="X147" s="331"/>
      <c r="Y147" s="331"/>
      <c r="Z147" s="331"/>
      <c r="AA147" s="331"/>
      <c r="AB147" s="331"/>
      <c r="AC147" s="331"/>
      <c r="AD147" s="331"/>
      <c r="AE147" s="331"/>
      <c r="AR147" s="97" t="s">
        <v>147</v>
      </c>
      <c r="AT147" s="97" t="s">
        <v>142</v>
      </c>
      <c r="AU147" s="97" t="s">
        <v>76</v>
      </c>
      <c r="AY147" s="7" t="s">
        <v>140</v>
      </c>
      <c r="BE147" s="98">
        <f>IF(N147="základní",J147,0)</f>
        <v>0</v>
      </c>
      <c r="BF147" s="98">
        <f>IF(N147="snížená",J147,0)</f>
        <v>0</v>
      </c>
      <c r="BG147" s="98">
        <f>IF(N147="zákl. přenesená",J147,0)</f>
        <v>0</v>
      </c>
      <c r="BH147" s="98">
        <f>IF(N147="sníž. přenesená",J147,0)</f>
        <v>0</v>
      </c>
      <c r="BI147" s="98">
        <f>IF(N147="nulová",J147,0)</f>
        <v>0</v>
      </c>
      <c r="BJ147" s="7" t="s">
        <v>76</v>
      </c>
      <c r="BK147" s="98">
        <f>ROUND(I147*H147,2)</f>
        <v>0</v>
      </c>
      <c r="BL147" s="7" t="s">
        <v>147</v>
      </c>
      <c r="BM147" s="97" t="s">
        <v>397</v>
      </c>
    </row>
    <row r="148" spans="1:65" s="76" customFormat="1" ht="25.9" customHeight="1" x14ac:dyDescent="0.2">
      <c r="B148" s="77"/>
      <c r="D148" s="78" t="s">
        <v>67</v>
      </c>
      <c r="E148" s="79">
        <v>35</v>
      </c>
      <c r="F148" s="79" t="s">
        <v>2719</v>
      </c>
      <c r="I148" s="188"/>
      <c r="J148" s="80">
        <f>SUM(J149:J160)</f>
        <v>0</v>
      </c>
      <c r="L148" s="77"/>
      <c r="M148" s="81"/>
      <c r="N148" s="82"/>
      <c r="O148" s="82"/>
      <c r="P148" s="83">
        <f>P149</f>
        <v>0</v>
      </c>
      <c r="Q148" s="82"/>
      <c r="R148" s="83">
        <f>R149</f>
        <v>0</v>
      </c>
      <c r="S148" s="82"/>
      <c r="T148" s="84">
        <f>T149</f>
        <v>0</v>
      </c>
      <c r="AR148" s="78" t="s">
        <v>76</v>
      </c>
      <c r="AT148" s="85" t="s">
        <v>67</v>
      </c>
      <c r="AU148" s="85" t="s">
        <v>68</v>
      </c>
      <c r="AY148" s="78" t="s">
        <v>140</v>
      </c>
      <c r="BK148" s="86">
        <f>BK149</f>
        <v>0</v>
      </c>
    </row>
    <row r="149" spans="1:65" s="330" customFormat="1" ht="16.5" customHeight="1" x14ac:dyDescent="0.2">
      <c r="A149" s="331"/>
      <c r="B149" s="16"/>
      <c r="C149" s="87">
        <v>19</v>
      </c>
      <c r="D149" s="87" t="s">
        <v>142</v>
      </c>
      <c r="E149" s="333" t="s">
        <v>2721</v>
      </c>
      <c r="F149" s="334" t="s">
        <v>2745</v>
      </c>
      <c r="G149" s="335" t="s">
        <v>145</v>
      </c>
      <c r="H149" s="91">
        <v>2.52</v>
      </c>
      <c r="I149" s="2"/>
      <c r="J149" s="92">
        <f>H149*I149</f>
        <v>0</v>
      </c>
      <c r="K149" s="89" t="s">
        <v>2280</v>
      </c>
      <c r="L149" s="16"/>
      <c r="M149" s="105" t="s">
        <v>1</v>
      </c>
      <c r="N149" s="106" t="s">
        <v>34</v>
      </c>
      <c r="O149" s="107">
        <v>0</v>
      </c>
      <c r="P149" s="107">
        <f t="shared" ref="P149:P160" si="10">O149*H149</f>
        <v>0</v>
      </c>
      <c r="Q149" s="107">
        <v>0</v>
      </c>
      <c r="R149" s="107">
        <f t="shared" ref="R149:R160" si="11">Q149*H149</f>
        <v>0</v>
      </c>
      <c r="S149" s="107">
        <v>0</v>
      </c>
      <c r="T149" s="108">
        <f t="shared" ref="T149:T160" si="12">S149*H149</f>
        <v>0</v>
      </c>
      <c r="U149" s="331"/>
      <c r="V149" s="331"/>
      <c r="W149" s="331"/>
      <c r="X149" s="331"/>
      <c r="Y149" s="331"/>
      <c r="Z149" s="331"/>
      <c r="AA149" s="331"/>
      <c r="AB149" s="331"/>
      <c r="AC149" s="331"/>
      <c r="AD149" s="331"/>
      <c r="AE149" s="331"/>
      <c r="AR149" s="97" t="s">
        <v>147</v>
      </c>
      <c r="AT149" s="97" t="s">
        <v>142</v>
      </c>
      <c r="AU149" s="97" t="s">
        <v>76</v>
      </c>
      <c r="AY149" s="7" t="s">
        <v>140</v>
      </c>
      <c r="BE149" s="98">
        <f t="shared" ref="BE149:BE160" si="13">IF(N149="základní",J149,0)</f>
        <v>0</v>
      </c>
      <c r="BF149" s="98">
        <f t="shared" ref="BF149:BF160" si="14">IF(N149="snížená",J149,0)</f>
        <v>0</v>
      </c>
      <c r="BG149" s="98">
        <f t="shared" ref="BG149:BG160" si="15">IF(N149="zákl. přenesená",J149,0)</f>
        <v>0</v>
      </c>
      <c r="BH149" s="98">
        <f t="shared" ref="BH149:BH160" si="16">IF(N149="sníž. přenesená",J149,0)</f>
        <v>0</v>
      </c>
      <c r="BI149" s="98">
        <f t="shared" ref="BI149:BI160" si="17">IF(N149="nulová",J149,0)</f>
        <v>0</v>
      </c>
      <c r="BJ149" s="7" t="s">
        <v>76</v>
      </c>
      <c r="BK149" s="98">
        <f t="shared" ref="BK149:BK160" si="18">ROUND(I149*H149,2)</f>
        <v>0</v>
      </c>
      <c r="BL149" s="7" t="s">
        <v>147</v>
      </c>
      <c r="BM149" s="97" t="s">
        <v>397</v>
      </c>
    </row>
    <row r="150" spans="1:65" s="330" customFormat="1" ht="27.75" customHeight="1" x14ac:dyDescent="0.2">
      <c r="A150" s="331"/>
      <c r="B150" s="16"/>
      <c r="C150" s="87">
        <v>20</v>
      </c>
      <c r="D150" s="305" t="s">
        <v>142</v>
      </c>
      <c r="E150" s="336" t="s">
        <v>2718</v>
      </c>
      <c r="F150" s="338" t="s">
        <v>2744</v>
      </c>
      <c r="G150" s="340" t="s">
        <v>145</v>
      </c>
      <c r="H150" s="332">
        <v>4.78</v>
      </c>
      <c r="I150" s="2"/>
      <c r="J150" s="92">
        <f t="shared" ref="J150:J160" si="19">H150*I150</f>
        <v>0</v>
      </c>
      <c r="K150" s="89" t="s">
        <v>2280</v>
      </c>
      <c r="L150" s="16"/>
      <c r="M150" s="105" t="s">
        <v>1</v>
      </c>
      <c r="N150" s="106" t="s">
        <v>34</v>
      </c>
      <c r="O150" s="107">
        <v>0</v>
      </c>
      <c r="P150" s="107">
        <f t="shared" si="10"/>
        <v>0</v>
      </c>
      <c r="Q150" s="107">
        <v>0</v>
      </c>
      <c r="R150" s="107">
        <f t="shared" si="11"/>
        <v>0</v>
      </c>
      <c r="S150" s="107">
        <v>0</v>
      </c>
      <c r="T150" s="108">
        <f t="shared" si="12"/>
        <v>0</v>
      </c>
      <c r="U150" s="331"/>
      <c r="V150" s="331"/>
      <c r="W150" s="331"/>
      <c r="X150" s="331"/>
      <c r="Y150" s="331"/>
      <c r="Z150" s="331"/>
      <c r="AA150" s="331"/>
      <c r="AB150" s="331"/>
      <c r="AC150" s="331"/>
      <c r="AD150" s="331"/>
      <c r="AE150" s="331"/>
      <c r="AR150" s="97" t="s">
        <v>147</v>
      </c>
      <c r="AT150" s="97" t="s">
        <v>142</v>
      </c>
      <c r="AU150" s="97" t="s">
        <v>76</v>
      </c>
      <c r="AY150" s="7" t="s">
        <v>140</v>
      </c>
      <c r="BE150" s="98">
        <f t="shared" si="13"/>
        <v>0</v>
      </c>
      <c r="BF150" s="98">
        <f t="shared" si="14"/>
        <v>0</v>
      </c>
      <c r="BG150" s="98">
        <f t="shared" si="15"/>
        <v>0</v>
      </c>
      <c r="BH150" s="98">
        <f t="shared" si="16"/>
        <v>0</v>
      </c>
      <c r="BI150" s="98">
        <f t="shared" si="17"/>
        <v>0</v>
      </c>
      <c r="BJ150" s="7" t="s">
        <v>76</v>
      </c>
      <c r="BK150" s="98">
        <f t="shared" si="18"/>
        <v>0</v>
      </c>
      <c r="BL150" s="7" t="s">
        <v>147</v>
      </c>
      <c r="BM150" s="97" t="s">
        <v>397</v>
      </c>
    </row>
    <row r="151" spans="1:65" s="330" customFormat="1" ht="58.5" customHeight="1" x14ac:dyDescent="0.2">
      <c r="A151" s="331"/>
      <c r="B151" s="16"/>
      <c r="C151" s="87">
        <v>21</v>
      </c>
      <c r="D151" s="305" t="s">
        <v>142</v>
      </c>
      <c r="E151" s="336" t="s">
        <v>2733</v>
      </c>
      <c r="F151" s="338" t="s">
        <v>2743</v>
      </c>
      <c r="G151" s="340" t="s">
        <v>145</v>
      </c>
      <c r="H151" s="332">
        <v>2.64</v>
      </c>
      <c r="I151" s="2"/>
      <c r="J151" s="92">
        <f t="shared" si="19"/>
        <v>0</v>
      </c>
      <c r="K151" s="89" t="s">
        <v>2280</v>
      </c>
      <c r="L151" s="16"/>
      <c r="M151" s="105" t="s">
        <v>1</v>
      </c>
      <c r="N151" s="106" t="s">
        <v>34</v>
      </c>
      <c r="O151" s="107">
        <v>0</v>
      </c>
      <c r="P151" s="107">
        <f t="shared" si="10"/>
        <v>0</v>
      </c>
      <c r="Q151" s="107">
        <v>0</v>
      </c>
      <c r="R151" s="107">
        <f t="shared" si="11"/>
        <v>0</v>
      </c>
      <c r="S151" s="107">
        <v>0</v>
      </c>
      <c r="T151" s="108">
        <f t="shared" si="12"/>
        <v>0</v>
      </c>
      <c r="U151" s="331"/>
      <c r="V151" s="331"/>
      <c r="W151" s="331"/>
      <c r="X151" s="331"/>
      <c r="Y151" s="331"/>
      <c r="Z151" s="331"/>
      <c r="AA151" s="331"/>
      <c r="AB151" s="331"/>
      <c r="AC151" s="331"/>
      <c r="AD151" s="331"/>
      <c r="AE151" s="331"/>
      <c r="AR151" s="97" t="s">
        <v>147</v>
      </c>
      <c r="AT151" s="97" t="s">
        <v>142</v>
      </c>
      <c r="AU151" s="97" t="s">
        <v>76</v>
      </c>
      <c r="AY151" s="7" t="s">
        <v>140</v>
      </c>
      <c r="BE151" s="98">
        <f t="shared" si="13"/>
        <v>0</v>
      </c>
      <c r="BF151" s="98">
        <f t="shared" si="14"/>
        <v>0</v>
      </c>
      <c r="BG151" s="98">
        <f t="shared" si="15"/>
        <v>0</v>
      </c>
      <c r="BH151" s="98">
        <f t="shared" si="16"/>
        <v>0</v>
      </c>
      <c r="BI151" s="98">
        <f t="shared" si="17"/>
        <v>0</v>
      </c>
      <c r="BJ151" s="7" t="s">
        <v>76</v>
      </c>
      <c r="BK151" s="98">
        <f t="shared" si="18"/>
        <v>0</v>
      </c>
      <c r="BL151" s="7" t="s">
        <v>147</v>
      </c>
      <c r="BM151" s="97" t="s">
        <v>397</v>
      </c>
    </row>
    <row r="152" spans="1:65" s="330" customFormat="1" ht="79.5" customHeight="1" x14ac:dyDescent="0.2">
      <c r="A152" s="331"/>
      <c r="B152" s="16"/>
      <c r="C152" s="87">
        <v>22</v>
      </c>
      <c r="D152" s="87" t="s">
        <v>142</v>
      </c>
      <c r="E152" s="339" t="s">
        <v>2720</v>
      </c>
      <c r="F152" s="339" t="s">
        <v>2746</v>
      </c>
      <c r="G152" s="342" t="s">
        <v>1387</v>
      </c>
      <c r="H152" s="91">
        <v>1</v>
      </c>
      <c r="I152" s="2"/>
      <c r="J152" s="92">
        <f>H152*I152</f>
        <v>0</v>
      </c>
      <c r="K152" s="89" t="s">
        <v>2280</v>
      </c>
      <c r="L152" s="16"/>
      <c r="M152" s="105" t="s">
        <v>1</v>
      </c>
      <c r="N152" s="106" t="s">
        <v>34</v>
      </c>
      <c r="O152" s="107">
        <v>0</v>
      </c>
      <c r="P152" s="107">
        <f t="shared" si="10"/>
        <v>0</v>
      </c>
      <c r="Q152" s="107">
        <v>0</v>
      </c>
      <c r="R152" s="107">
        <f t="shared" si="11"/>
        <v>0</v>
      </c>
      <c r="S152" s="107">
        <v>0</v>
      </c>
      <c r="T152" s="108">
        <f t="shared" si="12"/>
        <v>0</v>
      </c>
      <c r="U152" s="331"/>
      <c r="V152" s="331"/>
      <c r="W152" s="331"/>
      <c r="X152" s="331"/>
      <c r="Y152" s="331"/>
      <c r="Z152" s="331"/>
      <c r="AA152" s="331"/>
      <c r="AB152" s="331"/>
      <c r="AC152" s="331"/>
      <c r="AD152" s="331"/>
      <c r="AE152" s="331"/>
      <c r="AR152" s="97" t="s">
        <v>147</v>
      </c>
      <c r="AT152" s="97" t="s">
        <v>142</v>
      </c>
      <c r="AU152" s="97" t="s">
        <v>76</v>
      </c>
      <c r="AY152" s="7" t="s">
        <v>140</v>
      </c>
      <c r="BE152" s="98">
        <f t="shared" si="13"/>
        <v>0</v>
      </c>
      <c r="BF152" s="98">
        <f t="shared" si="14"/>
        <v>0</v>
      </c>
      <c r="BG152" s="98">
        <f t="shared" si="15"/>
        <v>0</v>
      </c>
      <c r="BH152" s="98">
        <f t="shared" si="16"/>
        <v>0</v>
      </c>
      <c r="BI152" s="98">
        <f t="shared" si="17"/>
        <v>0</v>
      </c>
      <c r="BJ152" s="7" t="s">
        <v>76</v>
      </c>
      <c r="BK152" s="98">
        <f t="shared" si="18"/>
        <v>0</v>
      </c>
      <c r="BL152" s="7" t="s">
        <v>147</v>
      </c>
      <c r="BM152" s="97" t="s">
        <v>397</v>
      </c>
    </row>
    <row r="153" spans="1:65" s="330" customFormat="1" ht="42" customHeight="1" x14ac:dyDescent="0.2">
      <c r="A153" s="331"/>
      <c r="B153" s="16"/>
      <c r="C153" s="87">
        <v>23</v>
      </c>
      <c r="D153" s="87" t="s">
        <v>142</v>
      </c>
      <c r="E153" s="339" t="s">
        <v>2742</v>
      </c>
      <c r="F153" s="339" t="s">
        <v>2747</v>
      </c>
      <c r="G153" s="342" t="s">
        <v>251</v>
      </c>
      <c r="H153" s="91">
        <v>12.4</v>
      </c>
      <c r="I153" s="2"/>
      <c r="J153" s="92">
        <f>H153*I153</f>
        <v>0</v>
      </c>
      <c r="K153" s="89" t="s">
        <v>2280</v>
      </c>
      <c r="L153" s="16"/>
      <c r="M153" s="105" t="s">
        <v>1</v>
      </c>
      <c r="N153" s="106" t="s">
        <v>34</v>
      </c>
      <c r="O153" s="107">
        <v>0</v>
      </c>
      <c r="P153" s="107">
        <f t="shared" si="10"/>
        <v>0</v>
      </c>
      <c r="Q153" s="107">
        <v>0</v>
      </c>
      <c r="R153" s="107">
        <f t="shared" si="11"/>
        <v>0</v>
      </c>
      <c r="S153" s="107">
        <v>0</v>
      </c>
      <c r="T153" s="108">
        <f t="shared" si="12"/>
        <v>0</v>
      </c>
      <c r="U153" s="331"/>
      <c r="V153" s="331"/>
      <c r="W153" s="331"/>
      <c r="X153" s="331"/>
      <c r="Y153" s="331"/>
      <c r="Z153" s="331"/>
      <c r="AA153" s="331"/>
      <c r="AB153" s="331"/>
      <c r="AC153" s="331"/>
      <c r="AD153" s="331"/>
      <c r="AE153" s="331"/>
      <c r="AR153" s="97" t="s">
        <v>147</v>
      </c>
      <c r="AT153" s="97" t="s">
        <v>142</v>
      </c>
      <c r="AU153" s="97" t="s">
        <v>76</v>
      </c>
      <c r="AY153" s="7" t="s">
        <v>140</v>
      </c>
      <c r="BE153" s="98">
        <f t="shared" si="13"/>
        <v>0</v>
      </c>
      <c r="BF153" s="98">
        <f t="shared" si="14"/>
        <v>0</v>
      </c>
      <c r="BG153" s="98">
        <f t="shared" si="15"/>
        <v>0</v>
      </c>
      <c r="BH153" s="98">
        <f t="shared" si="16"/>
        <v>0</v>
      </c>
      <c r="BI153" s="98">
        <f t="shared" si="17"/>
        <v>0</v>
      </c>
      <c r="BJ153" s="7" t="s">
        <v>76</v>
      </c>
      <c r="BK153" s="98">
        <f t="shared" si="18"/>
        <v>0</v>
      </c>
      <c r="BL153" s="7" t="s">
        <v>147</v>
      </c>
      <c r="BM153" s="97" t="s">
        <v>397</v>
      </c>
    </row>
    <row r="154" spans="1:65" s="330" customFormat="1" ht="27" customHeight="1" x14ac:dyDescent="0.2">
      <c r="A154" s="331"/>
      <c r="B154" s="16"/>
      <c r="C154" s="87">
        <v>24</v>
      </c>
      <c r="D154" s="305" t="s">
        <v>142</v>
      </c>
      <c r="E154" s="336" t="s">
        <v>2724</v>
      </c>
      <c r="F154" s="338" t="s">
        <v>2739</v>
      </c>
      <c r="G154" s="340" t="s">
        <v>251</v>
      </c>
      <c r="H154" s="332">
        <v>3.6</v>
      </c>
      <c r="I154" s="2"/>
      <c r="J154" s="92">
        <f t="shared" si="19"/>
        <v>0</v>
      </c>
      <c r="K154" s="89" t="s">
        <v>2280</v>
      </c>
      <c r="L154" s="16"/>
      <c r="M154" s="105" t="s">
        <v>1</v>
      </c>
      <c r="N154" s="106" t="s">
        <v>34</v>
      </c>
      <c r="O154" s="107">
        <v>0</v>
      </c>
      <c r="P154" s="107">
        <f t="shared" si="10"/>
        <v>0</v>
      </c>
      <c r="Q154" s="107">
        <v>0</v>
      </c>
      <c r="R154" s="107">
        <f t="shared" si="11"/>
        <v>0</v>
      </c>
      <c r="S154" s="107">
        <v>0</v>
      </c>
      <c r="T154" s="108">
        <f t="shared" si="12"/>
        <v>0</v>
      </c>
      <c r="U154" s="331"/>
      <c r="V154" s="331"/>
      <c r="W154" s="331"/>
      <c r="X154" s="331"/>
      <c r="Y154" s="331"/>
      <c r="Z154" s="331"/>
      <c r="AA154" s="331"/>
      <c r="AB154" s="331"/>
      <c r="AC154" s="331"/>
      <c r="AD154" s="331"/>
      <c r="AE154" s="331"/>
      <c r="AR154" s="97" t="s">
        <v>147</v>
      </c>
      <c r="AT154" s="97" t="s">
        <v>142</v>
      </c>
      <c r="AU154" s="97" t="s">
        <v>76</v>
      </c>
      <c r="AY154" s="7" t="s">
        <v>140</v>
      </c>
      <c r="BE154" s="98">
        <f t="shared" si="13"/>
        <v>0</v>
      </c>
      <c r="BF154" s="98">
        <f t="shared" si="14"/>
        <v>0</v>
      </c>
      <c r="BG154" s="98">
        <f t="shared" si="15"/>
        <v>0</v>
      </c>
      <c r="BH154" s="98">
        <f t="shared" si="16"/>
        <v>0</v>
      </c>
      <c r="BI154" s="98">
        <f t="shared" si="17"/>
        <v>0</v>
      </c>
      <c r="BJ154" s="7" t="s">
        <v>76</v>
      </c>
      <c r="BK154" s="98">
        <f t="shared" si="18"/>
        <v>0</v>
      </c>
      <c r="BL154" s="7" t="s">
        <v>147</v>
      </c>
      <c r="BM154" s="97" t="s">
        <v>397</v>
      </c>
    </row>
    <row r="155" spans="1:65" s="330" customFormat="1" ht="16.5" customHeight="1" x14ac:dyDescent="0.2">
      <c r="A155" s="331"/>
      <c r="B155" s="16"/>
      <c r="C155" s="87">
        <v>25</v>
      </c>
      <c r="D155" s="305" t="s">
        <v>142</v>
      </c>
      <c r="E155" s="337" t="s">
        <v>2725</v>
      </c>
      <c r="F155" s="339" t="s">
        <v>2722</v>
      </c>
      <c r="G155" s="341" t="s">
        <v>145</v>
      </c>
      <c r="H155" s="332">
        <v>2.52</v>
      </c>
      <c r="I155" s="2"/>
      <c r="J155" s="92">
        <f t="shared" si="19"/>
        <v>0</v>
      </c>
      <c r="K155" s="89" t="s">
        <v>2280</v>
      </c>
      <c r="L155" s="16"/>
      <c r="M155" s="105" t="s">
        <v>1</v>
      </c>
      <c r="N155" s="106" t="s">
        <v>34</v>
      </c>
      <c r="O155" s="107">
        <v>0</v>
      </c>
      <c r="P155" s="107">
        <f t="shared" si="10"/>
        <v>0</v>
      </c>
      <c r="Q155" s="107">
        <v>0</v>
      </c>
      <c r="R155" s="107">
        <f t="shared" si="11"/>
        <v>0</v>
      </c>
      <c r="S155" s="107">
        <v>0</v>
      </c>
      <c r="T155" s="108">
        <f t="shared" si="12"/>
        <v>0</v>
      </c>
      <c r="U155" s="331"/>
      <c r="V155" s="331"/>
      <c r="W155" s="331"/>
      <c r="X155" s="331"/>
      <c r="Y155" s="331"/>
      <c r="Z155" s="331"/>
      <c r="AA155" s="331"/>
      <c r="AB155" s="331"/>
      <c r="AC155" s="331"/>
      <c r="AD155" s="331"/>
      <c r="AE155" s="331"/>
      <c r="AR155" s="97" t="s">
        <v>147</v>
      </c>
      <c r="AT155" s="97" t="s">
        <v>142</v>
      </c>
      <c r="AU155" s="97" t="s">
        <v>76</v>
      </c>
      <c r="AY155" s="7" t="s">
        <v>140</v>
      </c>
      <c r="BE155" s="98">
        <f t="shared" si="13"/>
        <v>0</v>
      </c>
      <c r="BF155" s="98">
        <f t="shared" si="14"/>
        <v>0</v>
      </c>
      <c r="BG155" s="98">
        <f t="shared" si="15"/>
        <v>0</v>
      </c>
      <c r="BH155" s="98">
        <f t="shared" si="16"/>
        <v>0</v>
      </c>
      <c r="BI155" s="98">
        <f t="shared" si="17"/>
        <v>0</v>
      </c>
      <c r="BJ155" s="7" t="s">
        <v>76</v>
      </c>
      <c r="BK155" s="98">
        <f t="shared" si="18"/>
        <v>0</v>
      </c>
      <c r="BL155" s="7" t="s">
        <v>147</v>
      </c>
      <c r="BM155" s="97" t="s">
        <v>397</v>
      </c>
    </row>
    <row r="156" spans="1:65" s="330" customFormat="1" ht="16.5" customHeight="1" x14ac:dyDescent="0.2">
      <c r="A156" s="331"/>
      <c r="B156" s="16"/>
      <c r="C156" s="87">
        <v>26</v>
      </c>
      <c r="D156" s="87" t="s">
        <v>142</v>
      </c>
      <c r="E156" s="339" t="s">
        <v>2726</v>
      </c>
      <c r="F156" s="339" t="s">
        <v>2723</v>
      </c>
      <c r="G156" s="342" t="s">
        <v>145</v>
      </c>
      <c r="H156" s="91">
        <v>2.52</v>
      </c>
      <c r="I156" s="2"/>
      <c r="J156" s="92">
        <f t="shared" si="19"/>
        <v>0</v>
      </c>
      <c r="K156" s="89" t="s">
        <v>2280</v>
      </c>
      <c r="L156" s="16"/>
      <c r="M156" s="105" t="s">
        <v>1</v>
      </c>
      <c r="N156" s="106" t="s">
        <v>34</v>
      </c>
      <c r="O156" s="107">
        <v>0</v>
      </c>
      <c r="P156" s="107">
        <f t="shared" si="10"/>
        <v>0</v>
      </c>
      <c r="Q156" s="107">
        <v>0</v>
      </c>
      <c r="R156" s="107">
        <f t="shared" si="11"/>
        <v>0</v>
      </c>
      <c r="S156" s="107">
        <v>0</v>
      </c>
      <c r="T156" s="108">
        <f t="shared" si="12"/>
        <v>0</v>
      </c>
      <c r="U156" s="331"/>
      <c r="V156" s="331"/>
      <c r="W156" s="331"/>
      <c r="X156" s="331"/>
      <c r="Y156" s="331"/>
      <c r="Z156" s="331"/>
      <c r="AA156" s="331"/>
      <c r="AB156" s="331"/>
      <c r="AC156" s="331"/>
      <c r="AD156" s="331"/>
      <c r="AE156" s="331"/>
      <c r="AR156" s="97" t="s">
        <v>147</v>
      </c>
      <c r="AT156" s="97" t="s">
        <v>142</v>
      </c>
      <c r="AU156" s="97" t="s">
        <v>76</v>
      </c>
      <c r="AY156" s="7" t="s">
        <v>140</v>
      </c>
      <c r="BE156" s="98">
        <f t="shared" si="13"/>
        <v>0</v>
      </c>
      <c r="BF156" s="98">
        <f t="shared" si="14"/>
        <v>0</v>
      </c>
      <c r="BG156" s="98">
        <f t="shared" si="15"/>
        <v>0</v>
      </c>
      <c r="BH156" s="98">
        <f t="shared" si="16"/>
        <v>0</v>
      </c>
      <c r="BI156" s="98">
        <f t="shared" si="17"/>
        <v>0</v>
      </c>
      <c r="BJ156" s="7" t="s">
        <v>76</v>
      </c>
      <c r="BK156" s="98">
        <f t="shared" si="18"/>
        <v>0</v>
      </c>
      <c r="BL156" s="7" t="s">
        <v>147</v>
      </c>
      <c r="BM156" s="97" t="s">
        <v>397</v>
      </c>
    </row>
    <row r="157" spans="1:65" s="330" customFormat="1" ht="16.5" customHeight="1" x14ac:dyDescent="0.2">
      <c r="A157" s="331"/>
      <c r="B157" s="16"/>
      <c r="C157" s="87">
        <v>27</v>
      </c>
      <c r="D157" s="87" t="s">
        <v>142</v>
      </c>
      <c r="E157" s="339" t="s">
        <v>2735</v>
      </c>
      <c r="F157" s="339" t="s">
        <v>2738</v>
      </c>
      <c r="G157" s="342" t="s">
        <v>1442</v>
      </c>
      <c r="H157" s="91">
        <v>1</v>
      </c>
      <c r="I157" s="2"/>
      <c r="J157" s="92">
        <f t="shared" ref="J157" si="20">H157*I157</f>
        <v>0</v>
      </c>
      <c r="K157" s="89" t="s">
        <v>2280</v>
      </c>
      <c r="L157" s="16"/>
      <c r="M157" s="105" t="s">
        <v>1</v>
      </c>
      <c r="N157" s="106" t="s">
        <v>34</v>
      </c>
      <c r="O157" s="107">
        <v>0</v>
      </c>
      <c r="P157" s="107">
        <f t="shared" si="10"/>
        <v>0</v>
      </c>
      <c r="Q157" s="107">
        <v>0</v>
      </c>
      <c r="R157" s="107">
        <f t="shared" si="11"/>
        <v>0</v>
      </c>
      <c r="S157" s="107">
        <v>0</v>
      </c>
      <c r="T157" s="108">
        <f t="shared" si="12"/>
        <v>0</v>
      </c>
      <c r="U157" s="331"/>
      <c r="V157" s="331"/>
      <c r="W157" s="331"/>
      <c r="X157" s="331"/>
      <c r="Y157" s="331"/>
      <c r="Z157" s="331"/>
      <c r="AA157" s="331"/>
      <c r="AB157" s="331"/>
      <c r="AC157" s="331"/>
      <c r="AD157" s="331"/>
      <c r="AE157" s="331"/>
      <c r="AR157" s="97" t="s">
        <v>147</v>
      </c>
      <c r="AT157" s="97" t="s">
        <v>142</v>
      </c>
      <c r="AU157" s="97" t="s">
        <v>76</v>
      </c>
      <c r="AY157" s="7" t="s">
        <v>140</v>
      </c>
      <c r="BE157" s="98">
        <f t="shared" si="13"/>
        <v>0</v>
      </c>
      <c r="BF157" s="98">
        <f t="shared" si="14"/>
        <v>0</v>
      </c>
      <c r="BG157" s="98">
        <f t="shared" si="15"/>
        <v>0</v>
      </c>
      <c r="BH157" s="98">
        <f t="shared" si="16"/>
        <v>0</v>
      </c>
      <c r="BI157" s="98">
        <f t="shared" si="17"/>
        <v>0</v>
      </c>
      <c r="BJ157" s="7" t="s">
        <v>76</v>
      </c>
      <c r="BK157" s="98">
        <f t="shared" si="18"/>
        <v>0</v>
      </c>
      <c r="BL157" s="7" t="s">
        <v>147</v>
      </c>
      <c r="BM157" s="97" t="s">
        <v>397</v>
      </c>
    </row>
    <row r="158" spans="1:65" s="330" customFormat="1" ht="25.5" customHeight="1" x14ac:dyDescent="0.2">
      <c r="A158" s="331"/>
      <c r="B158" s="16"/>
      <c r="C158" s="87">
        <v>28</v>
      </c>
      <c r="D158" s="87" t="s">
        <v>142</v>
      </c>
      <c r="E158" s="339" t="s">
        <v>2736</v>
      </c>
      <c r="F158" s="339" t="s">
        <v>2737</v>
      </c>
      <c r="G158" s="342" t="s">
        <v>1442</v>
      </c>
      <c r="H158" s="91">
        <v>6</v>
      </c>
      <c r="I158" s="2"/>
      <c r="J158" s="92">
        <f t="shared" ref="J158" si="21">H158*I158</f>
        <v>0</v>
      </c>
      <c r="K158" s="89" t="s">
        <v>2280</v>
      </c>
      <c r="L158" s="16"/>
      <c r="M158" s="105" t="s">
        <v>1</v>
      </c>
      <c r="N158" s="106" t="s">
        <v>34</v>
      </c>
      <c r="O158" s="107">
        <v>0</v>
      </c>
      <c r="P158" s="107">
        <f t="shared" si="10"/>
        <v>0</v>
      </c>
      <c r="Q158" s="107">
        <v>0</v>
      </c>
      <c r="R158" s="107">
        <f t="shared" si="11"/>
        <v>0</v>
      </c>
      <c r="S158" s="107">
        <v>0</v>
      </c>
      <c r="T158" s="108">
        <f t="shared" si="12"/>
        <v>0</v>
      </c>
      <c r="U158" s="331"/>
      <c r="V158" s="331"/>
      <c r="W158" s="331"/>
      <c r="X158" s="331"/>
      <c r="Y158" s="331"/>
      <c r="Z158" s="331"/>
      <c r="AA158" s="331"/>
      <c r="AB158" s="331"/>
      <c r="AC158" s="331"/>
      <c r="AD158" s="331"/>
      <c r="AE158" s="331"/>
      <c r="AR158" s="97" t="s">
        <v>147</v>
      </c>
      <c r="AT158" s="97" t="s">
        <v>142</v>
      </c>
      <c r="AU158" s="97" t="s">
        <v>76</v>
      </c>
      <c r="AY158" s="7" t="s">
        <v>140</v>
      </c>
      <c r="BE158" s="98">
        <f t="shared" si="13"/>
        <v>0</v>
      </c>
      <c r="BF158" s="98">
        <f t="shared" si="14"/>
        <v>0</v>
      </c>
      <c r="BG158" s="98">
        <f t="shared" si="15"/>
        <v>0</v>
      </c>
      <c r="BH158" s="98">
        <f t="shared" si="16"/>
        <v>0</v>
      </c>
      <c r="BI158" s="98">
        <f t="shared" si="17"/>
        <v>0</v>
      </c>
      <c r="BJ158" s="7" t="s">
        <v>76</v>
      </c>
      <c r="BK158" s="98">
        <f t="shared" si="18"/>
        <v>0</v>
      </c>
      <c r="BL158" s="7" t="s">
        <v>147</v>
      </c>
      <c r="BM158" s="97" t="s">
        <v>397</v>
      </c>
    </row>
    <row r="159" spans="1:65" s="330" customFormat="1" ht="54.75" customHeight="1" x14ac:dyDescent="0.2">
      <c r="A159" s="331"/>
      <c r="B159" s="16"/>
      <c r="C159" s="87">
        <v>29</v>
      </c>
      <c r="D159" s="87" t="s">
        <v>142</v>
      </c>
      <c r="E159" s="339" t="s">
        <v>2740</v>
      </c>
      <c r="F159" s="339" t="s">
        <v>2741</v>
      </c>
      <c r="G159" s="342" t="s">
        <v>1387</v>
      </c>
      <c r="H159" s="91">
        <v>1</v>
      </c>
      <c r="I159" s="2"/>
      <c r="J159" s="92">
        <f t="shared" ref="J159" si="22">H159*I159</f>
        <v>0</v>
      </c>
      <c r="K159" s="89" t="s">
        <v>2280</v>
      </c>
      <c r="L159" s="16"/>
      <c r="M159" s="105" t="s">
        <v>1</v>
      </c>
      <c r="N159" s="106" t="s">
        <v>34</v>
      </c>
      <c r="O159" s="107">
        <v>0</v>
      </c>
      <c r="P159" s="107">
        <f t="shared" si="10"/>
        <v>0</v>
      </c>
      <c r="Q159" s="107">
        <v>0</v>
      </c>
      <c r="R159" s="107">
        <f t="shared" si="11"/>
        <v>0</v>
      </c>
      <c r="S159" s="107">
        <v>0</v>
      </c>
      <c r="T159" s="108">
        <f t="shared" si="12"/>
        <v>0</v>
      </c>
      <c r="U159" s="331"/>
      <c r="V159" s="331"/>
      <c r="W159" s="331"/>
      <c r="X159" s="331"/>
      <c r="Y159" s="331"/>
      <c r="Z159" s="331"/>
      <c r="AA159" s="331"/>
      <c r="AB159" s="331"/>
      <c r="AC159" s="331"/>
      <c r="AD159" s="331"/>
      <c r="AE159" s="331"/>
      <c r="AR159" s="97" t="s">
        <v>147</v>
      </c>
      <c r="AT159" s="97" t="s">
        <v>142</v>
      </c>
      <c r="AU159" s="97" t="s">
        <v>76</v>
      </c>
      <c r="AY159" s="7" t="s">
        <v>140</v>
      </c>
      <c r="BE159" s="98">
        <f t="shared" si="13"/>
        <v>0</v>
      </c>
      <c r="BF159" s="98">
        <f t="shared" si="14"/>
        <v>0</v>
      </c>
      <c r="BG159" s="98">
        <f t="shared" si="15"/>
        <v>0</v>
      </c>
      <c r="BH159" s="98">
        <f t="shared" si="16"/>
        <v>0</v>
      </c>
      <c r="BI159" s="98">
        <f t="shared" si="17"/>
        <v>0</v>
      </c>
      <c r="BJ159" s="7" t="s">
        <v>76</v>
      </c>
      <c r="BK159" s="98">
        <f t="shared" si="18"/>
        <v>0</v>
      </c>
      <c r="BL159" s="7" t="s">
        <v>147</v>
      </c>
      <c r="BM159" s="97" t="s">
        <v>397</v>
      </c>
    </row>
    <row r="160" spans="1:65" s="330" customFormat="1" ht="30.75" customHeight="1" x14ac:dyDescent="0.2">
      <c r="A160" s="331"/>
      <c r="B160" s="16"/>
      <c r="C160" s="87">
        <v>30</v>
      </c>
      <c r="D160" s="87" t="s">
        <v>142</v>
      </c>
      <c r="E160" s="339" t="s">
        <v>2727</v>
      </c>
      <c r="F160" s="339" t="s">
        <v>2734</v>
      </c>
      <c r="G160" s="342" t="s">
        <v>240</v>
      </c>
      <c r="H160" s="91">
        <v>16</v>
      </c>
      <c r="I160" s="2"/>
      <c r="J160" s="92">
        <f t="shared" si="19"/>
        <v>0</v>
      </c>
      <c r="K160" s="89" t="s">
        <v>2280</v>
      </c>
      <c r="L160" s="16"/>
      <c r="M160" s="105" t="s">
        <v>1</v>
      </c>
      <c r="N160" s="106" t="s">
        <v>34</v>
      </c>
      <c r="O160" s="107">
        <v>0</v>
      </c>
      <c r="P160" s="107">
        <f t="shared" si="10"/>
        <v>0</v>
      </c>
      <c r="Q160" s="107">
        <v>0</v>
      </c>
      <c r="R160" s="107">
        <f t="shared" si="11"/>
        <v>0</v>
      </c>
      <c r="S160" s="107">
        <v>0</v>
      </c>
      <c r="T160" s="108">
        <f t="shared" si="12"/>
        <v>0</v>
      </c>
      <c r="U160" s="331"/>
      <c r="V160" s="331"/>
      <c r="W160" s="331"/>
      <c r="X160" s="331"/>
      <c r="Y160" s="331"/>
      <c r="Z160" s="331"/>
      <c r="AA160" s="331"/>
      <c r="AB160" s="331"/>
      <c r="AC160" s="331"/>
      <c r="AD160" s="331"/>
      <c r="AE160" s="331"/>
      <c r="AR160" s="97" t="s">
        <v>147</v>
      </c>
      <c r="AT160" s="97" t="s">
        <v>142</v>
      </c>
      <c r="AU160" s="97" t="s">
        <v>76</v>
      </c>
      <c r="AY160" s="7" t="s">
        <v>140</v>
      </c>
      <c r="BE160" s="98">
        <f t="shared" si="13"/>
        <v>0</v>
      </c>
      <c r="BF160" s="98">
        <f t="shared" si="14"/>
        <v>0</v>
      </c>
      <c r="BG160" s="98">
        <f t="shared" si="15"/>
        <v>0</v>
      </c>
      <c r="BH160" s="98">
        <f t="shared" si="16"/>
        <v>0</v>
      </c>
      <c r="BI160" s="98">
        <f t="shared" si="17"/>
        <v>0</v>
      </c>
      <c r="BJ160" s="7" t="s">
        <v>76</v>
      </c>
      <c r="BK160" s="98">
        <f t="shared" si="18"/>
        <v>0</v>
      </c>
      <c r="BL160" s="7" t="s">
        <v>147</v>
      </c>
      <c r="BM160" s="97" t="s">
        <v>397</v>
      </c>
    </row>
    <row r="161" spans="1:65" s="76" customFormat="1" ht="25.9" customHeight="1" x14ac:dyDescent="0.2">
      <c r="B161" s="77"/>
      <c r="D161" s="78" t="s">
        <v>67</v>
      </c>
      <c r="E161" s="79">
        <v>39</v>
      </c>
      <c r="F161" s="79" t="s">
        <v>2728</v>
      </c>
      <c r="I161" s="188"/>
      <c r="J161" s="80">
        <f>SUM(J162:J163)</f>
        <v>0</v>
      </c>
      <c r="L161" s="77"/>
      <c r="M161" s="81"/>
      <c r="N161" s="82"/>
      <c r="O161" s="82"/>
      <c r="P161" s="83">
        <f>P162</f>
        <v>0</v>
      </c>
      <c r="Q161" s="82"/>
      <c r="R161" s="83">
        <f>R162</f>
        <v>0</v>
      </c>
      <c r="S161" s="82"/>
      <c r="T161" s="84">
        <f>T162</f>
        <v>0</v>
      </c>
      <c r="AR161" s="78" t="s">
        <v>76</v>
      </c>
      <c r="AT161" s="85" t="s">
        <v>67</v>
      </c>
      <c r="AU161" s="85" t="s">
        <v>68</v>
      </c>
      <c r="AY161" s="78" t="s">
        <v>140</v>
      </c>
      <c r="BK161" s="86">
        <f>BK162</f>
        <v>0</v>
      </c>
    </row>
    <row r="162" spans="1:65" s="330" customFormat="1" ht="16.5" customHeight="1" x14ac:dyDescent="0.2">
      <c r="A162" s="331"/>
      <c r="B162" s="16"/>
      <c r="C162" s="87">
        <v>31</v>
      </c>
      <c r="D162" s="87" t="s">
        <v>142</v>
      </c>
      <c r="E162" s="333" t="s">
        <v>2731</v>
      </c>
      <c r="F162" s="334" t="s">
        <v>2729</v>
      </c>
      <c r="G162" s="335" t="s">
        <v>145</v>
      </c>
      <c r="H162" s="91">
        <v>21.6</v>
      </c>
      <c r="I162" s="2"/>
      <c r="J162" s="92">
        <f>ROUND(I162*H162,2)</f>
        <v>0</v>
      </c>
      <c r="K162" s="89" t="s">
        <v>2280</v>
      </c>
      <c r="L162" s="16"/>
      <c r="M162" s="105" t="s">
        <v>1</v>
      </c>
      <c r="N162" s="106" t="s">
        <v>34</v>
      </c>
      <c r="O162" s="107">
        <v>0</v>
      </c>
      <c r="P162" s="107">
        <f>O162*H162</f>
        <v>0</v>
      </c>
      <c r="Q162" s="107">
        <v>0</v>
      </c>
      <c r="R162" s="107">
        <f>Q162*H162</f>
        <v>0</v>
      </c>
      <c r="S162" s="107">
        <v>0</v>
      </c>
      <c r="T162" s="108">
        <f>S162*H162</f>
        <v>0</v>
      </c>
      <c r="U162" s="331"/>
      <c r="V162" s="331"/>
      <c r="W162" s="331"/>
      <c r="X162" s="331"/>
      <c r="Y162" s="331"/>
      <c r="Z162" s="331"/>
      <c r="AA162" s="331"/>
      <c r="AB162" s="331"/>
      <c r="AC162" s="331"/>
      <c r="AD162" s="331"/>
      <c r="AE162" s="331"/>
      <c r="AR162" s="97" t="s">
        <v>147</v>
      </c>
      <c r="AT162" s="97" t="s">
        <v>142</v>
      </c>
      <c r="AU162" s="97" t="s">
        <v>76</v>
      </c>
      <c r="AY162" s="7" t="s">
        <v>140</v>
      </c>
      <c r="BE162" s="98">
        <f>IF(N162="základní",J162,0)</f>
        <v>0</v>
      </c>
      <c r="BF162" s="98">
        <f>IF(N162="snížená",J162,0)</f>
        <v>0</v>
      </c>
      <c r="BG162" s="98">
        <f>IF(N162="zákl. přenesená",J162,0)</f>
        <v>0</v>
      </c>
      <c r="BH162" s="98">
        <f>IF(N162="sníž. přenesená",J162,0)</f>
        <v>0</v>
      </c>
      <c r="BI162" s="98">
        <f>IF(N162="nulová",J162,0)</f>
        <v>0</v>
      </c>
      <c r="BJ162" s="7" t="s">
        <v>76</v>
      </c>
      <c r="BK162" s="98">
        <f>ROUND(I162*H162,2)</f>
        <v>0</v>
      </c>
      <c r="BL162" s="7" t="s">
        <v>147</v>
      </c>
      <c r="BM162" s="97" t="s">
        <v>397</v>
      </c>
    </row>
    <row r="163" spans="1:65" s="330" customFormat="1" ht="16.5" customHeight="1" x14ac:dyDescent="0.2">
      <c r="A163" s="331"/>
      <c r="B163" s="16"/>
      <c r="C163" s="87">
        <v>32</v>
      </c>
      <c r="D163" s="305" t="s">
        <v>142</v>
      </c>
      <c r="E163" s="336" t="s">
        <v>2732</v>
      </c>
      <c r="F163" s="338" t="s">
        <v>2730</v>
      </c>
      <c r="G163" s="340" t="s">
        <v>251</v>
      </c>
      <c r="H163" s="332">
        <v>10.8</v>
      </c>
      <c r="I163" s="2"/>
      <c r="J163" s="92">
        <f>ROUND(I163*H163,2)</f>
        <v>0</v>
      </c>
      <c r="K163" s="89" t="s">
        <v>2280</v>
      </c>
      <c r="L163" s="16"/>
      <c r="M163" s="105" t="s">
        <v>1</v>
      </c>
      <c r="N163" s="106" t="s">
        <v>34</v>
      </c>
      <c r="O163" s="107">
        <v>0</v>
      </c>
      <c r="P163" s="107">
        <f>O163*H163</f>
        <v>0</v>
      </c>
      <c r="Q163" s="107">
        <v>0</v>
      </c>
      <c r="R163" s="107">
        <f>Q163*H163</f>
        <v>0</v>
      </c>
      <c r="S163" s="107">
        <v>0</v>
      </c>
      <c r="T163" s="108">
        <f>S163*H163</f>
        <v>0</v>
      </c>
      <c r="U163" s="331"/>
      <c r="V163" s="331"/>
      <c r="W163" s="331"/>
      <c r="X163" s="331"/>
      <c r="Y163" s="331"/>
      <c r="Z163" s="331"/>
      <c r="AA163" s="331"/>
      <c r="AB163" s="331"/>
      <c r="AC163" s="331"/>
      <c r="AD163" s="331"/>
      <c r="AE163" s="331"/>
      <c r="AR163" s="97" t="s">
        <v>147</v>
      </c>
      <c r="AT163" s="97" t="s">
        <v>142</v>
      </c>
      <c r="AU163" s="97" t="s">
        <v>76</v>
      </c>
      <c r="AY163" s="7" t="s">
        <v>140</v>
      </c>
      <c r="BE163" s="98">
        <f>IF(N163="základní",J163,0)</f>
        <v>0</v>
      </c>
      <c r="BF163" s="98">
        <f>IF(N163="snížená",J163,0)</f>
        <v>0</v>
      </c>
      <c r="BG163" s="98">
        <f>IF(N163="zákl. přenesená",J163,0)</f>
        <v>0</v>
      </c>
      <c r="BH163" s="98">
        <f>IF(N163="sníž. přenesená",J163,0)</f>
        <v>0</v>
      </c>
      <c r="BI163" s="98">
        <f>IF(N163="nulová",J163,0)</f>
        <v>0</v>
      </c>
      <c r="BJ163" s="7" t="s">
        <v>76</v>
      </c>
      <c r="BK163" s="98">
        <f>ROUND(I163*H163,2)</f>
        <v>0</v>
      </c>
      <c r="BL163" s="7" t="s">
        <v>147</v>
      </c>
      <c r="BM163" s="97" t="s">
        <v>397</v>
      </c>
    </row>
    <row r="164" spans="1:65" s="76" customFormat="1" ht="25.9" customHeight="1" x14ac:dyDescent="0.2">
      <c r="B164" s="77"/>
      <c r="D164" s="78" t="s">
        <v>67</v>
      </c>
      <c r="E164" s="79" t="s">
        <v>840</v>
      </c>
      <c r="F164" s="79" t="s">
        <v>1562</v>
      </c>
      <c r="I164" s="188"/>
      <c r="J164" s="80">
        <f>SUM(J165)</f>
        <v>0</v>
      </c>
      <c r="L164" s="77"/>
      <c r="M164" s="81"/>
      <c r="N164" s="82"/>
      <c r="O164" s="82"/>
      <c r="P164" s="83">
        <f>P165</f>
        <v>0</v>
      </c>
      <c r="Q164" s="82"/>
      <c r="R164" s="83">
        <f>R165</f>
        <v>0</v>
      </c>
      <c r="S164" s="82"/>
      <c r="T164" s="84">
        <f>T165</f>
        <v>0</v>
      </c>
      <c r="AR164" s="78" t="s">
        <v>76</v>
      </c>
      <c r="AT164" s="85" t="s">
        <v>67</v>
      </c>
      <c r="AU164" s="85" t="s">
        <v>68</v>
      </c>
      <c r="AY164" s="78" t="s">
        <v>140</v>
      </c>
      <c r="BK164" s="86">
        <f>BK165</f>
        <v>0</v>
      </c>
    </row>
    <row r="165" spans="1:65" s="18" customFormat="1" ht="16.5" customHeight="1" x14ac:dyDescent="0.2">
      <c r="A165" s="15"/>
      <c r="B165" s="16"/>
      <c r="C165" s="87">
        <v>33</v>
      </c>
      <c r="D165" s="87" t="s">
        <v>142</v>
      </c>
      <c r="E165" s="88" t="s">
        <v>2263</v>
      </c>
      <c r="F165" s="89" t="s">
        <v>2264</v>
      </c>
      <c r="G165" s="90" t="s">
        <v>203</v>
      </c>
      <c r="H165" s="91">
        <v>165</v>
      </c>
      <c r="I165" s="2"/>
      <c r="J165" s="92">
        <f>ROUND(I165*H165,2)</f>
        <v>0</v>
      </c>
      <c r="K165" s="89" t="s">
        <v>2705</v>
      </c>
      <c r="L165" s="16"/>
      <c r="M165" s="105" t="s">
        <v>1</v>
      </c>
      <c r="N165" s="106" t="s">
        <v>34</v>
      </c>
      <c r="O165" s="107">
        <v>0</v>
      </c>
      <c r="P165" s="107">
        <f>O165*H165</f>
        <v>0</v>
      </c>
      <c r="Q165" s="107">
        <v>0</v>
      </c>
      <c r="R165" s="107">
        <f>Q165*H165</f>
        <v>0</v>
      </c>
      <c r="S165" s="107">
        <v>0</v>
      </c>
      <c r="T165" s="108">
        <f>S165*H165</f>
        <v>0</v>
      </c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R165" s="97" t="s">
        <v>147</v>
      </c>
      <c r="AT165" s="97" t="s">
        <v>142</v>
      </c>
      <c r="AU165" s="97" t="s">
        <v>76</v>
      </c>
      <c r="AY165" s="7" t="s">
        <v>140</v>
      </c>
      <c r="BE165" s="98">
        <f>IF(N165="základní",J165,0)</f>
        <v>0</v>
      </c>
      <c r="BF165" s="98">
        <f>IF(N165="snížená",J165,0)</f>
        <v>0</v>
      </c>
      <c r="BG165" s="98">
        <f>IF(N165="zákl. přenesená",J165,0)</f>
        <v>0</v>
      </c>
      <c r="BH165" s="98">
        <f>IF(N165="sníž. přenesená",J165,0)</f>
        <v>0</v>
      </c>
      <c r="BI165" s="98">
        <f>IF(N165="nulová",J165,0)</f>
        <v>0</v>
      </c>
      <c r="BJ165" s="7" t="s">
        <v>76</v>
      </c>
      <c r="BK165" s="98">
        <f>ROUND(I165*H165,2)</f>
        <v>0</v>
      </c>
      <c r="BL165" s="7" t="s">
        <v>147</v>
      </c>
      <c r="BM165" s="97" t="s">
        <v>397</v>
      </c>
    </row>
    <row r="166" spans="1:65" s="18" customFormat="1" ht="6.95" customHeight="1" x14ac:dyDescent="0.2">
      <c r="A166" s="15"/>
      <c r="B166" s="46"/>
      <c r="C166" s="47"/>
      <c r="D166" s="47"/>
      <c r="E166" s="47"/>
      <c r="F166" s="47"/>
      <c r="G166" s="47"/>
      <c r="H166" s="47"/>
      <c r="I166" s="47"/>
      <c r="J166" s="47"/>
      <c r="K166" s="47"/>
      <c r="L166" s="16"/>
      <c r="M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</row>
  </sheetData>
  <sheetProtection password="C71F" sheet="1" objects="1" scenarios="1"/>
  <autoFilter ref="C117:K165"/>
  <mergeCells count="10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  <mergeCell ref="E15:H1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J119" emptyCellReference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2"/>
  <sheetViews>
    <sheetView showGridLines="0" zoomScaleNormal="100" workbookViewId="0">
      <selection activeCell="F20" sqref="F2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9.33203125" style="1"/>
    <col min="44" max="65" width="9.33203125" style="1" hidden="1"/>
    <col min="66" max="16384" width="9.33203125" style="1"/>
  </cols>
  <sheetData>
    <row r="2" spans="1:46" ht="36.950000000000003" customHeight="1" x14ac:dyDescent="0.2">
      <c r="L2" s="398" t="s">
        <v>5</v>
      </c>
      <c r="M2" s="388"/>
      <c r="N2" s="388"/>
      <c r="O2" s="388"/>
      <c r="P2" s="388"/>
      <c r="Q2" s="388"/>
      <c r="R2" s="388"/>
      <c r="S2" s="388"/>
      <c r="T2" s="388"/>
      <c r="U2" s="388"/>
      <c r="V2" s="388"/>
      <c r="AT2" s="7" t="s">
        <v>99</v>
      </c>
    </row>
    <row r="3" spans="1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78</v>
      </c>
    </row>
    <row r="4" spans="1:46" ht="24.95" customHeight="1" x14ac:dyDescent="0.2">
      <c r="B4" s="10"/>
      <c r="D4" s="11" t="s">
        <v>100</v>
      </c>
      <c r="L4" s="10"/>
      <c r="M4" s="12" t="s">
        <v>10</v>
      </c>
      <c r="AT4" s="7" t="s">
        <v>3</v>
      </c>
    </row>
    <row r="5" spans="1:46" ht="6.95" customHeight="1" x14ac:dyDescent="0.2">
      <c r="B5" s="10"/>
      <c r="L5" s="10"/>
    </row>
    <row r="6" spans="1:46" ht="12" customHeight="1" x14ac:dyDescent="0.2">
      <c r="B6" s="10"/>
      <c r="D6" s="13" t="s">
        <v>13</v>
      </c>
      <c r="L6" s="10"/>
    </row>
    <row r="7" spans="1:46" ht="27.75" customHeight="1" x14ac:dyDescent="0.2">
      <c r="B7" s="10"/>
      <c r="E7" s="404" t="str">
        <f>'Rekapitulace stavby'!K6</f>
        <v>72000 - Stavební úpravy vybraných částí Arcibiskupského zámku 
SO 03 Obnova vinných sklepů - expozice</v>
      </c>
      <c r="F7" s="405"/>
      <c r="G7" s="405"/>
      <c r="H7" s="405"/>
      <c r="L7" s="10"/>
    </row>
    <row r="8" spans="1:46" s="18" customFormat="1" ht="12" customHeight="1" x14ac:dyDescent="0.2">
      <c r="A8" s="15"/>
      <c r="B8" s="16"/>
      <c r="C8" s="15"/>
      <c r="D8" s="13" t="s">
        <v>101</v>
      </c>
      <c r="E8" s="15"/>
      <c r="F8" s="15"/>
      <c r="G8" s="15"/>
      <c r="H8" s="15"/>
      <c r="I8" s="15"/>
      <c r="J8" s="15"/>
      <c r="K8" s="15"/>
      <c r="L8" s="17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46" s="18" customFormat="1" ht="16.5" customHeight="1" x14ac:dyDescent="0.2">
      <c r="A9" s="15"/>
      <c r="B9" s="16"/>
      <c r="C9" s="15"/>
      <c r="D9" s="15"/>
      <c r="E9" s="362" t="s">
        <v>2265</v>
      </c>
      <c r="F9" s="403"/>
      <c r="G9" s="403"/>
      <c r="H9" s="403"/>
      <c r="I9" s="15"/>
      <c r="J9" s="15"/>
      <c r="K9" s="15"/>
      <c r="L9" s="17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6" s="18" customFormat="1" x14ac:dyDescent="0.2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7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46" s="18" customFormat="1" ht="12" customHeight="1" x14ac:dyDescent="0.2">
      <c r="A11" s="15"/>
      <c r="B11" s="16"/>
      <c r="C11" s="15"/>
      <c r="D11" s="13" t="s">
        <v>14</v>
      </c>
      <c r="E11" s="15"/>
      <c r="F11" s="19" t="s">
        <v>1</v>
      </c>
      <c r="G11" s="15"/>
      <c r="H11" s="15"/>
      <c r="I11" s="13" t="s">
        <v>15</v>
      </c>
      <c r="J11" s="19" t="s">
        <v>1</v>
      </c>
      <c r="K11" s="15"/>
      <c r="L11" s="17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46" s="18" customFormat="1" ht="12" customHeight="1" x14ac:dyDescent="0.2">
      <c r="A12" s="15"/>
      <c r="B12" s="16"/>
      <c r="C12" s="15"/>
      <c r="D12" s="13" t="s">
        <v>16</v>
      </c>
      <c r="E12" s="15"/>
      <c r="F12" s="19" t="s">
        <v>17</v>
      </c>
      <c r="G12" s="15"/>
      <c r="H12" s="15"/>
      <c r="I12" s="13" t="s">
        <v>18</v>
      </c>
      <c r="J12" s="20"/>
      <c r="K12" s="15"/>
      <c r="L12" s="17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46" s="18" customFormat="1" ht="10.9" customHeight="1" x14ac:dyDescent="0.2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7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46" s="18" customFormat="1" ht="12" customHeight="1" x14ac:dyDescent="0.2">
      <c r="A14" s="15"/>
      <c r="B14" s="16"/>
      <c r="C14" s="15"/>
      <c r="D14" s="13" t="s">
        <v>19</v>
      </c>
      <c r="E14" s="15"/>
      <c r="F14" s="15"/>
      <c r="G14" s="15"/>
      <c r="H14" s="15"/>
      <c r="I14" s="13" t="s">
        <v>20</v>
      </c>
      <c r="J14" s="19">
        <v>445151</v>
      </c>
      <c r="K14" s="15"/>
      <c r="L14" s="17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46" s="18" customFormat="1" ht="18" customHeight="1" x14ac:dyDescent="0.2">
      <c r="A15" s="15"/>
      <c r="B15" s="16"/>
      <c r="C15" s="15"/>
      <c r="D15" s="15"/>
      <c r="E15" s="387" t="s">
        <v>2304</v>
      </c>
      <c r="F15" s="373"/>
      <c r="G15" s="373"/>
      <c r="H15" s="373"/>
      <c r="I15" s="13" t="s">
        <v>21</v>
      </c>
      <c r="J15" s="19" t="s">
        <v>2303</v>
      </c>
      <c r="K15" s="15"/>
      <c r="L15" s="1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6" s="18" customFormat="1" ht="6.95" customHeight="1" x14ac:dyDescent="0.2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8" customFormat="1" ht="12" customHeight="1" x14ac:dyDescent="0.2">
      <c r="A17" s="15"/>
      <c r="B17" s="16"/>
      <c r="C17" s="15"/>
      <c r="D17" s="13" t="s">
        <v>22</v>
      </c>
      <c r="E17" s="15"/>
      <c r="F17" s="15"/>
      <c r="G17" s="15"/>
      <c r="H17" s="15"/>
      <c r="I17" s="13" t="s">
        <v>20</v>
      </c>
      <c r="J17" s="19" t="str">
        <f>'Rekapitulace stavby'!AN13</f>
        <v/>
      </c>
      <c r="K17" s="15"/>
      <c r="L17" s="17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8" customFormat="1" ht="18" customHeight="1" x14ac:dyDescent="0.2">
      <c r="A18" s="15"/>
      <c r="B18" s="16"/>
      <c r="C18" s="15"/>
      <c r="D18" s="15"/>
      <c r="E18" s="387" t="str">
        <f>'Rekapitulace stavby'!E14</f>
        <v xml:space="preserve"> </v>
      </c>
      <c r="F18" s="387"/>
      <c r="G18" s="387"/>
      <c r="H18" s="387"/>
      <c r="I18" s="13" t="s">
        <v>21</v>
      </c>
      <c r="J18" s="19" t="str">
        <f>'Rekapitulace stavby'!AN14</f>
        <v/>
      </c>
      <c r="K18" s="15"/>
      <c r="L18" s="17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8" customFormat="1" ht="6.95" customHeight="1" x14ac:dyDescent="0.2">
      <c r="A19" s="15"/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7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8" customFormat="1" ht="12" customHeight="1" x14ac:dyDescent="0.2">
      <c r="A20" s="15"/>
      <c r="B20" s="16"/>
      <c r="C20" s="15"/>
      <c r="D20" s="13" t="s">
        <v>24</v>
      </c>
      <c r="E20" s="15"/>
      <c r="F20" s="15"/>
      <c r="G20" s="15"/>
      <c r="H20" s="15"/>
      <c r="I20" s="13" t="s">
        <v>20</v>
      </c>
      <c r="J20" s="19" t="s">
        <v>1</v>
      </c>
      <c r="K20" s="15"/>
      <c r="L20" s="17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8" customFormat="1" ht="18" customHeight="1" x14ac:dyDescent="0.2">
      <c r="A21" s="15"/>
      <c r="B21" s="16"/>
      <c r="C21" s="15"/>
      <c r="D21" s="15"/>
      <c r="E21" s="19" t="s">
        <v>25</v>
      </c>
      <c r="F21" s="15"/>
      <c r="G21" s="15"/>
      <c r="H21" s="15"/>
      <c r="I21" s="13" t="s">
        <v>21</v>
      </c>
      <c r="J21" s="19" t="s">
        <v>1</v>
      </c>
      <c r="K21" s="15"/>
      <c r="L21" s="17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8" customFormat="1" ht="6.95" customHeight="1" x14ac:dyDescent="0.2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7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8" customFormat="1" ht="12" customHeight="1" x14ac:dyDescent="0.2">
      <c r="A23" s="15"/>
      <c r="B23" s="16"/>
      <c r="C23" s="15"/>
      <c r="D23" s="13" t="s">
        <v>27</v>
      </c>
      <c r="E23" s="15"/>
      <c r="F23" s="15"/>
      <c r="G23" s="15"/>
      <c r="H23" s="15"/>
      <c r="I23" s="13" t="s">
        <v>20</v>
      </c>
      <c r="J23" s="19" t="str">
        <f>IF('Rekapitulace stavby'!AN20="","",'Rekapitulace stavby'!AN20)</f>
        <v/>
      </c>
      <c r="K23" s="15"/>
      <c r="L23" s="17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8" customFormat="1" ht="18" customHeight="1" x14ac:dyDescent="0.2">
      <c r="A24" s="15"/>
      <c r="B24" s="16"/>
      <c r="C24" s="15"/>
      <c r="D24" s="15"/>
      <c r="E24" s="19" t="str">
        <f>IF('Rekapitulace stavby'!E21="","",'Rekapitulace stavby'!E21)</f>
        <v xml:space="preserve"> </v>
      </c>
      <c r="F24" s="15"/>
      <c r="G24" s="15"/>
      <c r="H24" s="15"/>
      <c r="I24" s="13" t="s">
        <v>21</v>
      </c>
      <c r="J24" s="19" t="str">
        <f>IF('Rekapitulace stavby'!AN21="","",'Rekapitulace stavby'!AN21)</f>
        <v/>
      </c>
      <c r="K24" s="15"/>
      <c r="L24" s="17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8" customFormat="1" ht="6.95" customHeight="1" x14ac:dyDescent="0.2">
      <c r="A25" s="15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7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8" customFormat="1" ht="12" customHeight="1" x14ac:dyDescent="0.2">
      <c r="A26" s="15"/>
      <c r="B26" s="16"/>
      <c r="C26" s="15"/>
      <c r="D26" s="13" t="s">
        <v>28</v>
      </c>
      <c r="E26" s="15"/>
      <c r="F26" s="15"/>
      <c r="G26" s="15"/>
      <c r="H26" s="15"/>
      <c r="I26" s="15"/>
      <c r="J26" s="15"/>
      <c r="K26" s="15"/>
      <c r="L26" s="17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24" customFormat="1" ht="16.5" customHeight="1" x14ac:dyDescent="0.2">
      <c r="A27" s="21"/>
      <c r="B27" s="22"/>
      <c r="C27" s="21"/>
      <c r="D27" s="21"/>
      <c r="E27" s="390" t="s">
        <v>1</v>
      </c>
      <c r="F27" s="390"/>
      <c r="G27" s="390"/>
      <c r="H27" s="390"/>
      <c r="I27" s="21"/>
      <c r="J27" s="21"/>
      <c r="K27" s="21"/>
      <c r="L27" s="2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s="18" customFormat="1" ht="6.95" customHeight="1" x14ac:dyDescent="0.2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7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8" customFormat="1" ht="6.95" customHeight="1" x14ac:dyDescent="0.2">
      <c r="A29" s="15"/>
      <c r="B29" s="16"/>
      <c r="C29" s="15"/>
      <c r="D29" s="25"/>
      <c r="E29" s="25"/>
      <c r="F29" s="25"/>
      <c r="G29" s="25"/>
      <c r="H29" s="25"/>
      <c r="I29" s="25"/>
      <c r="J29" s="25"/>
      <c r="K29" s="25"/>
      <c r="L29" s="17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8" customFormat="1" ht="25.35" customHeight="1" x14ac:dyDescent="0.2">
      <c r="A30" s="15"/>
      <c r="B30" s="16"/>
      <c r="C30" s="15"/>
      <c r="D30" s="26" t="s">
        <v>29</v>
      </c>
      <c r="E30" s="15"/>
      <c r="F30" s="15"/>
      <c r="G30" s="15"/>
      <c r="H30" s="15"/>
      <c r="I30" s="15"/>
      <c r="J30" s="27">
        <f>ROUND(J118, 2)</f>
        <v>0</v>
      </c>
      <c r="K30" s="15"/>
      <c r="L30" s="17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8" customFormat="1" ht="6.95" customHeight="1" x14ac:dyDescent="0.2">
      <c r="A31" s="15"/>
      <c r="B31" s="16"/>
      <c r="C31" s="15"/>
      <c r="D31" s="25"/>
      <c r="E31" s="25"/>
      <c r="F31" s="25"/>
      <c r="G31" s="25"/>
      <c r="H31" s="25"/>
      <c r="I31" s="25"/>
      <c r="J31" s="25"/>
      <c r="K31" s="25"/>
      <c r="L31" s="17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8" customFormat="1" ht="14.45" customHeight="1" x14ac:dyDescent="0.2">
      <c r="A32" s="15"/>
      <c r="B32" s="16"/>
      <c r="C32" s="15"/>
      <c r="D32" s="15"/>
      <c r="E32" s="15"/>
      <c r="F32" s="28" t="s">
        <v>31</v>
      </c>
      <c r="G32" s="15"/>
      <c r="H32" s="15"/>
      <c r="I32" s="28" t="s">
        <v>30</v>
      </c>
      <c r="J32" s="28" t="s">
        <v>32</v>
      </c>
      <c r="K32" s="15"/>
      <c r="L32" s="17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8" customFormat="1" ht="14.45" customHeight="1" x14ac:dyDescent="0.2">
      <c r="A33" s="15"/>
      <c r="B33" s="16"/>
      <c r="C33" s="15"/>
      <c r="D33" s="29" t="s">
        <v>33</v>
      </c>
      <c r="E33" s="13" t="s">
        <v>34</v>
      </c>
      <c r="F33" s="30">
        <f>ROUND((SUM(BE118:BE151)),  2)</f>
        <v>0</v>
      </c>
      <c r="G33" s="15"/>
      <c r="H33" s="15"/>
      <c r="I33" s="31">
        <v>0.21</v>
      </c>
      <c r="J33" s="30">
        <f>ROUND(((SUM(BE118:BE151))*I33),  2)</f>
        <v>0</v>
      </c>
      <c r="K33" s="15"/>
      <c r="L33" s="17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8" customFormat="1" ht="14.45" customHeight="1" x14ac:dyDescent="0.2">
      <c r="A34" s="15"/>
      <c r="B34" s="16"/>
      <c r="C34" s="15"/>
      <c r="D34" s="15"/>
      <c r="E34" s="13" t="s">
        <v>35</v>
      </c>
      <c r="F34" s="30">
        <f>ROUND((SUM(BF118:BF151)),  2)</f>
        <v>0</v>
      </c>
      <c r="G34" s="15"/>
      <c r="H34" s="15"/>
      <c r="I34" s="31">
        <v>0.12</v>
      </c>
      <c r="J34" s="30">
        <f>ROUND(((SUM(BF118:BF151))*I34),  2)</f>
        <v>0</v>
      </c>
      <c r="K34" s="15"/>
      <c r="L34" s="17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8" customFormat="1" ht="14.45" hidden="1" customHeight="1" x14ac:dyDescent="0.2">
      <c r="A35" s="15"/>
      <c r="B35" s="16"/>
      <c r="C35" s="15"/>
      <c r="D35" s="15"/>
      <c r="E35" s="13" t="s">
        <v>36</v>
      </c>
      <c r="F35" s="30">
        <f>ROUND((SUM(BG118:BG151)),  2)</f>
        <v>0</v>
      </c>
      <c r="G35" s="15"/>
      <c r="H35" s="15"/>
      <c r="I35" s="31">
        <v>0.21</v>
      </c>
      <c r="J35" s="30">
        <f>0</f>
        <v>0</v>
      </c>
      <c r="K35" s="15"/>
      <c r="L35" s="17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8" customFormat="1" ht="14.45" hidden="1" customHeight="1" x14ac:dyDescent="0.2">
      <c r="A36" s="15"/>
      <c r="B36" s="16"/>
      <c r="C36" s="15"/>
      <c r="D36" s="15"/>
      <c r="E36" s="13" t="s">
        <v>37</v>
      </c>
      <c r="F36" s="30">
        <f>ROUND((SUM(BH118:BH151)),  2)</f>
        <v>0</v>
      </c>
      <c r="G36" s="15"/>
      <c r="H36" s="15"/>
      <c r="I36" s="31">
        <v>0.12</v>
      </c>
      <c r="J36" s="30">
        <f>0</f>
        <v>0</v>
      </c>
      <c r="K36" s="15"/>
      <c r="L36" s="17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8" customFormat="1" ht="14.45" hidden="1" customHeight="1" x14ac:dyDescent="0.2">
      <c r="A37" s="15"/>
      <c r="B37" s="16"/>
      <c r="C37" s="15"/>
      <c r="D37" s="15"/>
      <c r="E37" s="13" t="s">
        <v>38</v>
      </c>
      <c r="F37" s="30">
        <f>ROUND((SUM(BI118:BI151)),  2)</f>
        <v>0</v>
      </c>
      <c r="G37" s="15"/>
      <c r="H37" s="15"/>
      <c r="I37" s="31">
        <v>0</v>
      </c>
      <c r="J37" s="30">
        <f>0</f>
        <v>0</v>
      </c>
      <c r="K37" s="15"/>
      <c r="L37" s="1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8" customFormat="1" ht="6.95" customHeight="1" x14ac:dyDescent="0.2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7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8" customFormat="1" ht="25.35" customHeight="1" x14ac:dyDescent="0.2">
      <c r="A39" s="15"/>
      <c r="B39" s="16"/>
      <c r="C39" s="32"/>
      <c r="D39" s="33" t="s">
        <v>39</v>
      </c>
      <c r="E39" s="34"/>
      <c r="F39" s="34"/>
      <c r="G39" s="35" t="s">
        <v>40</v>
      </c>
      <c r="H39" s="36" t="s">
        <v>41</v>
      </c>
      <c r="I39" s="34"/>
      <c r="J39" s="37">
        <f>SUM(J30:J37)</f>
        <v>0</v>
      </c>
      <c r="K39" s="38"/>
      <c r="L39" s="17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8" customFormat="1" ht="14.45" customHeight="1" x14ac:dyDescent="0.2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7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4.45" customHeight="1" x14ac:dyDescent="0.2">
      <c r="B41" s="10"/>
      <c r="L41" s="10"/>
    </row>
    <row r="42" spans="1:31" ht="14.45" customHeight="1" x14ac:dyDescent="0.2">
      <c r="B42" s="10"/>
      <c r="L42" s="10"/>
    </row>
    <row r="43" spans="1:31" ht="14.45" customHeight="1" x14ac:dyDescent="0.2">
      <c r="B43" s="10"/>
      <c r="L43" s="10"/>
    </row>
    <row r="44" spans="1:31" ht="14.45" customHeight="1" x14ac:dyDescent="0.2">
      <c r="B44" s="10"/>
      <c r="L44" s="10"/>
    </row>
    <row r="45" spans="1:31" ht="14.45" customHeight="1" x14ac:dyDescent="0.2">
      <c r="B45" s="10"/>
      <c r="L45" s="10"/>
    </row>
    <row r="46" spans="1:31" ht="14.45" customHeight="1" x14ac:dyDescent="0.2">
      <c r="B46" s="10"/>
      <c r="L46" s="10"/>
    </row>
    <row r="47" spans="1:31" ht="14.45" customHeight="1" x14ac:dyDescent="0.2">
      <c r="B47" s="10"/>
      <c r="L47" s="10"/>
    </row>
    <row r="48" spans="1:31" ht="14.45" customHeight="1" x14ac:dyDescent="0.2">
      <c r="B48" s="10"/>
      <c r="L48" s="10"/>
    </row>
    <row r="49" spans="1:31" ht="14.45" customHeight="1" x14ac:dyDescent="0.2">
      <c r="B49" s="10"/>
      <c r="L49" s="10"/>
    </row>
    <row r="50" spans="1:31" s="18" customFormat="1" ht="14.45" customHeight="1" x14ac:dyDescent="0.2">
      <c r="B50" s="17"/>
      <c r="D50" s="39" t="s">
        <v>42</v>
      </c>
      <c r="E50" s="40"/>
      <c r="F50" s="40"/>
      <c r="G50" s="39" t="s">
        <v>43</v>
      </c>
      <c r="H50" s="40"/>
      <c r="I50" s="40"/>
      <c r="J50" s="40"/>
      <c r="K50" s="40"/>
      <c r="L50" s="17"/>
    </row>
    <row r="51" spans="1:31" x14ac:dyDescent="0.2">
      <c r="B51" s="10"/>
      <c r="L51" s="10"/>
    </row>
    <row r="52" spans="1:31" x14ac:dyDescent="0.2">
      <c r="B52" s="10"/>
      <c r="L52" s="10"/>
    </row>
    <row r="53" spans="1:31" x14ac:dyDescent="0.2">
      <c r="B53" s="10"/>
      <c r="L53" s="10"/>
    </row>
    <row r="54" spans="1:31" x14ac:dyDescent="0.2">
      <c r="B54" s="10"/>
      <c r="L54" s="10"/>
    </row>
    <row r="55" spans="1:31" x14ac:dyDescent="0.2">
      <c r="B55" s="10"/>
      <c r="L55" s="10"/>
    </row>
    <row r="56" spans="1:31" x14ac:dyDescent="0.2">
      <c r="B56" s="10"/>
      <c r="L56" s="10"/>
    </row>
    <row r="57" spans="1:31" x14ac:dyDescent="0.2">
      <c r="B57" s="10"/>
      <c r="L57" s="10"/>
    </row>
    <row r="58" spans="1:31" x14ac:dyDescent="0.2">
      <c r="B58" s="10"/>
      <c r="L58" s="10"/>
    </row>
    <row r="59" spans="1:31" x14ac:dyDescent="0.2">
      <c r="B59" s="10"/>
      <c r="L59" s="10"/>
    </row>
    <row r="60" spans="1:31" x14ac:dyDescent="0.2">
      <c r="B60" s="10"/>
      <c r="L60" s="10"/>
    </row>
    <row r="61" spans="1:31" s="18" customFormat="1" ht="12.75" x14ac:dyDescent="0.2">
      <c r="A61" s="15"/>
      <c r="B61" s="16"/>
      <c r="C61" s="15"/>
      <c r="D61" s="41" t="s">
        <v>44</v>
      </c>
      <c r="E61" s="42"/>
      <c r="F61" s="43" t="s">
        <v>45</v>
      </c>
      <c r="G61" s="41" t="s">
        <v>44</v>
      </c>
      <c r="H61" s="42"/>
      <c r="I61" s="42"/>
      <c r="J61" s="44" t="s">
        <v>45</v>
      </c>
      <c r="K61" s="42"/>
      <c r="L61" s="17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x14ac:dyDescent="0.2">
      <c r="B62" s="10"/>
      <c r="L62" s="10"/>
    </row>
    <row r="63" spans="1:31" x14ac:dyDescent="0.2">
      <c r="B63" s="10"/>
      <c r="L63" s="10"/>
    </row>
    <row r="64" spans="1:31" x14ac:dyDescent="0.2">
      <c r="B64" s="10"/>
      <c r="L64" s="10"/>
    </row>
    <row r="65" spans="1:31" s="18" customFormat="1" ht="12.75" x14ac:dyDescent="0.2">
      <c r="A65" s="15"/>
      <c r="B65" s="16"/>
      <c r="C65" s="15"/>
      <c r="D65" s="39" t="s">
        <v>46</v>
      </c>
      <c r="E65" s="45"/>
      <c r="F65" s="45"/>
      <c r="G65" s="39" t="s">
        <v>47</v>
      </c>
      <c r="H65" s="45"/>
      <c r="I65" s="45"/>
      <c r="J65" s="45"/>
      <c r="K65" s="45"/>
      <c r="L65" s="17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x14ac:dyDescent="0.2">
      <c r="B66" s="10"/>
      <c r="L66" s="10"/>
    </row>
    <row r="67" spans="1:31" x14ac:dyDescent="0.2">
      <c r="B67" s="10"/>
      <c r="L67" s="10"/>
    </row>
    <row r="68" spans="1:31" x14ac:dyDescent="0.2">
      <c r="B68" s="10"/>
      <c r="L68" s="10"/>
    </row>
    <row r="69" spans="1:31" x14ac:dyDescent="0.2">
      <c r="B69" s="10"/>
      <c r="L69" s="10"/>
    </row>
    <row r="70" spans="1:31" x14ac:dyDescent="0.2">
      <c r="B70" s="10"/>
      <c r="L70" s="10"/>
    </row>
    <row r="71" spans="1:31" x14ac:dyDescent="0.2">
      <c r="B71" s="10"/>
      <c r="L71" s="10"/>
    </row>
    <row r="72" spans="1:31" x14ac:dyDescent="0.2">
      <c r="B72" s="10"/>
      <c r="L72" s="10"/>
    </row>
    <row r="73" spans="1:31" x14ac:dyDescent="0.2">
      <c r="B73" s="10"/>
      <c r="L73" s="10"/>
    </row>
    <row r="74" spans="1:31" x14ac:dyDescent="0.2">
      <c r="B74" s="10"/>
      <c r="L74" s="10"/>
    </row>
    <row r="75" spans="1:31" x14ac:dyDescent="0.2">
      <c r="B75" s="10"/>
      <c r="L75" s="10"/>
    </row>
    <row r="76" spans="1:31" s="18" customFormat="1" ht="12.75" x14ac:dyDescent="0.2">
      <c r="A76" s="15"/>
      <c r="B76" s="16"/>
      <c r="C76" s="15"/>
      <c r="D76" s="41" t="s">
        <v>44</v>
      </c>
      <c r="E76" s="42"/>
      <c r="F76" s="43" t="s">
        <v>45</v>
      </c>
      <c r="G76" s="41" t="s">
        <v>44</v>
      </c>
      <c r="H76" s="42"/>
      <c r="I76" s="42"/>
      <c r="J76" s="44" t="s">
        <v>45</v>
      </c>
      <c r="K76" s="42"/>
      <c r="L76" s="17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8" customFormat="1" ht="14.45" customHeight="1" x14ac:dyDescent="0.2">
      <c r="A77" s="15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17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81" spans="1:47" s="18" customFormat="1" ht="6.95" customHeight="1" x14ac:dyDescent="0.2">
      <c r="A81" s="15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17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47" s="18" customFormat="1" ht="24.95" customHeight="1" x14ac:dyDescent="0.2">
      <c r="A82" s="15"/>
      <c r="B82" s="16"/>
      <c r="C82" s="11" t="s">
        <v>103</v>
      </c>
      <c r="D82" s="15"/>
      <c r="E82" s="15"/>
      <c r="F82" s="15"/>
      <c r="G82" s="15"/>
      <c r="H82" s="15"/>
      <c r="I82" s="15"/>
      <c r="J82" s="15"/>
      <c r="K82" s="15"/>
      <c r="L82" s="17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47" s="18" customFormat="1" ht="6.95" customHeight="1" x14ac:dyDescent="0.2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7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47" s="18" customFormat="1" ht="12" customHeight="1" x14ac:dyDescent="0.2">
      <c r="A84" s="15"/>
      <c r="B84" s="16"/>
      <c r="C84" s="13" t="s">
        <v>13</v>
      </c>
      <c r="D84" s="15"/>
      <c r="E84" s="15"/>
      <c r="F84" s="15"/>
      <c r="G84" s="15"/>
      <c r="H84" s="15"/>
      <c r="I84" s="15"/>
      <c r="J84" s="15"/>
      <c r="K84" s="15"/>
      <c r="L84" s="17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47" s="18" customFormat="1" ht="27.75" customHeight="1" x14ac:dyDescent="0.2">
      <c r="A85" s="15"/>
      <c r="B85" s="16"/>
      <c r="C85" s="15"/>
      <c r="D85" s="15"/>
      <c r="E85" s="404" t="str">
        <f>E7</f>
        <v>72000 - Stavební úpravy vybraných částí Arcibiskupského zámku 
SO 03 Obnova vinných sklepů - expozice</v>
      </c>
      <c r="F85" s="405"/>
      <c r="G85" s="405"/>
      <c r="H85" s="405"/>
      <c r="I85" s="15"/>
      <c r="J85" s="15"/>
      <c r="K85" s="15"/>
      <c r="L85" s="17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47" s="18" customFormat="1" ht="12" customHeight="1" x14ac:dyDescent="0.2">
      <c r="A86" s="15"/>
      <c r="B86" s="16"/>
      <c r="C86" s="13" t="s">
        <v>101</v>
      </c>
      <c r="D86" s="15"/>
      <c r="E86" s="15"/>
      <c r="F86" s="15"/>
      <c r="G86" s="15"/>
      <c r="H86" s="15"/>
      <c r="I86" s="15"/>
      <c r="J86" s="15"/>
      <c r="K86" s="15"/>
      <c r="L86" s="17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47" s="18" customFormat="1" ht="16.5" customHeight="1" x14ac:dyDescent="0.2">
      <c r="A87" s="15"/>
      <c r="B87" s="16"/>
      <c r="C87" s="15"/>
      <c r="D87" s="15"/>
      <c r="E87" s="362" t="str">
        <f>E9</f>
        <v>VRN - Vedlejší a ostatní náklady stavby</v>
      </c>
      <c r="F87" s="403"/>
      <c r="G87" s="403"/>
      <c r="H87" s="403"/>
      <c r="I87" s="15"/>
      <c r="J87" s="15"/>
      <c r="K87" s="15"/>
      <c r="L87" s="17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47" s="18" customFormat="1" ht="6.95" customHeight="1" x14ac:dyDescent="0.2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7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47" s="18" customFormat="1" ht="12" customHeight="1" x14ac:dyDescent="0.2">
      <c r="A89" s="15"/>
      <c r="B89" s="16"/>
      <c r="C89" s="13" t="s">
        <v>16</v>
      </c>
      <c r="D89" s="15"/>
      <c r="E89" s="15"/>
      <c r="F89" s="19" t="str">
        <f>F12</f>
        <v>Kroměříž</v>
      </c>
      <c r="G89" s="15"/>
      <c r="H89" s="15"/>
      <c r="I89" s="13" t="s">
        <v>18</v>
      </c>
      <c r="J89" s="20"/>
      <c r="K89" s="15"/>
      <c r="L89" s="17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47" s="18" customFormat="1" ht="6.95" customHeight="1" x14ac:dyDescent="0.2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7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47" s="18" customFormat="1" ht="15.2" customHeight="1" x14ac:dyDescent="0.2">
      <c r="A91" s="15"/>
      <c r="B91" s="16"/>
      <c r="C91" s="13" t="s">
        <v>19</v>
      </c>
      <c r="D91" s="15"/>
      <c r="E91" s="15"/>
      <c r="F91" s="390" t="str">
        <f>E15</f>
        <v>Arcibiskupství olomoucké, Wurmova 562/9, 779 00 Olomouc</v>
      </c>
      <c r="G91" s="371"/>
      <c r="H91" s="371"/>
      <c r="I91" s="13" t="s">
        <v>24</v>
      </c>
      <c r="J91" s="50"/>
      <c r="K91" s="15"/>
      <c r="L91" s="17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47" s="18" customFormat="1" ht="15.2" customHeight="1" x14ac:dyDescent="0.2">
      <c r="A92" s="15"/>
      <c r="B92" s="16"/>
      <c r="C92" s="13" t="s">
        <v>22</v>
      </c>
      <c r="D92" s="15"/>
      <c r="E92" s="15"/>
      <c r="F92" s="19" t="str">
        <f>IF(E18="","",E18)</f>
        <v xml:space="preserve"> </v>
      </c>
      <c r="G92" s="15"/>
      <c r="H92" s="15"/>
      <c r="I92" s="13" t="s">
        <v>27</v>
      </c>
      <c r="J92" s="50" t="str">
        <f>E24</f>
        <v xml:space="preserve"> </v>
      </c>
      <c r="K92" s="15"/>
      <c r="L92" s="17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47" s="18" customFormat="1" ht="10.35" customHeight="1" x14ac:dyDescent="0.2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7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47" s="18" customFormat="1" ht="29.25" customHeight="1" x14ac:dyDescent="0.2">
      <c r="A94" s="15"/>
      <c r="B94" s="16"/>
      <c r="C94" s="51" t="s">
        <v>104</v>
      </c>
      <c r="D94" s="32"/>
      <c r="E94" s="32"/>
      <c r="F94" s="32"/>
      <c r="G94" s="32"/>
      <c r="H94" s="32"/>
      <c r="I94" s="32"/>
      <c r="J94" s="52" t="s">
        <v>105</v>
      </c>
      <c r="K94" s="32"/>
      <c r="L94" s="17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47" s="18" customFormat="1" ht="10.35" customHeight="1" x14ac:dyDescent="0.2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7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47" s="18" customFormat="1" ht="22.9" customHeight="1" x14ac:dyDescent="0.2">
      <c r="A96" s="15"/>
      <c r="B96" s="16"/>
      <c r="C96" s="53" t="s">
        <v>106</v>
      </c>
      <c r="D96" s="15"/>
      <c r="E96" s="15"/>
      <c r="F96" s="15"/>
      <c r="G96" s="15"/>
      <c r="H96" s="15"/>
      <c r="I96" s="15"/>
      <c r="J96" s="27">
        <f>J118</f>
        <v>0</v>
      </c>
      <c r="K96" s="15"/>
      <c r="L96" s="17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U96" s="7" t="s">
        <v>107</v>
      </c>
    </row>
    <row r="97" spans="1:31" s="54" customFormat="1" ht="24.95" customHeight="1" x14ac:dyDescent="0.2">
      <c r="B97" s="55"/>
      <c r="D97" s="408" t="s">
        <v>2598</v>
      </c>
      <c r="E97" s="409"/>
      <c r="F97" s="409"/>
      <c r="G97" s="409"/>
      <c r="H97" s="409"/>
      <c r="I97" s="409"/>
      <c r="J97" s="58">
        <f>J119</f>
        <v>0</v>
      </c>
      <c r="L97" s="55"/>
    </row>
    <row r="98" spans="1:31" s="54" customFormat="1" ht="24.95" customHeight="1" x14ac:dyDescent="0.2">
      <c r="B98" s="55"/>
      <c r="D98" s="410" t="s">
        <v>2608</v>
      </c>
      <c r="E98" s="411"/>
      <c r="F98" s="411"/>
      <c r="G98" s="411"/>
      <c r="H98" s="411"/>
      <c r="I98" s="411"/>
      <c r="J98" s="58">
        <f>J127</f>
        <v>0</v>
      </c>
      <c r="L98" s="55"/>
    </row>
    <row r="99" spans="1:31" s="18" customFormat="1" ht="21.75" customHeight="1" x14ac:dyDescent="0.2">
      <c r="A99" s="15"/>
      <c r="B99" s="16"/>
      <c r="C99" s="15"/>
      <c r="D99" s="15"/>
      <c r="E99" s="15"/>
      <c r="F99" s="15"/>
      <c r="G99" s="15"/>
      <c r="H99" s="15"/>
      <c r="I99" s="15"/>
      <c r="J99" s="15"/>
      <c r="K99" s="15"/>
      <c r="L99" s="17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s="18" customFormat="1" ht="6.95" customHeight="1" x14ac:dyDescent="0.2">
      <c r="A100" s="15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17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4" spans="1:31" s="18" customFormat="1" ht="6.95" customHeight="1" x14ac:dyDescent="0.2">
      <c r="A104" s="15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17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 s="18" customFormat="1" ht="24.95" customHeight="1" x14ac:dyDescent="0.2">
      <c r="A105" s="15"/>
      <c r="B105" s="16"/>
      <c r="C105" s="11" t="s">
        <v>125</v>
      </c>
      <c r="D105" s="15"/>
      <c r="E105" s="15"/>
      <c r="F105" s="15"/>
      <c r="G105" s="15"/>
      <c r="H105" s="15"/>
      <c r="I105" s="15"/>
      <c r="J105" s="15"/>
      <c r="K105" s="15"/>
      <c r="L105" s="17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 s="18" customFormat="1" ht="6.95" customHeight="1" x14ac:dyDescent="0.2">
      <c r="A106" s="15"/>
      <c r="B106" s="16"/>
      <c r="C106" s="15"/>
      <c r="D106" s="15"/>
      <c r="E106" s="15"/>
      <c r="F106" s="15"/>
      <c r="G106" s="15"/>
      <c r="H106" s="15"/>
      <c r="I106" s="15"/>
      <c r="J106" s="15"/>
      <c r="K106" s="15"/>
      <c r="L106" s="17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 s="18" customFormat="1" ht="12" customHeight="1" x14ac:dyDescent="0.2">
      <c r="A107" s="15"/>
      <c r="B107" s="16"/>
      <c r="C107" s="13" t="s">
        <v>13</v>
      </c>
      <c r="D107" s="15"/>
      <c r="E107" s="15"/>
      <c r="F107" s="15"/>
      <c r="G107" s="15"/>
      <c r="H107" s="15"/>
      <c r="I107" s="15"/>
      <c r="J107" s="15"/>
      <c r="K107" s="15"/>
      <c r="L107" s="17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 s="18" customFormat="1" ht="25.5" customHeight="1" x14ac:dyDescent="0.2">
      <c r="A108" s="15"/>
      <c r="B108" s="16"/>
      <c r="C108" s="15"/>
      <c r="D108" s="15"/>
      <c r="E108" s="404" t="str">
        <f>E7</f>
        <v>72000 - Stavební úpravy vybraných částí Arcibiskupského zámku 
SO 03 Obnova vinných sklepů - expozice</v>
      </c>
      <c r="F108" s="405"/>
      <c r="G108" s="405"/>
      <c r="H108" s="405"/>
      <c r="I108" s="15"/>
      <c r="J108" s="15"/>
      <c r="K108" s="15"/>
      <c r="L108" s="17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 s="18" customFormat="1" ht="12" customHeight="1" x14ac:dyDescent="0.2">
      <c r="A109" s="15"/>
      <c r="B109" s="16"/>
      <c r="C109" s="13" t="s">
        <v>101</v>
      </c>
      <c r="D109" s="15"/>
      <c r="E109" s="15"/>
      <c r="F109" s="15"/>
      <c r="G109" s="15"/>
      <c r="H109" s="15"/>
      <c r="I109" s="15"/>
      <c r="J109" s="15"/>
      <c r="K109" s="15"/>
      <c r="L109" s="17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 s="18" customFormat="1" ht="16.5" customHeight="1" x14ac:dyDescent="0.2">
      <c r="A110" s="15"/>
      <c r="B110" s="16"/>
      <c r="C110" s="15"/>
      <c r="D110" s="15"/>
      <c r="E110" s="362" t="str">
        <f>E9</f>
        <v>VRN - Vedlejší a ostatní náklady stavby</v>
      </c>
      <c r="F110" s="403"/>
      <c r="G110" s="403"/>
      <c r="H110" s="403"/>
      <c r="I110" s="15"/>
      <c r="J110" s="15"/>
      <c r="K110" s="15"/>
      <c r="L110" s="17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 s="18" customFormat="1" ht="6.95" customHeight="1" x14ac:dyDescent="0.2">
      <c r="A111" s="15"/>
      <c r="B111" s="16"/>
      <c r="C111" s="15"/>
      <c r="D111" s="15"/>
      <c r="E111" s="15"/>
      <c r="F111" s="15"/>
      <c r="G111" s="15"/>
      <c r="H111" s="15"/>
      <c r="I111" s="15"/>
      <c r="J111" s="15"/>
      <c r="K111" s="15"/>
      <c r="L111" s="17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 s="18" customFormat="1" ht="12" customHeight="1" x14ac:dyDescent="0.2">
      <c r="A112" s="15"/>
      <c r="B112" s="16"/>
      <c r="C112" s="13" t="s">
        <v>16</v>
      </c>
      <c r="D112" s="15"/>
      <c r="E112" s="15"/>
      <c r="F112" s="19" t="str">
        <f>F12</f>
        <v>Kroměříž</v>
      </c>
      <c r="G112" s="15"/>
      <c r="H112" s="15"/>
      <c r="I112" s="13" t="s">
        <v>18</v>
      </c>
      <c r="J112" s="20"/>
      <c r="K112" s="15"/>
      <c r="L112" s="17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65" s="18" customFormat="1" ht="6.95" customHeight="1" x14ac:dyDescent="0.2">
      <c r="A113" s="15"/>
      <c r="B113" s="16"/>
      <c r="C113" s="15"/>
      <c r="D113" s="15"/>
      <c r="E113" s="15"/>
      <c r="F113" s="15"/>
      <c r="G113" s="15"/>
      <c r="H113" s="15"/>
      <c r="I113" s="15"/>
      <c r="J113" s="15"/>
      <c r="K113" s="15"/>
      <c r="L113" s="17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65" s="18" customFormat="1" ht="15.2" customHeight="1" x14ac:dyDescent="0.2">
      <c r="A114" s="15"/>
      <c r="B114" s="16"/>
      <c r="C114" s="13" t="s">
        <v>19</v>
      </c>
      <c r="D114" s="15"/>
      <c r="E114" s="15"/>
      <c r="F114" s="19" t="str">
        <f>E15</f>
        <v>Arcibiskupství olomoucké, Wurmova 562/9, 779 00 Olomouc</v>
      </c>
      <c r="G114" s="15"/>
      <c r="H114" s="15"/>
      <c r="I114" s="13" t="s">
        <v>24</v>
      </c>
      <c r="J114" s="50"/>
      <c r="K114" s="15"/>
      <c r="L114" s="17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65" s="18" customFormat="1" ht="15.2" customHeight="1" x14ac:dyDescent="0.2">
      <c r="A115" s="15"/>
      <c r="B115" s="16"/>
      <c r="C115" s="13" t="s">
        <v>22</v>
      </c>
      <c r="D115" s="15"/>
      <c r="E115" s="15"/>
      <c r="F115" s="19" t="str">
        <f>IF(E18="","",E18)</f>
        <v xml:space="preserve"> </v>
      </c>
      <c r="G115" s="15"/>
      <c r="H115" s="15"/>
      <c r="I115" s="13" t="s">
        <v>27</v>
      </c>
      <c r="J115" s="50" t="str">
        <f>E24</f>
        <v xml:space="preserve"> </v>
      </c>
      <c r="K115" s="15"/>
      <c r="L115" s="17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65" s="18" customFormat="1" ht="10.35" customHeight="1" x14ac:dyDescent="0.2">
      <c r="A116" s="15"/>
      <c r="B116" s="16"/>
      <c r="C116" s="15"/>
      <c r="D116" s="15"/>
      <c r="E116" s="15"/>
      <c r="F116" s="15"/>
      <c r="G116" s="15"/>
      <c r="H116" s="15"/>
      <c r="I116" s="15"/>
      <c r="J116" s="15"/>
      <c r="K116" s="15"/>
      <c r="L116" s="17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65" s="68" customFormat="1" ht="29.25" customHeight="1" x14ac:dyDescent="0.2">
      <c r="A117" s="59"/>
      <c r="B117" s="60"/>
      <c r="C117" s="61" t="s">
        <v>126</v>
      </c>
      <c r="D117" s="62" t="s">
        <v>53</v>
      </c>
      <c r="E117" s="62" t="s">
        <v>50</v>
      </c>
      <c r="F117" s="62" t="s">
        <v>51</v>
      </c>
      <c r="G117" s="62" t="s">
        <v>127</v>
      </c>
      <c r="H117" s="62" t="s">
        <v>128</v>
      </c>
      <c r="I117" s="62" t="s">
        <v>129</v>
      </c>
      <c r="J117" s="62" t="s">
        <v>105</v>
      </c>
      <c r="K117" s="63" t="s">
        <v>130</v>
      </c>
      <c r="L117" s="64"/>
      <c r="M117" s="65" t="s">
        <v>1</v>
      </c>
      <c r="N117" s="66" t="s">
        <v>33</v>
      </c>
      <c r="O117" s="66" t="s">
        <v>131</v>
      </c>
      <c r="P117" s="66" t="s">
        <v>132</v>
      </c>
      <c r="Q117" s="66" t="s">
        <v>133</v>
      </c>
      <c r="R117" s="66" t="s">
        <v>134</v>
      </c>
      <c r="S117" s="66" t="s">
        <v>135</v>
      </c>
      <c r="T117" s="67" t="s">
        <v>136</v>
      </c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</row>
    <row r="118" spans="1:65" s="18" customFormat="1" ht="22.9" customHeight="1" x14ac:dyDescent="0.25">
      <c r="A118" s="15"/>
      <c r="B118" s="16"/>
      <c r="C118" s="69" t="s">
        <v>137</v>
      </c>
      <c r="D118" s="15"/>
      <c r="E118" s="15"/>
      <c r="F118" s="15"/>
      <c r="G118" s="15"/>
      <c r="H118" s="15"/>
      <c r="I118" s="15"/>
      <c r="J118" s="70">
        <f>J119+J127</f>
        <v>0</v>
      </c>
      <c r="K118" s="15"/>
      <c r="L118" s="16"/>
      <c r="M118" s="71"/>
      <c r="N118" s="72"/>
      <c r="O118" s="25"/>
      <c r="P118" s="73">
        <f>P119</f>
        <v>0</v>
      </c>
      <c r="Q118" s="25"/>
      <c r="R118" s="73">
        <f>R119</f>
        <v>0</v>
      </c>
      <c r="S118" s="25"/>
      <c r="T118" s="74">
        <f>T119</f>
        <v>0</v>
      </c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7" t="s">
        <v>67</v>
      </c>
      <c r="AU118" s="7" t="s">
        <v>107</v>
      </c>
      <c r="BK118" s="75">
        <f>BK119</f>
        <v>0</v>
      </c>
    </row>
    <row r="119" spans="1:65" s="76" customFormat="1" ht="25.9" customHeight="1" x14ac:dyDescent="0.2">
      <c r="B119" s="77"/>
      <c r="D119" s="78"/>
      <c r="E119" s="79"/>
      <c r="F119" s="79" t="s">
        <v>2598</v>
      </c>
      <c r="J119" s="80">
        <f>J120+J122+J124</f>
        <v>0</v>
      </c>
      <c r="L119" s="77"/>
      <c r="M119" s="81"/>
      <c r="N119" s="82"/>
      <c r="O119" s="82"/>
      <c r="P119" s="83">
        <f>SUM(P120:P151)</f>
        <v>0</v>
      </c>
      <c r="Q119" s="82"/>
      <c r="R119" s="83">
        <f>SUM(R120:R151)</f>
        <v>0</v>
      </c>
      <c r="S119" s="82"/>
      <c r="T119" s="84">
        <f>SUM(T120:T151)</f>
        <v>0</v>
      </c>
      <c r="AR119" s="78" t="s">
        <v>173</v>
      </c>
      <c r="AT119" s="85" t="s">
        <v>67</v>
      </c>
      <c r="AU119" s="85" t="s">
        <v>68</v>
      </c>
      <c r="AY119" s="78" t="s">
        <v>140</v>
      </c>
      <c r="BK119" s="86">
        <f>SUM(BK120:BK151)</f>
        <v>0</v>
      </c>
    </row>
    <row r="120" spans="1:65" s="295" customFormat="1" ht="24.2" customHeight="1" x14ac:dyDescent="0.2">
      <c r="A120" s="296"/>
      <c r="B120" s="16"/>
      <c r="C120" s="87">
        <v>1</v>
      </c>
      <c r="D120" s="87" t="s">
        <v>142</v>
      </c>
      <c r="E120" s="88" t="s">
        <v>2599</v>
      </c>
      <c r="F120" s="89" t="s">
        <v>2600</v>
      </c>
      <c r="G120" s="90" t="s">
        <v>1387</v>
      </c>
      <c r="H120" s="91">
        <v>1</v>
      </c>
      <c r="I120" s="2"/>
      <c r="J120" s="92">
        <f>ROUND(I120*H120,2)</f>
        <v>0</v>
      </c>
      <c r="K120" s="89" t="s">
        <v>2280</v>
      </c>
      <c r="L120" s="16"/>
      <c r="M120" s="93" t="s">
        <v>1</v>
      </c>
      <c r="N120" s="94" t="s">
        <v>34</v>
      </c>
      <c r="O120" s="95">
        <v>0</v>
      </c>
      <c r="P120" s="95">
        <f>O120*H120</f>
        <v>0</v>
      </c>
      <c r="Q120" s="95">
        <v>0</v>
      </c>
      <c r="R120" s="95">
        <f>Q120*H120</f>
        <v>0</v>
      </c>
      <c r="S120" s="95">
        <v>0</v>
      </c>
      <c r="T120" s="96">
        <f>S120*H120</f>
        <v>0</v>
      </c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R120" s="97" t="s">
        <v>2266</v>
      </c>
      <c r="AT120" s="97" t="s">
        <v>142</v>
      </c>
      <c r="AU120" s="97" t="s">
        <v>76</v>
      </c>
      <c r="AY120" s="7" t="s">
        <v>140</v>
      </c>
      <c r="BE120" s="98">
        <f>IF(N120="základní",J120,0)</f>
        <v>0</v>
      </c>
      <c r="BF120" s="98">
        <f>IF(N120="snížená",J120,0)</f>
        <v>0</v>
      </c>
      <c r="BG120" s="98">
        <f>IF(N120="zákl. přenesená",J120,0)</f>
        <v>0</v>
      </c>
      <c r="BH120" s="98">
        <f>IF(N120="sníž. přenesená",J120,0)</f>
        <v>0</v>
      </c>
      <c r="BI120" s="98">
        <f>IF(N120="nulová",J120,0)</f>
        <v>0</v>
      </c>
      <c r="BJ120" s="7" t="s">
        <v>76</v>
      </c>
      <c r="BK120" s="98">
        <f>ROUND(I120*H120,2)</f>
        <v>0</v>
      </c>
      <c r="BL120" s="7" t="s">
        <v>2266</v>
      </c>
      <c r="BM120" s="97" t="s">
        <v>2267</v>
      </c>
    </row>
    <row r="121" spans="1:65" s="295" customFormat="1" ht="52.5" customHeight="1" x14ac:dyDescent="0.2">
      <c r="A121" s="296"/>
      <c r="B121" s="16"/>
      <c r="C121" s="296"/>
      <c r="D121" s="99"/>
      <c r="E121" s="296"/>
      <c r="F121" s="415" t="s">
        <v>2601</v>
      </c>
      <c r="G121" s="416"/>
      <c r="H121" s="416"/>
      <c r="I121" s="416"/>
      <c r="J121" s="298"/>
      <c r="K121" s="296"/>
      <c r="L121" s="16"/>
      <c r="M121" s="101"/>
      <c r="N121" s="102"/>
      <c r="O121" s="103"/>
      <c r="P121" s="103"/>
      <c r="Q121" s="103"/>
      <c r="R121" s="103"/>
      <c r="S121" s="103"/>
      <c r="T121" s="104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T121" s="7" t="s">
        <v>380</v>
      </c>
      <c r="AU121" s="7" t="s">
        <v>76</v>
      </c>
    </row>
    <row r="122" spans="1:65" s="295" customFormat="1" ht="24.2" customHeight="1" x14ac:dyDescent="0.2">
      <c r="A122" s="296"/>
      <c r="B122" s="16"/>
      <c r="C122" s="87">
        <v>2</v>
      </c>
      <c r="D122" s="305" t="s">
        <v>142</v>
      </c>
      <c r="E122" s="307" t="s">
        <v>2602</v>
      </c>
      <c r="F122" s="308" t="s">
        <v>2603</v>
      </c>
      <c r="G122" s="309" t="s">
        <v>1387</v>
      </c>
      <c r="H122" s="310">
        <v>1</v>
      </c>
      <c r="I122" s="311"/>
      <c r="J122" s="306">
        <f>ROUND(I122*H122,2)</f>
        <v>0</v>
      </c>
      <c r="K122" s="89" t="s">
        <v>2280</v>
      </c>
      <c r="L122" s="16"/>
      <c r="M122" s="93" t="s">
        <v>1</v>
      </c>
      <c r="N122" s="94" t="s">
        <v>34</v>
      </c>
      <c r="O122" s="95">
        <v>0</v>
      </c>
      <c r="P122" s="95">
        <f>O122*H122</f>
        <v>0</v>
      </c>
      <c r="Q122" s="95">
        <v>0</v>
      </c>
      <c r="R122" s="95">
        <f>Q122*H122</f>
        <v>0</v>
      </c>
      <c r="S122" s="95">
        <v>0</v>
      </c>
      <c r="T122" s="96">
        <f>S122*H122</f>
        <v>0</v>
      </c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R122" s="97" t="s">
        <v>2266</v>
      </c>
      <c r="AT122" s="97" t="s">
        <v>142</v>
      </c>
      <c r="AU122" s="97" t="s">
        <v>76</v>
      </c>
      <c r="AY122" s="7" t="s">
        <v>140</v>
      </c>
      <c r="BE122" s="98">
        <f>IF(N122="základní",J122,0)</f>
        <v>0</v>
      </c>
      <c r="BF122" s="98">
        <f>IF(N122="snížená",J122,0)</f>
        <v>0</v>
      </c>
      <c r="BG122" s="98">
        <f>IF(N122="zákl. přenesená",J122,0)</f>
        <v>0</v>
      </c>
      <c r="BH122" s="98">
        <f>IF(N122="sníž. přenesená",J122,0)</f>
        <v>0</v>
      </c>
      <c r="BI122" s="98">
        <f>IF(N122="nulová",J122,0)</f>
        <v>0</v>
      </c>
      <c r="BJ122" s="7" t="s">
        <v>76</v>
      </c>
      <c r="BK122" s="98">
        <f>ROUND(I122*H122,2)</f>
        <v>0</v>
      </c>
      <c r="BL122" s="7" t="s">
        <v>2266</v>
      </c>
      <c r="BM122" s="97" t="s">
        <v>2267</v>
      </c>
    </row>
    <row r="123" spans="1:65" s="295" customFormat="1" ht="71.25" customHeight="1" x14ac:dyDescent="0.2">
      <c r="A123" s="296"/>
      <c r="B123" s="16"/>
      <c r="C123" s="296"/>
      <c r="D123" s="99"/>
      <c r="E123" s="296"/>
      <c r="F123" s="413" t="s">
        <v>2604</v>
      </c>
      <c r="G123" s="414"/>
      <c r="H123" s="414"/>
      <c r="I123" s="414"/>
      <c r="J123" s="298"/>
      <c r="K123" s="296"/>
      <c r="L123" s="16"/>
      <c r="M123" s="101"/>
      <c r="N123" s="102"/>
      <c r="O123" s="103"/>
      <c r="P123" s="103"/>
      <c r="Q123" s="103"/>
      <c r="R123" s="103"/>
      <c r="S123" s="103"/>
      <c r="T123" s="104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T123" s="7" t="s">
        <v>380</v>
      </c>
      <c r="AU123" s="7" t="s">
        <v>76</v>
      </c>
    </row>
    <row r="124" spans="1:65" s="18" customFormat="1" ht="24.2" customHeight="1" x14ac:dyDescent="0.2">
      <c r="A124" s="15"/>
      <c r="B124" s="16"/>
      <c r="C124" s="87">
        <v>3</v>
      </c>
      <c r="D124" s="305" t="s">
        <v>142</v>
      </c>
      <c r="E124" s="312" t="s">
        <v>2605</v>
      </c>
      <c r="F124" s="308" t="s">
        <v>2606</v>
      </c>
      <c r="G124" s="309" t="s">
        <v>1387</v>
      </c>
      <c r="H124" s="313">
        <v>1</v>
      </c>
      <c r="I124" s="314"/>
      <c r="J124" s="306">
        <f>ROUND(I124*H124,2)</f>
        <v>0</v>
      </c>
      <c r="K124" s="89" t="s">
        <v>2280</v>
      </c>
      <c r="L124" s="16"/>
      <c r="M124" s="93" t="s">
        <v>1</v>
      </c>
      <c r="N124" s="94" t="s">
        <v>34</v>
      </c>
      <c r="O124" s="95">
        <v>0</v>
      </c>
      <c r="P124" s="95">
        <f>O124*H124</f>
        <v>0</v>
      </c>
      <c r="Q124" s="95">
        <v>0</v>
      </c>
      <c r="R124" s="95">
        <f>Q124*H124</f>
        <v>0</v>
      </c>
      <c r="S124" s="95">
        <v>0</v>
      </c>
      <c r="T124" s="96">
        <f>S124*H124</f>
        <v>0</v>
      </c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R124" s="97" t="s">
        <v>2266</v>
      </c>
      <c r="AT124" s="97" t="s">
        <v>142</v>
      </c>
      <c r="AU124" s="97" t="s">
        <v>76</v>
      </c>
      <c r="AY124" s="7" t="s">
        <v>140</v>
      </c>
      <c r="BE124" s="98">
        <f>IF(N124="základní",J124,0)</f>
        <v>0</v>
      </c>
      <c r="BF124" s="98">
        <f>IF(N124="snížená",J124,0)</f>
        <v>0</v>
      </c>
      <c r="BG124" s="98">
        <f>IF(N124="zákl. přenesená",J124,0)</f>
        <v>0</v>
      </c>
      <c r="BH124" s="98">
        <f>IF(N124="sníž. přenesená",J124,0)</f>
        <v>0</v>
      </c>
      <c r="BI124" s="98">
        <f>IF(N124="nulová",J124,0)</f>
        <v>0</v>
      </c>
      <c r="BJ124" s="7" t="s">
        <v>76</v>
      </c>
      <c r="BK124" s="98">
        <f>ROUND(I124*H124,2)</f>
        <v>0</v>
      </c>
      <c r="BL124" s="7" t="s">
        <v>2266</v>
      </c>
      <c r="BM124" s="97" t="s">
        <v>2267</v>
      </c>
    </row>
    <row r="125" spans="1:65" s="295" customFormat="1" ht="33.75" customHeight="1" x14ac:dyDescent="0.2">
      <c r="A125" s="296"/>
      <c r="B125" s="16"/>
      <c r="C125" s="303"/>
      <c r="D125" s="304"/>
      <c r="E125" s="315"/>
      <c r="F125" s="412" t="s">
        <v>2607</v>
      </c>
      <c r="G125" s="412"/>
      <c r="H125" s="412"/>
      <c r="I125" s="412"/>
      <c r="J125" s="299"/>
      <c r="K125" s="302"/>
      <c r="L125" s="16"/>
      <c r="M125" s="101"/>
      <c r="N125" s="102"/>
      <c r="O125" s="103"/>
      <c r="P125" s="103"/>
      <c r="Q125" s="103"/>
      <c r="R125" s="103"/>
      <c r="S125" s="103"/>
      <c r="T125" s="104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T125" s="7" t="s">
        <v>380</v>
      </c>
      <c r="AU125" s="7" t="s">
        <v>76</v>
      </c>
    </row>
    <row r="126" spans="1:65" s="295" customFormat="1" ht="13.5" customHeight="1" x14ac:dyDescent="0.2">
      <c r="A126" s="296"/>
      <c r="B126" s="16"/>
      <c r="C126" s="103"/>
      <c r="D126" s="301"/>
      <c r="E126" s="103"/>
      <c r="F126" s="300"/>
      <c r="G126" s="300"/>
      <c r="H126" s="300"/>
      <c r="I126" s="300"/>
      <c r="J126" s="300"/>
      <c r="K126" s="316"/>
      <c r="L126" s="16"/>
      <c r="M126" s="101"/>
      <c r="N126" s="102"/>
      <c r="O126" s="103"/>
      <c r="P126" s="103"/>
      <c r="Q126" s="103"/>
      <c r="R126" s="103"/>
      <c r="S126" s="103"/>
      <c r="T126" s="104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T126" s="7"/>
      <c r="AU126" s="7"/>
    </row>
    <row r="127" spans="1:65" s="76" customFormat="1" ht="25.9" customHeight="1" x14ac:dyDescent="0.2">
      <c r="B127" s="77"/>
      <c r="D127" s="78"/>
      <c r="E127" s="79"/>
      <c r="F127" s="79" t="s">
        <v>2608</v>
      </c>
      <c r="J127" s="80">
        <f>SUM(J128:J151)</f>
        <v>0</v>
      </c>
      <c r="L127" s="77"/>
      <c r="M127" s="81"/>
      <c r="N127" s="82"/>
      <c r="O127" s="82"/>
      <c r="P127" s="83">
        <f>SUM(P128:P158)</f>
        <v>0</v>
      </c>
      <c r="Q127" s="82"/>
      <c r="R127" s="83">
        <f>SUM(R128:R158)</f>
        <v>0</v>
      </c>
      <c r="S127" s="82"/>
      <c r="T127" s="84">
        <f>SUM(T128:T158)</f>
        <v>0</v>
      </c>
      <c r="AR127" s="78" t="s">
        <v>173</v>
      </c>
      <c r="AT127" s="85" t="s">
        <v>67</v>
      </c>
      <c r="AU127" s="85" t="s">
        <v>68</v>
      </c>
      <c r="AY127" s="78" t="s">
        <v>140</v>
      </c>
      <c r="BK127" s="86">
        <f>SUM(BK128:BK158)</f>
        <v>0</v>
      </c>
    </row>
    <row r="128" spans="1:65" s="18" customFormat="1" ht="16.5" customHeight="1" x14ac:dyDescent="0.2">
      <c r="A128" s="15"/>
      <c r="B128" s="16"/>
      <c r="C128" s="87">
        <v>4</v>
      </c>
      <c r="D128" s="305" t="s">
        <v>142</v>
      </c>
      <c r="E128" s="317" t="s">
        <v>2609</v>
      </c>
      <c r="F128" s="308" t="s">
        <v>2610</v>
      </c>
      <c r="G128" s="318" t="s">
        <v>1387</v>
      </c>
      <c r="H128" s="319">
        <v>1</v>
      </c>
      <c r="I128" s="320"/>
      <c r="J128" s="306">
        <f>ROUND(I128*H128,2)</f>
        <v>0</v>
      </c>
      <c r="K128" s="89" t="s">
        <v>2280</v>
      </c>
      <c r="L128" s="16"/>
      <c r="M128" s="93" t="s">
        <v>1</v>
      </c>
      <c r="N128" s="94" t="s">
        <v>34</v>
      </c>
      <c r="O128" s="95">
        <v>0</v>
      </c>
      <c r="P128" s="95">
        <f>O128*H128</f>
        <v>0</v>
      </c>
      <c r="Q128" s="95">
        <v>0</v>
      </c>
      <c r="R128" s="95">
        <f>Q128*H128</f>
        <v>0</v>
      </c>
      <c r="S128" s="95">
        <v>0</v>
      </c>
      <c r="T128" s="96">
        <f>S128*H128</f>
        <v>0</v>
      </c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R128" s="97" t="s">
        <v>2266</v>
      </c>
      <c r="AT128" s="97" t="s">
        <v>142</v>
      </c>
      <c r="AU128" s="97" t="s">
        <v>76</v>
      </c>
      <c r="AY128" s="7" t="s">
        <v>140</v>
      </c>
      <c r="BE128" s="98">
        <f>IF(N128="základní",J128,0)</f>
        <v>0</v>
      </c>
      <c r="BF128" s="98">
        <f>IF(N128="snížená",J128,0)</f>
        <v>0</v>
      </c>
      <c r="BG128" s="98">
        <f>IF(N128="zákl. přenesená",J128,0)</f>
        <v>0</v>
      </c>
      <c r="BH128" s="98">
        <f>IF(N128="sníž. přenesená",J128,0)</f>
        <v>0</v>
      </c>
      <c r="BI128" s="98">
        <f>IF(N128="nulová",J128,0)</f>
        <v>0</v>
      </c>
      <c r="BJ128" s="7" t="s">
        <v>76</v>
      </c>
      <c r="BK128" s="98">
        <f>ROUND(I128*H128,2)</f>
        <v>0</v>
      </c>
      <c r="BL128" s="7" t="s">
        <v>2266</v>
      </c>
      <c r="BM128" s="97" t="s">
        <v>2268</v>
      </c>
    </row>
    <row r="129" spans="1:65" s="18" customFormat="1" ht="13.5" customHeight="1" x14ac:dyDescent="0.2">
      <c r="A129" s="15"/>
      <c r="B129" s="16"/>
      <c r="C129" s="15"/>
      <c r="D129" s="99"/>
      <c r="E129" s="15"/>
      <c r="F129" s="406" t="s">
        <v>2611</v>
      </c>
      <c r="G129" s="407"/>
      <c r="H129" s="407"/>
      <c r="I129" s="407"/>
      <c r="J129" s="15"/>
      <c r="K129" s="15"/>
      <c r="L129" s="16"/>
      <c r="M129" s="101"/>
      <c r="N129" s="102"/>
      <c r="O129" s="103"/>
      <c r="P129" s="103"/>
      <c r="Q129" s="103"/>
      <c r="R129" s="103"/>
      <c r="S129" s="103"/>
      <c r="T129" s="10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7" t="s">
        <v>380</v>
      </c>
      <c r="AU129" s="7" t="s">
        <v>76</v>
      </c>
    </row>
    <row r="130" spans="1:65" s="18" customFormat="1" ht="16.5" customHeight="1" x14ac:dyDescent="0.2">
      <c r="A130" s="15"/>
      <c r="B130" s="16"/>
      <c r="C130" s="87">
        <v>5</v>
      </c>
      <c r="D130" s="305" t="s">
        <v>142</v>
      </c>
      <c r="E130" s="312" t="s">
        <v>2612</v>
      </c>
      <c r="F130" s="308" t="s">
        <v>2613</v>
      </c>
      <c r="G130" s="309" t="s">
        <v>1387</v>
      </c>
      <c r="H130" s="313">
        <v>1</v>
      </c>
      <c r="I130" s="314"/>
      <c r="J130" s="306">
        <f>ROUND(I130*H130,2)</f>
        <v>0</v>
      </c>
      <c r="K130" s="89" t="s">
        <v>2280</v>
      </c>
      <c r="L130" s="16"/>
      <c r="M130" s="93" t="s">
        <v>1</v>
      </c>
      <c r="N130" s="94" t="s">
        <v>34</v>
      </c>
      <c r="O130" s="95">
        <v>0</v>
      </c>
      <c r="P130" s="95">
        <f>O130*H130</f>
        <v>0</v>
      </c>
      <c r="Q130" s="95">
        <v>0</v>
      </c>
      <c r="R130" s="95">
        <f>Q130*H130</f>
        <v>0</v>
      </c>
      <c r="S130" s="95">
        <v>0</v>
      </c>
      <c r="T130" s="96">
        <f>S130*H130</f>
        <v>0</v>
      </c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R130" s="97" t="s">
        <v>2266</v>
      </c>
      <c r="AT130" s="97" t="s">
        <v>142</v>
      </c>
      <c r="AU130" s="97" t="s">
        <v>76</v>
      </c>
      <c r="AY130" s="7" t="s">
        <v>140</v>
      </c>
      <c r="BE130" s="98">
        <f>IF(N130="základní",J130,0)</f>
        <v>0</v>
      </c>
      <c r="BF130" s="98">
        <f>IF(N130="snížená",J130,0)</f>
        <v>0</v>
      </c>
      <c r="BG130" s="98">
        <f>IF(N130="zákl. přenesená",J130,0)</f>
        <v>0</v>
      </c>
      <c r="BH130" s="98">
        <f>IF(N130="sníž. přenesená",J130,0)</f>
        <v>0</v>
      </c>
      <c r="BI130" s="98">
        <f>IF(N130="nulová",J130,0)</f>
        <v>0</v>
      </c>
      <c r="BJ130" s="7" t="s">
        <v>76</v>
      </c>
      <c r="BK130" s="98">
        <f>ROUND(I130*H130,2)</f>
        <v>0</v>
      </c>
      <c r="BL130" s="7" t="s">
        <v>2266</v>
      </c>
      <c r="BM130" s="97" t="s">
        <v>2269</v>
      </c>
    </row>
    <row r="131" spans="1:65" s="18" customFormat="1" ht="24" customHeight="1" x14ac:dyDescent="0.2">
      <c r="A131" s="15"/>
      <c r="B131" s="16"/>
      <c r="C131" s="15"/>
      <c r="D131" s="99"/>
      <c r="E131" s="15"/>
      <c r="F131" s="406" t="s">
        <v>2614</v>
      </c>
      <c r="G131" s="407"/>
      <c r="H131" s="407"/>
      <c r="I131" s="407"/>
      <c r="J131" s="15"/>
      <c r="K131" s="15"/>
      <c r="L131" s="16"/>
      <c r="M131" s="101"/>
      <c r="N131" s="102"/>
      <c r="O131" s="103"/>
      <c r="P131" s="103"/>
      <c r="Q131" s="103"/>
      <c r="R131" s="103"/>
      <c r="S131" s="103"/>
      <c r="T131" s="10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7" t="s">
        <v>380</v>
      </c>
      <c r="AU131" s="7" t="s">
        <v>76</v>
      </c>
    </row>
    <row r="132" spans="1:65" s="18" customFormat="1" ht="24.2" customHeight="1" x14ac:dyDescent="0.2">
      <c r="A132" s="15"/>
      <c r="B132" s="16"/>
      <c r="C132" s="87">
        <v>6</v>
      </c>
      <c r="D132" s="305" t="s">
        <v>142</v>
      </c>
      <c r="E132" s="312" t="s">
        <v>2615</v>
      </c>
      <c r="F132" s="308" t="s">
        <v>2616</v>
      </c>
      <c r="G132" s="309" t="s">
        <v>1387</v>
      </c>
      <c r="H132" s="313">
        <v>1</v>
      </c>
      <c r="I132" s="314"/>
      <c r="J132" s="306">
        <f>ROUND(I132*H132,2)</f>
        <v>0</v>
      </c>
      <c r="K132" s="89" t="s">
        <v>2280</v>
      </c>
      <c r="L132" s="16"/>
      <c r="M132" s="93" t="s">
        <v>1</v>
      </c>
      <c r="N132" s="94" t="s">
        <v>34</v>
      </c>
      <c r="O132" s="95">
        <v>0</v>
      </c>
      <c r="P132" s="95">
        <f>O132*H132</f>
        <v>0</v>
      </c>
      <c r="Q132" s="95">
        <v>0</v>
      </c>
      <c r="R132" s="95">
        <f>Q132*H132</f>
        <v>0</v>
      </c>
      <c r="S132" s="95">
        <v>0</v>
      </c>
      <c r="T132" s="96">
        <f>S132*H132</f>
        <v>0</v>
      </c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R132" s="97" t="s">
        <v>2266</v>
      </c>
      <c r="AT132" s="97" t="s">
        <v>142</v>
      </c>
      <c r="AU132" s="97" t="s">
        <v>76</v>
      </c>
      <c r="AY132" s="7" t="s">
        <v>140</v>
      </c>
      <c r="BE132" s="98">
        <f>IF(N132="základní",J132,0)</f>
        <v>0</v>
      </c>
      <c r="BF132" s="98">
        <f>IF(N132="snížená",J132,0)</f>
        <v>0</v>
      </c>
      <c r="BG132" s="98">
        <f>IF(N132="zákl. přenesená",J132,0)</f>
        <v>0</v>
      </c>
      <c r="BH132" s="98">
        <f>IF(N132="sníž. přenesená",J132,0)</f>
        <v>0</v>
      </c>
      <c r="BI132" s="98">
        <f>IF(N132="nulová",J132,0)</f>
        <v>0</v>
      </c>
      <c r="BJ132" s="7" t="s">
        <v>76</v>
      </c>
      <c r="BK132" s="98">
        <f>ROUND(I132*H132,2)</f>
        <v>0</v>
      </c>
      <c r="BL132" s="7" t="s">
        <v>2266</v>
      </c>
      <c r="BM132" s="97" t="s">
        <v>2270</v>
      </c>
    </row>
    <row r="133" spans="1:65" s="18" customFormat="1" ht="22.5" customHeight="1" x14ac:dyDescent="0.2">
      <c r="A133" s="15"/>
      <c r="B133" s="16"/>
      <c r="C133" s="15"/>
      <c r="D133" s="99"/>
      <c r="E133" s="15"/>
      <c r="F133" s="406" t="s">
        <v>2617</v>
      </c>
      <c r="G133" s="407"/>
      <c r="H133" s="407"/>
      <c r="I133" s="407"/>
      <c r="J133" s="15"/>
      <c r="K133" s="15"/>
      <c r="L133" s="16"/>
      <c r="M133" s="101"/>
      <c r="N133" s="102"/>
      <c r="O133" s="103"/>
      <c r="P133" s="103"/>
      <c r="Q133" s="103"/>
      <c r="R133" s="103"/>
      <c r="S133" s="103"/>
      <c r="T133" s="104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7" t="s">
        <v>380</v>
      </c>
      <c r="AU133" s="7" t="s">
        <v>76</v>
      </c>
    </row>
    <row r="134" spans="1:65" s="18" customFormat="1" ht="16.5" customHeight="1" x14ac:dyDescent="0.2">
      <c r="A134" s="15"/>
      <c r="B134" s="16"/>
      <c r="C134" s="87">
        <v>7</v>
      </c>
      <c r="D134" s="305" t="s">
        <v>142</v>
      </c>
      <c r="E134" s="312" t="s">
        <v>2618</v>
      </c>
      <c r="F134" s="308" t="s">
        <v>2619</v>
      </c>
      <c r="G134" s="309" t="s">
        <v>1387</v>
      </c>
      <c r="H134" s="313">
        <v>1</v>
      </c>
      <c r="I134" s="314"/>
      <c r="J134" s="306">
        <f>ROUND(I134*H134,2)</f>
        <v>0</v>
      </c>
      <c r="K134" s="89" t="s">
        <v>2280</v>
      </c>
      <c r="L134" s="16"/>
      <c r="M134" s="93" t="s">
        <v>1</v>
      </c>
      <c r="N134" s="94" t="s">
        <v>34</v>
      </c>
      <c r="O134" s="95">
        <v>0</v>
      </c>
      <c r="P134" s="95">
        <f>O134*H134</f>
        <v>0</v>
      </c>
      <c r="Q134" s="95">
        <v>0</v>
      </c>
      <c r="R134" s="95">
        <f>Q134*H134</f>
        <v>0</v>
      </c>
      <c r="S134" s="95">
        <v>0</v>
      </c>
      <c r="T134" s="96">
        <f>S134*H134</f>
        <v>0</v>
      </c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R134" s="97" t="s">
        <v>2266</v>
      </c>
      <c r="AT134" s="97" t="s">
        <v>142</v>
      </c>
      <c r="AU134" s="97" t="s">
        <v>76</v>
      </c>
      <c r="AY134" s="7" t="s">
        <v>140</v>
      </c>
      <c r="BE134" s="98">
        <f>IF(N134="základní",J134,0)</f>
        <v>0</v>
      </c>
      <c r="BF134" s="98">
        <f>IF(N134="snížená",J134,0)</f>
        <v>0</v>
      </c>
      <c r="BG134" s="98">
        <f>IF(N134="zákl. přenesená",J134,0)</f>
        <v>0</v>
      </c>
      <c r="BH134" s="98">
        <f>IF(N134="sníž. přenesená",J134,0)</f>
        <v>0</v>
      </c>
      <c r="BI134" s="98">
        <f>IF(N134="nulová",J134,0)</f>
        <v>0</v>
      </c>
      <c r="BJ134" s="7" t="s">
        <v>76</v>
      </c>
      <c r="BK134" s="98">
        <f>ROUND(I134*H134,2)</f>
        <v>0</v>
      </c>
      <c r="BL134" s="7" t="s">
        <v>2266</v>
      </c>
      <c r="BM134" s="97" t="s">
        <v>2271</v>
      </c>
    </row>
    <row r="135" spans="1:65" s="18" customFormat="1" x14ac:dyDescent="0.2">
      <c r="A135" s="15"/>
      <c r="B135" s="16"/>
      <c r="C135" s="15"/>
      <c r="D135" s="99"/>
      <c r="E135" s="15"/>
      <c r="F135" s="100"/>
      <c r="G135" s="15"/>
      <c r="H135" s="15"/>
      <c r="I135" s="15"/>
      <c r="J135" s="15"/>
      <c r="K135" s="15"/>
      <c r="L135" s="16"/>
      <c r="M135" s="101"/>
      <c r="N135" s="102"/>
      <c r="O135" s="103"/>
      <c r="P135" s="103"/>
      <c r="Q135" s="103"/>
      <c r="R135" s="103"/>
      <c r="S135" s="103"/>
      <c r="T135" s="10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7" t="s">
        <v>380</v>
      </c>
      <c r="AU135" s="7" t="s">
        <v>76</v>
      </c>
    </row>
    <row r="136" spans="1:65" s="18" customFormat="1" ht="25.5" customHeight="1" x14ac:dyDescent="0.2">
      <c r="A136" s="15"/>
      <c r="B136" s="16"/>
      <c r="C136" s="87">
        <v>8</v>
      </c>
      <c r="D136" s="305" t="s">
        <v>142</v>
      </c>
      <c r="E136" s="312" t="s">
        <v>2620</v>
      </c>
      <c r="F136" s="308" t="s">
        <v>2621</v>
      </c>
      <c r="G136" s="309" t="s">
        <v>1387</v>
      </c>
      <c r="H136" s="313">
        <v>1</v>
      </c>
      <c r="I136" s="314"/>
      <c r="J136" s="306">
        <f>ROUND(I136*H136,2)</f>
        <v>0</v>
      </c>
      <c r="K136" s="89" t="s">
        <v>2280</v>
      </c>
      <c r="L136" s="16"/>
      <c r="M136" s="93" t="s">
        <v>1</v>
      </c>
      <c r="N136" s="94" t="s">
        <v>34</v>
      </c>
      <c r="O136" s="95">
        <v>0</v>
      </c>
      <c r="P136" s="95">
        <f>O136*H136</f>
        <v>0</v>
      </c>
      <c r="Q136" s="95">
        <v>0</v>
      </c>
      <c r="R136" s="95">
        <f>Q136*H136</f>
        <v>0</v>
      </c>
      <c r="S136" s="95">
        <v>0</v>
      </c>
      <c r="T136" s="96">
        <f>S136*H136</f>
        <v>0</v>
      </c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R136" s="97" t="s">
        <v>2266</v>
      </c>
      <c r="AT136" s="97" t="s">
        <v>142</v>
      </c>
      <c r="AU136" s="97" t="s">
        <v>76</v>
      </c>
      <c r="AY136" s="7" t="s">
        <v>140</v>
      </c>
      <c r="BE136" s="98">
        <f>IF(N136="základní",J136,0)</f>
        <v>0</v>
      </c>
      <c r="BF136" s="98">
        <f>IF(N136="snížená",J136,0)</f>
        <v>0</v>
      </c>
      <c r="BG136" s="98">
        <f>IF(N136="zákl. přenesená",J136,0)</f>
        <v>0</v>
      </c>
      <c r="BH136" s="98">
        <f>IF(N136="sníž. přenesená",J136,0)</f>
        <v>0</v>
      </c>
      <c r="BI136" s="98">
        <f>IF(N136="nulová",J136,0)</f>
        <v>0</v>
      </c>
      <c r="BJ136" s="7" t="s">
        <v>76</v>
      </c>
      <c r="BK136" s="98">
        <f>ROUND(I136*H136,2)</f>
        <v>0</v>
      </c>
      <c r="BL136" s="7" t="s">
        <v>2266</v>
      </c>
      <c r="BM136" s="97" t="s">
        <v>2272</v>
      </c>
    </row>
    <row r="137" spans="1:65" s="18" customFormat="1" x14ac:dyDescent="0.2">
      <c r="A137" s="15"/>
      <c r="B137" s="16"/>
      <c r="C137" s="15"/>
      <c r="D137" s="99"/>
      <c r="E137" s="15"/>
      <c r="F137" s="100"/>
      <c r="G137" s="15"/>
      <c r="H137" s="15"/>
      <c r="I137" s="15"/>
      <c r="J137" s="15"/>
      <c r="K137" s="15"/>
      <c r="L137" s="16"/>
      <c r="M137" s="101"/>
      <c r="N137" s="102"/>
      <c r="O137" s="103"/>
      <c r="P137" s="103"/>
      <c r="Q137" s="103"/>
      <c r="R137" s="103"/>
      <c r="S137" s="103"/>
      <c r="T137" s="10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7" t="s">
        <v>380</v>
      </c>
      <c r="AU137" s="7" t="s">
        <v>76</v>
      </c>
    </row>
    <row r="138" spans="1:65" s="18" customFormat="1" ht="24.2" customHeight="1" x14ac:dyDescent="0.2">
      <c r="A138" s="15"/>
      <c r="B138" s="16"/>
      <c r="C138" s="87">
        <v>9</v>
      </c>
      <c r="D138" s="305" t="s">
        <v>142</v>
      </c>
      <c r="E138" s="312" t="s">
        <v>2622</v>
      </c>
      <c r="F138" s="308" t="s">
        <v>2623</v>
      </c>
      <c r="G138" s="309" t="s">
        <v>1387</v>
      </c>
      <c r="H138" s="313">
        <v>1</v>
      </c>
      <c r="I138" s="314"/>
      <c r="J138" s="306">
        <f>ROUND(I138*H138,2)</f>
        <v>0</v>
      </c>
      <c r="K138" s="89" t="s">
        <v>2280</v>
      </c>
      <c r="L138" s="16"/>
      <c r="M138" s="93" t="s">
        <v>1</v>
      </c>
      <c r="N138" s="94" t="s">
        <v>34</v>
      </c>
      <c r="O138" s="95">
        <v>0</v>
      </c>
      <c r="P138" s="95">
        <f>O138*H138</f>
        <v>0</v>
      </c>
      <c r="Q138" s="95">
        <v>0</v>
      </c>
      <c r="R138" s="95">
        <f>Q138*H138</f>
        <v>0</v>
      </c>
      <c r="S138" s="95">
        <v>0</v>
      </c>
      <c r="T138" s="96">
        <f>S138*H138</f>
        <v>0</v>
      </c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R138" s="97" t="s">
        <v>2266</v>
      </c>
      <c r="AT138" s="97" t="s">
        <v>142</v>
      </c>
      <c r="AU138" s="97" t="s">
        <v>76</v>
      </c>
      <c r="AY138" s="7" t="s">
        <v>140</v>
      </c>
      <c r="BE138" s="98">
        <f>IF(N138="základní",J138,0)</f>
        <v>0</v>
      </c>
      <c r="BF138" s="98">
        <f>IF(N138="snížená",J138,0)</f>
        <v>0</v>
      </c>
      <c r="BG138" s="98">
        <f>IF(N138="zákl. přenesená",J138,0)</f>
        <v>0</v>
      </c>
      <c r="BH138" s="98">
        <f>IF(N138="sníž. přenesená",J138,0)</f>
        <v>0</v>
      </c>
      <c r="BI138" s="98">
        <f>IF(N138="nulová",J138,0)</f>
        <v>0</v>
      </c>
      <c r="BJ138" s="7" t="s">
        <v>76</v>
      </c>
      <c r="BK138" s="98">
        <f>ROUND(I138*H138,2)</f>
        <v>0</v>
      </c>
      <c r="BL138" s="7" t="s">
        <v>2266</v>
      </c>
      <c r="BM138" s="97" t="s">
        <v>2273</v>
      </c>
    </row>
    <row r="139" spans="1:65" s="18" customFormat="1" x14ac:dyDescent="0.2">
      <c r="A139" s="15"/>
      <c r="B139" s="16"/>
      <c r="C139" s="15"/>
      <c r="D139" s="99"/>
      <c r="E139" s="15"/>
      <c r="F139" s="100"/>
      <c r="G139" s="15"/>
      <c r="H139" s="15"/>
      <c r="I139" s="15"/>
      <c r="J139" s="15"/>
      <c r="K139" s="15"/>
      <c r="L139" s="16"/>
      <c r="M139" s="101"/>
      <c r="N139" s="102"/>
      <c r="O139" s="103"/>
      <c r="P139" s="103"/>
      <c r="Q139" s="103"/>
      <c r="R139" s="103"/>
      <c r="S139" s="103"/>
      <c r="T139" s="10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7" t="s">
        <v>380</v>
      </c>
      <c r="AU139" s="7" t="s">
        <v>76</v>
      </c>
    </row>
    <row r="140" spans="1:65" s="18" customFormat="1" ht="16.5" customHeight="1" x14ac:dyDescent="0.2">
      <c r="A140" s="15"/>
      <c r="B140" s="16"/>
      <c r="C140" s="87">
        <v>10</v>
      </c>
      <c r="D140" s="305" t="s">
        <v>142</v>
      </c>
      <c r="E140" s="312" t="s">
        <v>2624</v>
      </c>
      <c r="F140" s="308" t="s">
        <v>2625</v>
      </c>
      <c r="G140" s="309" t="s">
        <v>1387</v>
      </c>
      <c r="H140" s="313">
        <v>1</v>
      </c>
      <c r="I140" s="314"/>
      <c r="J140" s="306">
        <f>ROUND(I140*H140,2)</f>
        <v>0</v>
      </c>
      <c r="K140" s="89" t="s">
        <v>2280</v>
      </c>
      <c r="L140" s="16"/>
      <c r="M140" s="93" t="s">
        <v>1</v>
      </c>
      <c r="N140" s="94" t="s">
        <v>34</v>
      </c>
      <c r="O140" s="95">
        <v>0</v>
      </c>
      <c r="P140" s="95">
        <f>O140*H140</f>
        <v>0</v>
      </c>
      <c r="Q140" s="95">
        <v>0</v>
      </c>
      <c r="R140" s="95">
        <f>Q140*H140</f>
        <v>0</v>
      </c>
      <c r="S140" s="95">
        <v>0</v>
      </c>
      <c r="T140" s="96">
        <f>S140*H140</f>
        <v>0</v>
      </c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R140" s="97" t="s">
        <v>2266</v>
      </c>
      <c r="AT140" s="97" t="s">
        <v>142</v>
      </c>
      <c r="AU140" s="97" t="s">
        <v>76</v>
      </c>
      <c r="AY140" s="7" t="s">
        <v>140</v>
      </c>
      <c r="BE140" s="98">
        <f>IF(N140="základní",J140,0)</f>
        <v>0</v>
      </c>
      <c r="BF140" s="98">
        <f>IF(N140="snížená",J140,0)</f>
        <v>0</v>
      </c>
      <c r="BG140" s="98">
        <f>IF(N140="zákl. přenesená",J140,0)</f>
        <v>0</v>
      </c>
      <c r="BH140" s="98">
        <f>IF(N140="sníž. přenesená",J140,0)</f>
        <v>0</v>
      </c>
      <c r="BI140" s="98">
        <f>IF(N140="nulová",J140,0)</f>
        <v>0</v>
      </c>
      <c r="BJ140" s="7" t="s">
        <v>76</v>
      </c>
      <c r="BK140" s="98">
        <f>ROUND(I140*H140,2)</f>
        <v>0</v>
      </c>
      <c r="BL140" s="7" t="s">
        <v>2266</v>
      </c>
      <c r="BM140" s="97" t="s">
        <v>2274</v>
      </c>
    </row>
    <row r="141" spans="1:65" s="18" customFormat="1" x14ac:dyDescent="0.2">
      <c r="A141" s="15"/>
      <c r="B141" s="16"/>
      <c r="C141" s="15"/>
      <c r="D141" s="99"/>
      <c r="E141" s="15"/>
      <c r="F141" s="100"/>
      <c r="G141" s="15"/>
      <c r="H141" s="15"/>
      <c r="I141" s="15"/>
      <c r="J141" s="15"/>
      <c r="K141" s="15"/>
      <c r="L141" s="16"/>
      <c r="M141" s="101"/>
      <c r="N141" s="102"/>
      <c r="O141" s="103"/>
      <c r="P141" s="103"/>
      <c r="Q141" s="103"/>
      <c r="R141" s="103"/>
      <c r="S141" s="103"/>
      <c r="T141" s="10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7" t="s">
        <v>380</v>
      </c>
      <c r="AU141" s="7" t="s">
        <v>76</v>
      </c>
    </row>
    <row r="142" spans="1:65" s="18" customFormat="1" ht="24.2" customHeight="1" x14ac:dyDescent="0.2">
      <c r="A142" s="15"/>
      <c r="B142" s="16"/>
      <c r="C142" s="87">
        <v>11</v>
      </c>
      <c r="D142" s="305" t="s">
        <v>142</v>
      </c>
      <c r="E142" s="312" t="s">
        <v>2626</v>
      </c>
      <c r="F142" s="308" t="s">
        <v>2627</v>
      </c>
      <c r="G142" s="309" t="s">
        <v>1387</v>
      </c>
      <c r="H142" s="313">
        <v>1</v>
      </c>
      <c r="I142" s="314"/>
      <c r="J142" s="306">
        <f>ROUND(I142*H142,2)</f>
        <v>0</v>
      </c>
      <c r="K142" s="89" t="s">
        <v>2280</v>
      </c>
      <c r="L142" s="16"/>
      <c r="M142" s="93" t="s">
        <v>1</v>
      </c>
      <c r="N142" s="94" t="s">
        <v>34</v>
      </c>
      <c r="O142" s="95">
        <v>0</v>
      </c>
      <c r="P142" s="95">
        <f>O142*H142</f>
        <v>0</v>
      </c>
      <c r="Q142" s="95">
        <v>0</v>
      </c>
      <c r="R142" s="95">
        <f>Q142*H142</f>
        <v>0</v>
      </c>
      <c r="S142" s="95">
        <v>0</v>
      </c>
      <c r="T142" s="96">
        <f>S142*H142</f>
        <v>0</v>
      </c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R142" s="97" t="s">
        <v>2266</v>
      </c>
      <c r="AT142" s="97" t="s">
        <v>142</v>
      </c>
      <c r="AU142" s="97" t="s">
        <v>76</v>
      </c>
      <c r="AY142" s="7" t="s">
        <v>140</v>
      </c>
      <c r="BE142" s="98">
        <f>IF(N142="základní",J142,0)</f>
        <v>0</v>
      </c>
      <c r="BF142" s="98">
        <f>IF(N142="snížená",J142,0)</f>
        <v>0</v>
      </c>
      <c r="BG142" s="98">
        <f>IF(N142="zákl. přenesená",J142,0)</f>
        <v>0</v>
      </c>
      <c r="BH142" s="98">
        <f>IF(N142="sníž. přenesená",J142,0)</f>
        <v>0</v>
      </c>
      <c r="BI142" s="98">
        <f>IF(N142="nulová",J142,0)</f>
        <v>0</v>
      </c>
      <c r="BJ142" s="7" t="s">
        <v>76</v>
      </c>
      <c r="BK142" s="98">
        <f>ROUND(I142*H142,2)</f>
        <v>0</v>
      </c>
      <c r="BL142" s="7" t="s">
        <v>2266</v>
      </c>
      <c r="BM142" s="97" t="s">
        <v>2275</v>
      </c>
    </row>
    <row r="143" spans="1:65" s="295" customFormat="1" ht="33" customHeight="1" x14ac:dyDescent="0.2">
      <c r="A143" s="296"/>
      <c r="B143" s="16"/>
      <c r="C143" s="296"/>
      <c r="D143" s="99"/>
      <c r="E143" s="296"/>
      <c r="F143" s="406" t="s">
        <v>2628</v>
      </c>
      <c r="G143" s="407"/>
      <c r="H143" s="407"/>
      <c r="I143" s="407"/>
      <c r="J143" s="298"/>
      <c r="K143" s="296"/>
      <c r="L143" s="16"/>
      <c r="M143" s="101"/>
      <c r="N143" s="102"/>
      <c r="O143" s="103"/>
      <c r="P143" s="103"/>
      <c r="Q143" s="103"/>
      <c r="R143" s="103"/>
      <c r="S143" s="103"/>
      <c r="T143" s="104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T143" s="7" t="s">
        <v>380</v>
      </c>
      <c r="AU143" s="7" t="s">
        <v>76</v>
      </c>
    </row>
    <row r="144" spans="1:65" s="18" customFormat="1" ht="16.5" customHeight="1" x14ac:dyDescent="0.2">
      <c r="A144" s="15"/>
      <c r="B144" s="16"/>
      <c r="C144" s="87">
        <v>12</v>
      </c>
      <c r="D144" s="305" t="s">
        <v>142</v>
      </c>
      <c r="E144" s="312" t="s">
        <v>2629</v>
      </c>
      <c r="F144" s="308" t="s">
        <v>2630</v>
      </c>
      <c r="G144" s="309" t="s">
        <v>1387</v>
      </c>
      <c r="H144" s="313">
        <v>1</v>
      </c>
      <c r="I144" s="314"/>
      <c r="J144" s="306">
        <f>ROUND(I144*H144,2)</f>
        <v>0</v>
      </c>
      <c r="K144" s="89" t="s">
        <v>2280</v>
      </c>
      <c r="L144" s="16"/>
      <c r="M144" s="93" t="s">
        <v>1</v>
      </c>
      <c r="N144" s="94" t="s">
        <v>34</v>
      </c>
      <c r="O144" s="95">
        <v>0</v>
      </c>
      <c r="P144" s="95">
        <f>O144*H144</f>
        <v>0</v>
      </c>
      <c r="Q144" s="95">
        <v>0</v>
      </c>
      <c r="R144" s="95">
        <f>Q144*H144</f>
        <v>0</v>
      </c>
      <c r="S144" s="95">
        <v>0</v>
      </c>
      <c r="T144" s="96">
        <f>S144*H144</f>
        <v>0</v>
      </c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R144" s="97" t="s">
        <v>2266</v>
      </c>
      <c r="AT144" s="97" t="s">
        <v>142</v>
      </c>
      <c r="AU144" s="97" t="s">
        <v>76</v>
      </c>
      <c r="AY144" s="7" t="s">
        <v>140</v>
      </c>
      <c r="BE144" s="98">
        <f>IF(N144="základní",J144,0)</f>
        <v>0</v>
      </c>
      <c r="BF144" s="98">
        <f>IF(N144="snížená",J144,0)</f>
        <v>0</v>
      </c>
      <c r="BG144" s="98">
        <f>IF(N144="zákl. přenesená",J144,0)</f>
        <v>0</v>
      </c>
      <c r="BH144" s="98">
        <f>IF(N144="sníž. přenesená",J144,0)</f>
        <v>0</v>
      </c>
      <c r="BI144" s="98">
        <f>IF(N144="nulová",J144,0)</f>
        <v>0</v>
      </c>
      <c r="BJ144" s="7" t="s">
        <v>76</v>
      </c>
      <c r="BK144" s="98">
        <f>ROUND(I144*H144,2)</f>
        <v>0</v>
      </c>
      <c r="BL144" s="7" t="s">
        <v>2266</v>
      </c>
      <c r="BM144" s="97" t="s">
        <v>2276</v>
      </c>
    </row>
    <row r="145" spans="1:65" s="18" customFormat="1" ht="129.75" customHeight="1" x14ac:dyDescent="0.2">
      <c r="A145" s="15"/>
      <c r="B145" s="16"/>
      <c r="C145" s="15"/>
      <c r="D145" s="99"/>
      <c r="E145" s="15"/>
      <c r="F145" s="406" t="s">
        <v>2631</v>
      </c>
      <c r="G145" s="407"/>
      <c r="H145" s="407"/>
      <c r="I145" s="407"/>
      <c r="J145" s="15"/>
      <c r="K145" s="15"/>
      <c r="L145" s="16"/>
      <c r="M145" s="101"/>
      <c r="N145" s="102"/>
      <c r="O145" s="103"/>
      <c r="P145" s="103"/>
      <c r="Q145" s="103"/>
      <c r="R145" s="103"/>
      <c r="S145" s="103"/>
      <c r="T145" s="10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7" t="s">
        <v>380</v>
      </c>
      <c r="AU145" s="7" t="s">
        <v>76</v>
      </c>
    </row>
    <row r="146" spans="1:65" s="18" customFormat="1" ht="16.5" customHeight="1" x14ac:dyDescent="0.2">
      <c r="A146" s="15"/>
      <c r="B146" s="16"/>
      <c r="C146" s="87">
        <v>13</v>
      </c>
      <c r="D146" s="305" t="s">
        <v>142</v>
      </c>
      <c r="E146" s="312" t="s">
        <v>2632</v>
      </c>
      <c r="F146" s="308" t="s">
        <v>2633</v>
      </c>
      <c r="G146" s="309" t="s">
        <v>1387</v>
      </c>
      <c r="H146" s="313">
        <v>1</v>
      </c>
      <c r="I146" s="314"/>
      <c r="J146" s="306">
        <f>ROUND(I146*H146,2)</f>
        <v>0</v>
      </c>
      <c r="K146" s="89" t="s">
        <v>2280</v>
      </c>
      <c r="L146" s="16"/>
      <c r="M146" s="93" t="s">
        <v>1</v>
      </c>
      <c r="N146" s="94" t="s">
        <v>34</v>
      </c>
      <c r="O146" s="95">
        <v>0</v>
      </c>
      <c r="P146" s="95">
        <f>O146*H146</f>
        <v>0</v>
      </c>
      <c r="Q146" s="95">
        <v>0</v>
      </c>
      <c r="R146" s="95">
        <f>Q146*H146</f>
        <v>0</v>
      </c>
      <c r="S146" s="95">
        <v>0</v>
      </c>
      <c r="T146" s="96">
        <f>S146*H146</f>
        <v>0</v>
      </c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R146" s="97" t="s">
        <v>2266</v>
      </c>
      <c r="AT146" s="97" t="s">
        <v>142</v>
      </c>
      <c r="AU146" s="97" t="s">
        <v>76</v>
      </c>
      <c r="AY146" s="7" t="s">
        <v>140</v>
      </c>
      <c r="BE146" s="98">
        <f>IF(N146="základní",J146,0)</f>
        <v>0</v>
      </c>
      <c r="BF146" s="98">
        <f>IF(N146="snížená",J146,0)</f>
        <v>0</v>
      </c>
      <c r="BG146" s="98">
        <f>IF(N146="zákl. přenesená",J146,0)</f>
        <v>0</v>
      </c>
      <c r="BH146" s="98">
        <f>IF(N146="sníž. přenesená",J146,0)</f>
        <v>0</v>
      </c>
      <c r="BI146" s="98">
        <f>IF(N146="nulová",J146,0)</f>
        <v>0</v>
      </c>
      <c r="BJ146" s="7" t="s">
        <v>76</v>
      </c>
      <c r="BK146" s="98">
        <f>ROUND(I146*H146,2)</f>
        <v>0</v>
      </c>
      <c r="BL146" s="7" t="s">
        <v>2266</v>
      </c>
      <c r="BM146" s="97" t="s">
        <v>2277</v>
      </c>
    </row>
    <row r="147" spans="1:65" s="18" customFormat="1" ht="146.25" x14ac:dyDescent="0.2">
      <c r="A147" s="15"/>
      <c r="B147" s="16"/>
      <c r="C147" s="15"/>
      <c r="D147" s="99"/>
      <c r="E147" s="15"/>
      <c r="F147" s="100" t="s">
        <v>2634</v>
      </c>
      <c r="G147" s="15"/>
      <c r="H147" s="15"/>
      <c r="I147" s="15"/>
      <c r="J147" s="15"/>
      <c r="K147" s="15"/>
      <c r="L147" s="16"/>
      <c r="M147" s="101"/>
      <c r="N147" s="102"/>
      <c r="O147" s="103"/>
      <c r="P147" s="103"/>
      <c r="Q147" s="103"/>
      <c r="R147" s="103"/>
      <c r="S147" s="103"/>
      <c r="T147" s="10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7" t="s">
        <v>380</v>
      </c>
      <c r="AU147" s="7" t="s">
        <v>76</v>
      </c>
    </row>
    <row r="148" spans="1:65" s="18" customFormat="1" ht="51" customHeight="1" x14ac:dyDescent="0.2">
      <c r="A148" s="15"/>
      <c r="B148" s="16"/>
      <c r="C148" s="87">
        <v>14</v>
      </c>
      <c r="D148" s="305" t="s">
        <v>142</v>
      </c>
      <c r="E148" s="312" t="s">
        <v>2635</v>
      </c>
      <c r="F148" s="308" t="s">
        <v>2636</v>
      </c>
      <c r="G148" s="309" t="s">
        <v>1387</v>
      </c>
      <c r="H148" s="313">
        <v>1</v>
      </c>
      <c r="I148" s="314"/>
      <c r="J148" s="306">
        <f>ROUND(I148*H148,2)</f>
        <v>0</v>
      </c>
      <c r="K148" s="89" t="s">
        <v>2280</v>
      </c>
      <c r="L148" s="16"/>
      <c r="M148" s="93" t="s">
        <v>1</v>
      </c>
      <c r="N148" s="94" t="s">
        <v>34</v>
      </c>
      <c r="O148" s="95">
        <v>0</v>
      </c>
      <c r="P148" s="95">
        <f>O148*H148</f>
        <v>0</v>
      </c>
      <c r="Q148" s="95">
        <v>0</v>
      </c>
      <c r="R148" s="95">
        <f>Q148*H148</f>
        <v>0</v>
      </c>
      <c r="S148" s="95">
        <v>0</v>
      </c>
      <c r="T148" s="96">
        <f>S148*H148</f>
        <v>0</v>
      </c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R148" s="97" t="s">
        <v>2266</v>
      </c>
      <c r="AT148" s="97" t="s">
        <v>142</v>
      </c>
      <c r="AU148" s="97" t="s">
        <v>76</v>
      </c>
      <c r="AY148" s="7" t="s">
        <v>140</v>
      </c>
      <c r="BE148" s="98">
        <f>IF(N148="základní",J148,0)</f>
        <v>0</v>
      </c>
      <c r="BF148" s="98">
        <f>IF(N148="snížená",J148,0)</f>
        <v>0</v>
      </c>
      <c r="BG148" s="98">
        <f>IF(N148="zákl. přenesená",J148,0)</f>
        <v>0</v>
      </c>
      <c r="BH148" s="98">
        <f>IF(N148="sníž. přenesená",J148,0)</f>
        <v>0</v>
      </c>
      <c r="BI148" s="98">
        <f>IF(N148="nulová",J148,0)</f>
        <v>0</v>
      </c>
      <c r="BJ148" s="7" t="s">
        <v>76</v>
      </c>
      <c r="BK148" s="98">
        <f>ROUND(I148*H148,2)</f>
        <v>0</v>
      </c>
      <c r="BL148" s="7" t="s">
        <v>2266</v>
      </c>
      <c r="BM148" s="97" t="s">
        <v>2278</v>
      </c>
    </row>
    <row r="149" spans="1:65" s="18" customFormat="1" x14ac:dyDescent="0.2">
      <c r="A149" s="15"/>
      <c r="B149" s="16"/>
      <c r="C149" s="15"/>
      <c r="D149" s="99"/>
      <c r="E149" s="15"/>
      <c r="F149" s="100"/>
      <c r="G149" s="15"/>
      <c r="H149" s="15"/>
      <c r="I149" s="15"/>
      <c r="J149" s="15"/>
      <c r="K149" s="15"/>
      <c r="L149" s="16"/>
      <c r="M149" s="101"/>
      <c r="N149" s="102"/>
      <c r="O149" s="103"/>
      <c r="P149" s="103"/>
      <c r="Q149" s="103"/>
      <c r="R149" s="103"/>
      <c r="S149" s="103"/>
      <c r="T149" s="10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7" t="s">
        <v>380</v>
      </c>
      <c r="AU149" s="7" t="s">
        <v>76</v>
      </c>
    </row>
    <row r="150" spans="1:65" s="18" customFormat="1" ht="16.5" customHeight="1" x14ac:dyDescent="0.2">
      <c r="A150" s="15"/>
      <c r="B150" s="16"/>
      <c r="C150" s="87">
        <v>15</v>
      </c>
      <c r="D150" s="305" t="s">
        <v>142</v>
      </c>
      <c r="E150" s="312" t="s">
        <v>2639</v>
      </c>
      <c r="F150" s="308" t="s">
        <v>2637</v>
      </c>
      <c r="G150" s="309" t="s">
        <v>1387</v>
      </c>
      <c r="H150" s="313">
        <v>1</v>
      </c>
      <c r="I150" s="314"/>
      <c r="J150" s="306">
        <f>ROUND(I150*H150,2)</f>
        <v>0</v>
      </c>
      <c r="K150" s="89" t="s">
        <v>2280</v>
      </c>
      <c r="L150" s="16"/>
      <c r="M150" s="93" t="s">
        <v>1</v>
      </c>
      <c r="N150" s="94" t="s">
        <v>34</v>
      </c>
      <c r="O150" s="95">
        <v>0</v>
      </c>
      <c r="P150" s="95">
        <f>O150*H150</f>
        <v>0</v>
      </c>
      <c r="Q150" s="95">
        <v>0</v>
      </c>
      <c r="R150" s="95">
        <f>Q150*H150</f>
        <v>0</v>
      </c>
      <c r="S150" s="95">
        <v>0</v>
      </c>
      <c r="T150" s="96">
        <f>S150*H150</f>
        <v>0</v>
      </c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R150" s="97" t="s">
        <v>2266</v>
      </c>
      <c r="AT150" s="97" t="s">
        <v>142</v>
      </c>
      <c r="AU150" s="97" t="s">
        <v>76</v>
      </c>
      <c r="AY150" s="7" t="s">
        <v>140</v>
      </c>
      <c r="BE150" s="98">
        <f>IF(N150="základní",J150,0)</f>
        <v>0</v>
      </c>
      <c r="BF150" s="98">
        <f>IF(N150="snížená",J150,0)</f>
        <v>0</v>
      </c>
      <c r="BG150" s="98">
        <f>IF(N150="zákl. přenesená",J150,0)</f>
        <v>0</v>
      </c>
      <c r="BH150" s="98">
        <f>IF(N150="sníž. přenesená",J150,0)</f>
        <v>0</v>
      </c>
      <c r="BI150" s="98">
        <f>IF(N150="nulová",J150,0)</f>
        <v>0</v>
      </c>
      <c r="BJ150" s="7" t="s">
        <v>76</v>
      </c>
      <c r="BK150" s="98">
        <f>ROUND(I150*H150,2)</f>
        <v>0</v>
      </c>
      <c r="BL150" s="7" t="s">
        <v>2266</v>
      </c>
      <c r="BM150" s="97" t="s">
        <v>2279</v>
      </c>
    </row>
    <row r="151" spans="1:65" s="18" customFormat="1" ht="139.5" customHeight="1" x14ac:dyDescent="0.2">
      <c r="A151" s="15"/>
      <c r="B151" s="16"/>
      <c r="C151" s="15"/>
      <c r="D151" s="99"/>
      <c r="E151" s="15"/>
      <c r="F151" s="406" t="s">
        <v>2638</v>
      </c>
      <c r="G151" s="407"/>
      <c r="H151" s="407"/>
      <c r="I151" s="407"/>
      <c r="J151" s="15"/>
      <c r="K151" s="15"/>
      <c r="L151" s="16"/>
      <c r="M151" s="101"/>
      <c r="N151" s="102"/>
      <c r="O151" s="103"/>
      <c r="P151" s="103"/>
      <c r="Q151" s="103"/>
      <c r="R151" s="103"/>
      <c r="S151" s="103"/>
      <c r="T151" s="10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7" t="s">
        <v>380</v>
      </c>
      <c r="AU151" s="7" t="s">
        <v>76</v>
      </c>
    </row>
    <row r="152" spans="1:65" s="18" customFormat="1" ht="6.95" customHeight="1" x14ac:dyDescent="0.2">
      <c r="A152" s="15"/>
      <c r="B152" s="46"/>
      <c r="C152" s="47"/>
      <c r="D152" s="47"/>
      <c r="E152" s="47"/>
      <c r="F152" s="47"/>
      <c r="G152" s="47"/>
      <c r="H152" s="47"/>
      <c r="I152" s="47"/>
      <c r="J152" s="47"/>
      <c r="K152" s="47"/>
      <c r="L152" s="16"/>
      <c r="M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</row>
  </sheetData>
  <sheetProtection password="C71F" sheet="1" objects="1" scenarios="1"/>
  <autoFilter ref="C117:K151"/>
  <mergeCells count="22">
    <mergeCell ref="F145:I145"/>
    <mergeCell ref="F151:I151"/>
    <mergeCell ref="D97:I97"/>
    <mergeCell ref="D98:I98"/>
    <mergeCell ref="F129:I129"/>
    <mergeCell ref="F125:I125"/>
    <mergeCell ref="F123:I123"/>
    <mergeCell ref="F121:I121"/>
    <mergeCell ref="F131:I131"/>
    <mergeCell ref="F133:I133"/>
    <mergeCell ref="F143:I143"/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  <mergeCell ref="E15:H15"/>
    <mergeCell ref="F91:H91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ignoredErrors>
    <ignoredError sqref="J127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D1.1. - Stavební část</vt:lpstr>
      <vt:lpstr>D.1.4.1 - Zdravotechnické...</vt:lpstr>
      <vt:lpstr>D.1.4.2 - Slaboproudé ins...</vt:lpstr>
      <vt:lpstr>D.1.4.3 - Silnoproudé ele...</vt:lpstr>
      <vt:lpstr>D.1.4.3S - Silnoproudé in...</vt:lpstr>
      <vt:lpstr>D.1.4.4 - Měření a regulace</vt:lpstr>
      <vt:lpstr>D.2.1 - Areálová kanalizace</vt:lpstr>
      <vt:lpstr>VRN - Vedlejší a ostatní ...</vt:lpstr>
      <vt:lpstr>'D.1.4.1 - Zdravotechnické...'!Názvy_tisku</vt:lpstr>
      <vt:lpstr>'D.1.4.2 - Slaboproudé ins...'!Názvy_tisku</vt:lpstr>
      <vt:lpstr>'D.1.4.3 - Silnoproudé ele...'!Názvy_tisku</vt:lpstr>
      <vt:lpstr>'D.1.4.3S - Silnoproudé in...'!Názvy_tisku</vt:lpstr>
      <vt:lpstr>'D.1.4.4 - Měření a regulace'!Názvy_tisku</vt:lpstr>
      <vt:lpstr>'D.2.1 - Areálová kanalizace'!Názvy_tisku</vt:lpstr>
      <vt:lpstr>'D1.1. - Stavební část'!Názvy_tisku</vt:lpstr>
      <vt:lpstr>'Rekapitulace stavby'!Názvy_tisku</vt:lpstr>
      <vt:lpstr>'VRN - Vedlejší a ostatní ...'!Názvy_tisku</vt:lpstr>
      <vt:lpstr>'D.1.4.1 - Zdravotechnické...'!Oblast_tisku</vt:lpstr>
      <vt:lpstr>'D.1.4.2 - Slaboproudé ins...'!Oblast_tisku</vt:lpstr>
      <vt:lpstr>'D.1.4.3 - Silnoproudé ele...'!Oblast_tisku</vt:lpstr>
      <vt:lpstr>'D.1.4.3S - Silnoproudé in...'!Oblast_tisku</vt:lpstr>
      <vt:lpstr>'D.1.4.4 - Měření a regulace'!Oblast_tisku</vt:lpstr>
      <vt:lpstr>'D.2.1 - Areálová kanalizace'!Oblast_tisku</vt:lpstr>
      <vt:lpstr>'D1.1. - Stavební část'!Oblast_tisku</vt:lpstr>
      <vt:lpstr>'Rekapitulace stavby'!Oblast_tisku</vt:lpstr>
      <vt:lpstr>'VRN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DESKTOP-RBAEJ1B\Uživatel</dc:creator>
  <cp:lastModifiedBy>Vostal Pavel</cp:lastModifiedBy>
  <dcterms:created xsi:type="dcterms:W3CDTF">2025-10-09T16:50:42Z</dcterms:created>
  <dcterms:modified xsi:type="dcterms:W3CDTF">2026-04-08T07:29:19Z</dcterms:modified>
</cp:coreProperties>
</file>